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3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Septiembre\04\"/>
    </mc:Choice>
  </mc:AlternateContent>
  <bookViews>
    <workbookView xWindow="0" yWindow="0" windowWidth="20490" windowHeight="7650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Concat" sheetId="32" r:id="rId9"/>
    <sheet name="Sin Efectivo" sheetId="16" r:id="rId10"/>
    <sheet name="LISTADO ATM" sheetId="5" r:id="rId11"/>
    <sheet name="Cargas y Reinicios" sheetId="15" r:id="rId12"/>
    <sheet name="Hoja3" sheetId="13" state="hidden" r:id="rId13"/>
    <sheet name="Hoja4" sheetId="14" state="hidden" r:id="rId14"/>
    <sheet name="Casos Especiales" sheetId="3" r:id="rId15"/>
    <sheet name="VIP" sheetId="4" r:id="rId16"/>
    <sheet name="Gráfico3" sheetId="6" r:id="rId17"/>
    <sheet name="Gráfica waterfall" sheetId="10" r:id="rId18"/>
    <sheet name="Gráfico4" sheetId="7" r:id="rId19"/>
    <sheet name="Cálculos" sheetId="9" r:id="rId20"/>
    <sheet name="Hoja1" sheetId="11" state="hidden" r:id="rId21"/>
    <sheet name="Hoja2" sheetId="12" state="hidden" r:id="rId22"/>
  </sheets>
  <externalReferences>
    <externalReference r:id="rId23"/>
  </externalReferences>
  <definedNames>
    <definedName name="_xlnm._FilterDatabase" localSheetId="14" hidden="1">'Casos Especiales'!$A$2:$K$2</definedName>
    <definedName name="_xlnm._FilterDatabase" localSheetId="10" hidden="1">'LISTADO ATM'!$A$1:$C$829</definedName>
    <definedName name="_xlnm._FilterDatabase" localSheetId="7" hidden="1">REPORTE!$A$4:$Q$121</definedName>
    <definedName name="_xlnm._FilterDatabase" localSheetId="9" hidden="1">'Sin Efectivo'!$A$55:$E$70</definedName>
    <definedName name="_xlnm._FilterDatabase" localSheetId="15" hidden="1">VIP!$A$1:$O$822</definedName>
    <definedName name="ATMs" localSheetId="15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4" hidden="1">'Casos Especiales'!$A$2:$K$2</definedName>
    <definedName name="Z_57C67F32_DCFA_4A16_B8F2_ADBDA29FCFCB_.wvu.FilterData" localSheetId="10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5" hidden="1">VIP!$A$1:$O$637</definedName>
    <definedName name="Z_650CE5B0_95CF_4B9E_A5AB_A0001E7D7BF7_.wvu.FilterData" localSheetId="7" hidden="1">REPORTE!$A$4:$Q$4</definedName>
    <definedName name="Z_701F875E_EA8B_4188_88FE_DA2B1B676331_.wvu.FilterData" localSheetId="14" hidden="1">'Casos Especiales'!$A$2:$K$2</definedName>
    <definedName name="Z_701F875E_EA8B_4188_88FE_DA2B1B676331_.wvu.FilterData" localSheetId="10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5" hidden="1">VIP!$A$1:$O$637</definedName>
    <definedName name="Z_C452A998_0FA2_450E_9B07_FCF7CD63C3C0_.wvu.FilterData" localSheetId="14" hidden="1">'Casos Especiales'!$A$2:$K$2</definedName>
    <definedName name="Z_C452A998_0FA2_450E_9B07_FCF7CD63C3C0_.wvu.FilterData" localSheetId="10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5" hidden="1">VIP!$A$1:$O$637</definedName>
    <definedName name="Z_D48E102A_1C0F_4858_987B_F75C60DADF4F_.wvu.FilterData" localSheetId="14" hidden="1">'Casos Especiales'!$A$2:$K$2</definedName>
    <definedName name="Z_D48E102A_1C0F_4858_987B_F75C60DADF4F_.wvu.FilterData" localSheetId="10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5" hidden="1">VIP!$A$1:$O$637</definedName>
    <definedName name="Z_E20EEB1D_5262_4D76_B4C9_00BD2E272F2B_.wvu.FilterData" localSheetId="14" hidden="1">'Casos Especiales'!$A$2:$K$2</definedName>
    <definedName name="Z_E20EEB1D_5262_4D76_B4C9_00BD2E272F2B_.wvu.FilterData" localSheetId="10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5" hidden="1">VIP!$A$1:$O$637</definedName>
    <definedName name="Z_ED203EF2_634C_45D2_BFF8_4A0A1E80DF7B_.wvu.FilterData" localSheetId="14" hidden="1">'Casos Especiales'!$A$2:$K$2</definedName>
    <definedName name="Z_ED203EF2_634C_45D2_BFF8_4A0A1E80DF7B_.wvu.FilterData" localSheetId="10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5" hidden="1">VIP!$A$1:$O$637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38" i="1" l="1"/>
  <c r="F138" i="1"/>
  <c r="G138" i="1"/>
  <c r="H138" i="1"/>
  <c r="I138" i="1"/>
  <c r="J138" i="1"/>
  <c r="K138" i="1"/>
  <c r="A95" i="1" l="1"/>
  <c r="A104" i="1"/>
  <c r="A105" i="1"/>
  <c r="A106" i="1"/>
  <c r="A107" i="1"/>
  <c r="A119" i="1"/>
  <c r="A134" i="1"/>
  <c r="A96" i="1"/>
  <c r="A115" i="1"/>
  <c r="A116" i="1"/>
  <c r="A97" i="1"/>
  <c r="A117" i="1"/>
  <c r="A135" i="1"/>
  <c r="A136" i="1"/>
  <c r="A128" i="1"/>
  <c r="A137" i="1"/>
  <c r="F95" i="1"/>
  <c r="G95" i="1"/>
  <c r="H95" i="1"/>
  <c r="I95" i="1"/>
  <c r="J95" i="1"/>
  <c r="K95" i="1"/>
  <c r="F104" i="1"/>
  <c r="G104" i="1"/>
  <c r="H104" i="1"/>
  <c r="I104" i="1"/>
  <c r="J104" i="1"/>
  <c r="K104" i="1"/>
  <c r="F105" i="1"/>
  <c r="G105" i="1"/>
  <c r="H105" i="1"/>
  <c r="I105" i="1"/>
  <c r="J105" i="1"/>
  <c r="K105" i="1"/>
  <c r="F106" i="1"/>
  <c r="G106" i="1"/>
  <c r="H106" i="1"/>
  <c r="I106" i="1"/>
  <c r="J106" i="1"/>
  <c r="K106" i="1"/>
  <c r="F107" i="1"/>
  <c r="G107" i="1"/>
  <c r="H107" i="1"/>
  <c r="I107" i="1"/>
  <c r="J107" i="1"/>
  <c r="K107" i="1"/>
  <c r="F119" i="1"/>
  <c r="G119" i="1"/>
  <c r="H119" i="1"/>
  <c r="I119" i="1"/>
  <c r="J119" i="1"/>
  <c r="K119" i="1"/>
  <c r="F134" i="1"/>
  <c r="G134" i="1"/>
  <c r="H134" i="1"/>
  <c r="I134" i="1"/>
  <c r="J134" i="1"/>
  <c r="K134" i="1"/>
  <c r="F96" i="1"/>
  <c r="G96" i="1"/>
  <c r="H96" i="1"/>
  <c r="I96" i="1"/>
  <c r="J96" i="1"/>
  <c r="K96" i="1"/>
  <c r="F115" i="1"/>
  <c r="G115" i="1"/>
  <c r="H115" i="1"/>
  <c r="I115" i="1"/>
  <c r="J115" i="1"/>
  <c r="K115" i="1"/>
  <c r="F116" i="1"/>
  <c r="G116" i="1"/>
  <c r="H116" i="1"/>
  <c r="I116" i="1"/>
  <c r="J116" i="1"/>
  <c r="K116" i="1"/>
  <c r="F97" i="1"/>
  <c r="G97" i="1"/>
  <c r="H97" i="1"/>
  <c r="I97" i="1"/>
  <c r="J97" i="1"/>
  <c r="K97" i="1"/>
  <c r="F117" i="1"/>
  <c r="G117" i="1"/>
  <c r="H117" i="1"/>
  <c r="I117" i="1"/>
  <c r="J117" i="1"/>
  <c r="K117" i="1"/>
  <c r="F135" i="1"/>
  <c r="G135" i="1"/>
  <c r="H135" i="1"/>
  <c r="I135" i="1"/>
  <c r="J135" i="1"/>
  <c r="K135" i="1"/>
  <c r="F136" i="1"/>
  <c r="G136" i="1"/>
  <c r="H136" i="1"/>
  <c r="I136" i="1"/>
  <c r="J136" i="1"/>
  <c r="K136" i="1"/>
  <c r="F128" i="1"/>
  <c r="G128" i="1"/>
  <c r="H128" i="1"/>
  <c r="I128" i="1"/>
  <c r="J128" i="1"/>
  <c r="K128" i="1"/>
  <c r="F137" i="1"/>
  <c r="G137" i="1"/>
  <c r="H137" i="1"/>
  <c r="I137" i="1"/>
  <c r="J137" i="1"/>
  <c r="K137" i="1"/>
  <c r="E1" i="32"/>
  <c r="B30" i="16" l="1"/>
  <c r="B54" i="16"/>
  <c r="B48" i="16"/>
  <c r="B75" i="16"/>
  <c r="B65" i="16"/>
  <c r="B37" i="16"/>
  <c r="C74" i="16"/>
  <c r="A74" i="16"/>
  <c r="C73" i="16"/>
  <c r="A73" i="16"/>
  <c r="C72" i="16"/>
  <c r="A72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3" i="16"/>
  <c r="A53" i="16"/>
  <c r="C29" i="16"/>
  <c r="A29" i="16"/>
  <c r="C28" i="16"/>
  <c r="A28" i="16"/>
  <c r="C46" i="16"/>
  <c r="A46" i="16"/>
  <c r="C45" i="16"/>
  <c r="A45" i="16"/>
  <c r="C27" i="16"/>
  <c r="A27" i="16"/>
  <c r="C44" i="16"/>
  <c r="A44" i="16"/>
  <c r="C43" i="16"/>
  <c r="A43" i="16"/>
  <c r="C42" i="16"/>
  <c r="A42" i="16"/>
  <c r="C41" i="16"/>
  <c r="A41" i="16"/>
  <c r="C36" i="16"/>
  <c r="A36" i="16"/>
  <c r="C35" i="16"/>
  <c r="A35" i="16"/>
  <c r="C34" i="16"/>
  <c r="A34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A68" i="16" l="1"/>
  <c r="K121" i="1" l="1"/>
  <c r="K120" i="1"/>
  <c r="K6" i="1"/>
  <c r="K34" i="1"/>
  <c r="K7" i="1"/>
  <c r="K62" i="1"/>
  <c r="K133" i="1"/>
  <c r="K38" i="1"/>
  <c r="K9" i="1"/>
  <c r="K8" i="1"/>
  <c r="K17" i="1"/>
  <c r="K16" i="1"/>
  <c r="K94" i="1"/>
  <c r="K93" i="1"/>
  <c r="K92" i="1"/>
  <c r="K33" i="1"/>
  <c r="K5" i="1"/>
  <c r="K18" i="1"/>
  <c r="K32" i="1"/>
  <c r="K91" i="1"/>
  <c r="K90" i="1"/>
  <c r="K76" i="1"/>
  <c r="K127" i="1"/>
  <c r="K75" i="1"/>
  <c r="K74" i="1"/>
  <c r="K114" i="1"/>
  <c r="K61" i="1"/>
  <c r="K60" i="1"/>
  <c r="J121" i="1"/>
  <c r="J120" i="1"/>
  <c r="J6" i="1"/>
  <c r="J34" i="1"/>
  <c r="J7" i="1"/>
  <c r="J62" i="1"/>
  <c r="J133" i="1"/>
  <c r="J38" i="1"/>
  <c r="J9" i="1"/>
  <c r="J8" i="1"/>
  <c r="J17" i="1"/>
  <c r="J16" i="1"/>
  <c r="J94" i="1"/>
  <c r="J93" i="1"/>
  <c r="J92" i="1"/>
  <c r="J33" i="1"/>
  <c r="J5" i="1"/>
  <c r="J18" i="1"/>
  <c r="J32" i="1"/>
  <c r="J91" i="1"/>
  <c r="J90" i="1"/>
  <c r="J76" i="1"/>
  <c r="J127" i="1"/>
  <c r="J75" i="1"/>
  <c r="J74" i="1"/>
  <c r="J114" i="1"/>
  <c r="J61" i="1"/>
  <c r="J60" i="1"/>
  <c r="I121" i="1"/>
  <c r="I120" i="1"/>
  <c r="I6" i="1"/>
  <c r="I34" i="1"/>
  <c r="I7" i="1"/>
  <c r="I62" i="1"/>
  <c r="I133" i="1"/>
  <c r="I38" i="1"/>
  <c r="I9" i="1"/>
  <c r="I8" i="1"/>
  <c r="I17" i="1"/>
  <c r="I16" i="1"/>
  <c r="I94" i="1"/>
  <c r="I93" i="1"/>
  <c r="I92" i="1"/>
  <c r="I33" i="1"/>
  <c r="I5" i="1"/>
  <c r="I18" i="1"/>
  <c r="I32" i="1"/>
  <c r="I91" i="1"/>
  <c r="I90" i="1"/>
  <c r="I76" i="1"/>
  <c r="I127" i="1"/>
  <c r="I75" i="1"/>
  <c r="I74" i="1"/>
  <c r="I114" i="1"/>
  <c r="I61" i="1"/>
  <c r="I60" i="1"/>
  <c r="H121" i="1"/>
  <c r="H120" i="1"/>
  <c r="H6" i="1"/>
  <c r="H34" i="1"/>
  <c r="H7" i="1"/>
  <c r="H62" i="1"/>
  <c r="H133" i="1"/>
  <c r="H38" i="1"/>
  <c r="H9" i="1"/>
  <c r="H8" i="1"/>
  <c r="H17" i="1"/>
  <c r="H16" i="1"/>
  <c r="H94" i="1"/>
  <c r="H93" i="1"/>
  <c r="H92" i="1"/>
  <c r="H33" i="1"/>
  <c r="H5" i="1"/>
  <c r="H18" i="1"/>
  <c r="H32" i="1"/>
  <c r="H91" i="1"/>
  <c r="H90" i="1"/>
  <c r="H76" i="1"/>
  <c r="H127" i="1"/>
  <c r="H75" i="1"/>
  <c r="H74" i="1"/>
  <c r="H114" i="1"/>
  <c r="H61" i="1"/>
  <c r="H60" i="1"/>
  <c r="G121" i="1"/>
  <c r="G120" i="1"/>
  <c r="G6" i="1"/>
  <c r="G34" i="1"/>
  <c r="G7" i="1"/>
  <c r="G62" i="1"/>
  <c r="G133" i="1"/>
  <c r="G38" i="1"/>
  <c r="G9" i="1"/>
  <c r="G8" i="1"/>
  <c r="G17" i="1"/>
  <c r="G16" i="1"/>
  <c r="G94" i="1"/>
  <c r="G93" i="1"/>
  <c r="G92" i="1"/>
  <c r="G33" i="1"/>
  <c r="G5" i="1"/>
  <c r="G18" i="1"/>
  <c r="G32" i="1"/>
  <c r="G91" i="1"/>
  <c r="G90" i="1"/>
  <c r="G76" i="1"/>
  <c r="G127" i="1"/>
  <c r="G75" i="1"/>
  <c r="G74" i="1"/>
  <c r="G114" i="1"/>
  <c r="G61" i="1"/>
  <c r="G60" i="1"/>
  <c r="F121" i="1"/>
  <c r="F120" i="1"/>
  <c r="F6" i="1"/>
  <c r="F34" i="1"/>
  <c r="F7" i="1"/>
  <c r="F62" i="1"/>
  <c r="F133" i="1"/>
  <c r="F38" i="1"/>
  <c r="F9" i="1"/>
  <c r="F8" i="1"/>
  <c r="F17" i="1"/>
  <c r="F16" i="1"/>
  <c r="F94" i="1"/>
  <c r="F93" i="1"/>
  <c r="F92" i="1"/>
  <c r="F33" i="1"/>
  <c r="F5" i="1"/>
  <c r="F18" i="1"/>
  <c r="F32" i="1"/>
  <c r="F91" i="1"/>
  <c r="F90" i="1"/>
  <c r="F76" i="1"/>
  <c r="F127" i="1"/>
  <c r="F75" i="1"/>
  <c r="F74" i="1"/>
  <c r="F114" i="1"/>
  <c r="F61" i="1"/>
  <c r="F60" i="1"/>
  <c r="A121" i="1"/>
  <c r="A120" i="1"/>
  <c r="A6" i="1"/>
  <c r="A34" i="1"/>
  <c r="A7" i="1"/>
  <c r="A62" i="1"/>
  <c r="A133" i="1"/>
  <c r="A38" i="1"/>
  <c r="A9" i="1"/>
  <c r="A8" i="1"/>
  <c r="A17" i="1"/>
  <c r="A16" i="1"/>
  <c r="A94" i="1"/>
  <c r="A93" i="1"/>
  <c r="A92" i="1"/>
  <c r="A33" i="1"/>
  <c r="A5" i="1"/>
  <c r="A18" i="1"/>
  <c r="A32" i="1"/>
  <c r="A91" i="1"/>
  <c r="A90" i="1"/>
  <c r="A76" i="1"/>
  <c r="A127" i="1"/>
  <c r="A75" i="1"/>
  <c r="A74" i="1"/>
  <c r="A114" i="1"/>
  <c r="A61" i="1"/>
  <c r="A60" i="1"/>
  <c r="H1" i="16" l="1"/>
  <c r="A103" i="1"/>
  <c r="A15" i="1"/>
  <c r="A79" i="1"/>
  <c r="A19" i="1"/>
  <c r="A14" i="1"/>
  <c r="A13" i="1"/>
  <c r="A78" i="1"/>
  <c r="A12" i="1"/>
  <c r="A89" i="1"/>
  <c r="A26" i="1"/>
  <c r="A25" i="1"/>
  <c r="A102" i="1"/>
  <c r="A11" i="1"/>
  <c r="A10" i="1"/>
  <c r="A77" i="1"/>
  <c r="A126" i="1"/>
  <c r="F103" i="1"/>
  <c r="F15" i="1"/>
  <c r="F79" i="1"/>
  <c r="F19" i="1"/>
  <c r="F14" i="1"/>
  <c r="F13" i="1"/>
  <c r="F78" i="1"/>
  <c r="F12" i="1"/>
  <c r="F89" i="1"/>
  <c r="F26" i="1"/>
  <c r="F25" i="1"/>
  <c r="F102" i="1"/>
  <c r="F11" i="1"/>
  <c r="F10" i="1"/>
  <c r="F77" i="1"/>
  <c r="F126" i="1"/>
  <c r="J103" i="1"/>
  <c r="J15" i="1"/>
  <c r="J79" i="1"/>
  <c r="J19" i="1"/>
  <c r="J14" i="1"/>
  <c r="J13" i="1"/>
  <c r="J78" i="1"/>
  <c r="J12" i="1"/>
  <c r="J89" i="1"/>
  <c r="J26" i="1"/>
  <c r="J25" i="1"/>
  <c r="J102" i="1"/>
  <c r="J11" i="1"/>
  <c r="J10" i="1"/>
  <c r="J77" i="1"/>
  <c r="J126" i="1"/>
  <c r="K103" i="1"/>
  <c r="K15" i="1"/>
  <c r="K79" i="1"/>
  <c r="K19" i="1"/>
  <c r="K14" i="1"/>
  <c r="K13" i="1"/>
  <c r="K78" i="1"/>
  <c r="K12" i="1"/>
  <c r="K89" i="1"/>
  <c r="K26" i="1"/>
  <c r="K25" i="1"/>
  <c r="K102" i="1"/>
  <c r="K11" i="1"/>
  <c r="K10" i="1"/>
  <c r="K77" i="1"/>
  <c r="K126" i="1"/>
  <c r="I103" i="1"/>
  <c r="I15" i="1"/>
  <c r="I79" i="1"/>
  <c r="I19" i="1"/>
  <c r="I14" i="1"/>
  <c r="I13" i="1"/>
  <c r="I78" i="1"/>
  <c r="I12" i="1"/>
  <c r="I89" i="1"/>
  <c r="I26" i="1"/>
  <c r="I25" i="1"/>
  <c r="I102" i="1"/>
  <c r="I11" i="1"/>
  <c r="I10" i="1"/>
  <c r="I77" i="1"/>
  <c r="I126" i="1"/>
  <c r="H103" i="1"/>
  <c r="H15" i="1"/>
  <c r="H79" i="1"/>
  <c r="H19" i="1"/>
  <c r="H14" i="1"/>
  <c r="H13" i="1"/>
  <c r="H78" i="1"/>
  <c r="H12" i="1"/>
  <c r="H89" i="1"/>
  <c r="H26" i="1"/>
  <c r="H25" i="1"/>
  <c r="H102" i="1"/>
  <c r="H11" i="1"/>
  <c r="H10" i="1"/>
  <c r="H77" i="1"/>
  <c r="H126" i="1"/>
  <c r="G103" i="1"/>
  <c r="G15" i="1"/>
  <c r="G79" i="1"/>
  <c r="G19" i="1"/>
  <c r="G14" i="1"/>
  <c r="G13" i="1"/>
  <c r="G78" i="1"/>
  <c r="G12" i="1"/>
  <c r="G89" i="1"/>
  <c r="G26" i="1"/>
  <c r="G25" i="1"/>
  <c r="G102" i="1"/>
  <c r="G11" i="1"/>
  <c r="G10" i="1"/>
  <c r="G77" i="1"/>
  <c r="G126" i="1"/>
  <c r="F73" i="1" l="1"/>
  <c r="G73" i="1"/>
  <c r="H73" i="1"/>
  <c r="I73" i="1"/>
  <c r="J73" i="1"/>
  <c r="K73" i="1"/>
  <c r="F59" i="1"/>
  <c r="G59" i="1"/>
  <c r="H59" i="1"/>
  <c r="I59" i="1"/>
  <c r="J59" i="1"/>
  <c r="K59" i="1"/>
  <c r="F58" i="1"/>
  <c r="G58" i="1"/>
  <c r="H58" i="1"/>
  <c r="I58" i="1"/>
  <c r="J58" i="1"/>
  <c r="K58" i="1"/>
  <c r="F57" i="1"/>
  <c r="G57" i="1"/>
  <c r="H57" i="1"/>
  <c r="I57" i="1"/>
  <c r="J57" i="1"/>
  <c r="K57" i="1"/>
  <c r="F31" i="1"/>
  <c r="G31" i="1"/>
  <c r="H31" i="1"/>
  <c r="I31" i="1"/>
  <c r="J31" i="1"/>
  <c r="K31" i="1"/>
  <c r="F88" i="1"/>
  <c r="G88" i="1"/>
  <c r="H88" i="1"/>
  <c r="I88" i="1"/>
  <c r="J88" i="1"/>
  <c r="K88" i="1"/>
  <c r="A73" i="1"/>
  <c r="A59" i="1"/>
  <c r="A58" i="1"/>
  <c r="A57" i="1"/>
  <c r="A31" i="1"/>
  <c r="A88" i="1"/>
  <c r="A24" i="1" l="1"/>
  <c r="A87" i="1"/>
  <c r="A45" i="1"/>
  <c r="A101" i="1"/>
  <c r="A132" i="1"/>
  <c r="F24" i="1"/>
  <c r="G24" i="1"/>
  <c r="H24" i="1"/>
  <c r="I24" i="1"/>
  <c r="J24" i="1"/>
  <c r="K24" i="1"/>
  <c r="F87" i="1"/>
  <c r="G87" i="1"/>
  <c r="H87" i="1"/>
  <c r="I87" i="1"/>
  <c r="J87" i="1"/>
  <c r="K87" i="1"/>
  <c r="F45" i="1"/>
  <c r="G45" i="1"/>
  <c r="H45" i="1"/>
  <c r="I45" i="1"/>
  <c r="J45" i="1"/>
  <c r="K45" i="1"/>
  <c r="F101" i="1"/>
  <c r="G101" i="1"/>
  <c r="H101" i="1"/>
  <c r="I101" i="1"/>
  <c r="J101" i="1"/>
  <c r="K101" i="1"/>
  <c r="F132" i="1"/>
  <c r="G132" i="1"/>
  <c r="H132" i="1"/>
  <c r="I132" i="1"/>
  <c r="J132" i="1"/>
  <c r="K132" i="1"/>
  <c r="A56" i="1"/>
  <c r="A30" i="1"/>
  <c r="F56" i="1"/>
  <c r="G56" i="1"/>
  <c r="H56" i="1"/>
  <c r="I56" i="1"/>
  <c r="J56" i="1"/>
  <c r="K56" i="1"/>
  <c r="F30" i="1"/>
  <c r="G30" i="1"/>
  <c r="H30" i="1"/>
  <c r="I30" i="1"/>
  <c r="J30" i="1"/>
  <c r="K30" i="1"/>
  <c r="A100" i="1" l="1"/>
  <c r="A37" i="1"/>
  <c r="A55" i="1"/>
  <c r="A86" i="1"/>
  <c r="A72" i="1"/>
  <c r="A71" i="1"/>
  <c r="A70" i="1"/>
  <c r="A29" i="1"/>
  <c r="A125" i="1"/>
  <c r="A54" i="1"/>
  <c r="A53" i="1"/>
  <c r="A52" i="1"/>
  <c r="A42" i="1"/>
  <c r="A51" i="1"/>
  <c r="F100" i="1"/>
  <c r="G100" i="1"/>
  <c r="H100" i="1"/>
  <c r="I100" i="1"/>
  <c r="J100" i="1"/>
  <c r="K100" i="1"/>
  <c r="F37" i="1"/>
  <c r="G37" i="1"/>
  <c r="H37" i="1"/>
  <c r="I37" i="1"/>
  <c r="J37" i="1"/>
  <c r="K37" i="1"/>
  <c r="F55" i="1"/>
  <c r="G55" i="1"/>
  <c r="H55" i="1"/>
  <c r="I55" i="1"/>
  <c r="J55" i="1"/>
  <c r="K55" i="1"/>
  <c r="F86" i="1"/>
  <c r="G86" i="1"/>
  <c r="H86" i="1"/>
  <c r="I86" i="1"/>
  <c r="J86" i="1"/>
  <c r="K86" i="1"/>
  <c r="F72" i="1"/>
  <c r="G72" i="1"/>
  <c r="H72" i="1"/>
  <c r="I72" i="1"/>
  <c r="J72" i="1"/>
  <c r="K72" i="1"/>
  <c r="F71" i="1"/>
  <c r="G71" i="1"/>
  <c r="H71" i="1"/>
  <c r="I71" i="1"/>
  <c r="J71" i="1"/>
  <c r="K71" i="1"/>
  <c r="F70" i="1"/>
  <c r="G70" i="1"/>
  <c r="H70" i="1"/>
  <c r="I70" i="1"/>
  <c r="J70" i="1"/>
  <c r="K70" i="1"/>
  <c r="F29" i="1"/>
  <c r="G29" i="1"/>
  <c r="H29" i="1"/>
  <c r="I29" i="1"/>
  <c r="J29" i="1"/>
  <c r="K29" i="1"/>
  <c r="F125" i="1"/>
  <c r="G125" i="1"/>
  <c r="H125" i="1"/>
  <c r="I125" i="1"/>
  <c r="J125" i="1"/>
  <c r="K125" i="1"/>
  <c r="F54" i="1"/>
  <c r="G54" i="1"/>
  <c r="H54" i="1"/>
  <c r="I54" i="1"/>
  <c r="J54" i="1"/>
  <c r="K54" i="1"/>
  <c r="F53" i="1"/>
  <c r="G53" i="1"/>
  <c r="H53" i="1"/>
  <c r="I53" i="1"/>
  <c r="J53" i="1"/>
  <c r="K53" i="1"/>
  <c r="F52" i="1"/>
  <c r="G52" i="1"/>
  <c r="H52" i="1"/>
  <c r="I52" i="1"/>
  <c r="J52" i="1"/>
  <c r="K52" i="1"/>
  <c r="F42" i="1"/>
  <c r="G42" i="1"/>
  <c r="H42" i="1"/>
  <c r="I42" i="1"/>
  <c r="J42" i="1"/>
  <c r="K42" i="1"/>
  <c r="F51" i="1"/>
  <c r="G51" i="1"/>
  <c r="H51" i="1"/>
  <c r="I51" i="1"/>
  <c r="J51" i="1"/>
  <c r="K51" i="1"/>
  <c r="A23" i="1" l="1"/>
  <c r="A69" i="1"/>
  <c r="A68" i="1"/>
  <c r="A67" i="1"/>
  <c r="A28" i="1"/>
  <c r="A46" i="1"/>
  <c r="A41" i="1"/>
  <c r="A85" i="1"/>
  <c r="A131" i="1"/>
  <c r="A66" i="1"/>
  <c r="A111" i="1"/>
  <c r="A130" i="1"/>
  <c r="A65" i="1"/>
  <c r="A50" i="1"/>
  <c r="A124" i="1"/>
  <c r="A44" i="1"/>
  <c r="A27" i="1"/>
  <c r="A118" i="1"/>
  <c r="A49" i="1"/>
  <c r="A84" i="1"/>
  <c r="F23" i="1"/>
  <c r="G23" i="1"/>
  <c r="H23" i="1"/>
  <c r="I23" i="1"/>
  <c r="J23" i="1"/>
  <c r="K23" i="1"/>
  <c r="F69" i="1"/>
  <c r="G69" i="1"/>
  <c r="H69" i="1"/>
  <c r="I69" i="1"/>
  <c r="J69" i="1"/>
  <c r="K69" i="1"/>
  <c r="F68" i="1"/>
  <c r="G68" i="1"/>
  <c r="H68" i="1"/>
  <c r="I68" i="1"/>
  <c r="J68" i="1"/>
  <c r="K68" i="1"/>
  <c r="F67" i="1"/>
  <c r="G67" i="1"/>
  <c r="H67" i="1"/>
  <c r="I67" i="1"/>
  <c r="J67" i="1"/>
  <c r="K67" i="1"/>
  <c r="F28" i="1"/>
  <c r="G28" i="1"/>
  <c r="H28" i="1"/>
  <c r="I28" i="1"/>
  <c r="J28" i="1"/>
  <c r="K28" i="1"/>
  <c r="F46" i="1"/>
  <c r="G46" i="1"/>
  <c r="H46" i="1"/>
  <c r="I46" i="1"/>
  <c r="J46" i="1"/>
  <c r="K46" i="1"/>
  <c r="F41" i="1"/>
  <c r="G41" i="1"/>
  <c r="H41" i="1"/>
  <c r="I41" i="1"/>
  <c r="J41" i="1"/>
  <c r="K41" i="1"/>
  <c r="F85" i="1"/>
  <c r="G85" i="1"/>
  <c r="H85" i="1"/>
  <c r="I85" i="1"/>
  <c r="J85" i="1"/>
  <c r="K85" i="1"/>
  <c r="F131" i="1"/>
  <c r="G131" i="1"/>
  <c r="H131" i="1"/>
  <c r="I131" i="1"/>
  <c r="J131" i="1"/>
  <c r="K131" i="1"/>
  <c r="F66" i="1"/>
  <c r="G66" i="1"/>
  <c r="H66" i="1"/>
  <c r="I66" i="1"/>
  <c r="J66" i="1"/>
  <c r="K66" i="1"/>
  <c r="F111" i="1"/>
  <c r="G111" i="1"/>
  <c r="H111" i="1"/>
  <c r="I111" i="1"/>
  <c r="J111" i="1"/>
  <c r="K111" i="1"/>
  <c r="F130" i="1"/>
  <c r="G130" i="1"/>
  <c r="H130" i="1"/>
  <c r="I130" i="1"/>
  <c r="J130" i="1"/>
  <c r="K130" i="1"/>
  <c r="F65" i="1"/>
  <c r="G65" i="1"/>
  <c r="H65" i="1"/>
  <c r="I65" i="1"/>
  <c r="J65" i="1"/>
  <c r="K65" i="1"/>
  <c r="F50" i="1"/>
  <c r="G50" i="1"/>
  <c r="H50" i="1"/>
  <c r="I50" i="1"/>
  <c r="J50" i="1"/>
  <c r="K50" i="1"/>
  <c r="F124" i="1"/>
  <c r="G124" i="1"/>
  <c r="H124" i="1"/>
  <c r="I124" i="1"/>
  <c r="J124" i="1"/>
  <c r="K124" i="1"/>
  <c r="F44" i="1"/>
  <c r="G44" i="1"/>
  <c r="H44" i="1"/>
  <c r="I44" i="1"/>
  <c r="J44" i="1"/>
  <c r="K44" i="1"/>
  <c r="F27" i="1"/>
  <c r="G27" i="1"/>
  <c r="H27" i="1"/>
  <c r="I27" i="1"/>
  <c r="J27" i="1"/>
  <c r="K27" i="1"/>
  <c r="F118" i="1"/>
  <c r="G118" i="1"/>
  <c r="H118" i="1"/>
  <c r="I118" i="1"/>
  <c r="J118" i="1"/>
  <c r="K118" i="1"/>
  <c r="F49" i="1"/>
  <c r="G49" i="1"/>
  <c r="H49" i="1"/>
  <c r="I49" i="1"/>
  <c r="J49" i="1"/>
  <c r="K49" i="1"/>
  <c r="F84" i="1"/>
  <c r="G84" i="1"/>
  <c r="H84" i="1"/>
  <c r="I84" i="1"/>
  <c r="J84" i="1"/>
  <c r="K84" i="1"/>
  <c r="A64" i="1" l="1"/>
  <c r="F64" i="1"/>
  <c r="G64" i="1"/>
  <c r="H64" i="1"/>
  <c r="I64" i="1"/>
  <c r="J64" i="1"/>
  <c r="K64" i="1"/>
  <c r="A83" i="1"/>
  <c r="F83" i="1"/>
  <c r="G83" i="1"/>
  <c r="H83" i="1"/>
  <c r="I83" i="1"/>
  <c r="J83" i="1"/>
  <c r="K83" i="1"/>
  <c r="A40" i="1"/>
  <c r="F40" i="1"/>
  <c r="G40" i="1"/>
  <c r="H40" i="1"/>
  <c r="I40" i="1"/>
  <c r="J40" i="1"/>
  <c r="K40" i="1"/>
  <c r="A63" i="1"/>
  <c r="F63" i="1"/>
  <c r="G63" i="1"/>
  <c r="H63" i="1"/>
  <c r="I63" i="1"/>
  <c r="J63" i="1"/>
  <c r="K63" i="1"/>
  <c r="A48" i="1"/>
  <c r="F48" i="1"/>
  <c r="G48" i="1"/>
  <c r="H48" i="1"/>
  <c r="I48" i="1"/>
  <c r="J48" i="1"/>
  <c r="K48" i="1"/>
  <c r="A129" i="1"/>
  <c r="F129" i="1"/>
  <c r="G129" i="1"/>
  <c r="H129" i="1"/>
  <c r="I129" i="1"/>
  <c r="J129" i="1"/>
  <c r="K129" i="1"/>
  <c r="A82" i="1"/>
  <c r="F82" i="1"/>
  <c r="G82" i="1"/>
  <c r="H82" i="1"/>
  <c r="I82" i="1"/>
  <c r="J82" i="1"/>
  <c r="K82" i="1"/>
  <c r="A36" i="1"/>
  <c r="F36" i="1"/>
  <c r="G36" i="1"/>
  <c r="H36" i="1"/>
  <c r="I36" i="1"/>
  <c r="J36" i="1"/>
  <c r="K36" i="1"/>
  <c r="A39" i="1"/>
  <c r="F39" i="1"/>
  <c r="G39" i="1"/>
  <c r="H39" i="1"/>
  <c r="I39" i="1"/>
  <c r="J39" i="1"/>
  <c r="K39" i="1"/>
  <c r="F99" i="1" l="1"/>
  <c r="G99" i="1"/>
  <c r="H99" i="1"/>
  <c r="I99" i="1"/>
  <c r="J99" i="1"/>
  <c r="K99" i="1"/>
  <c r="A99" i="1"/>
  <c r="A98" i="1" l="1"/>
  <c r="F98" i="1"/>
  <c r="G98" i="1"/>
  <c r="H98" i="1"/>
  <c r="I98" i="1"/>
  <c r="J98" i="1"/>
  <c r="K98" i="1"/>
  <c r="A35" i="1" l="1"/>
  <c r="A43" i="1"/>
  <c r="A110" i="1"/>
  <c r="A22" i="1"/>
  <c r="A113" i="1"/>
  <c r="A109" i="1"/>
  <c r="A112" i="1"/>
  <c r="F35" i="1"/>
  <c r="G35" i="1"/>
  <c r="H35" i="1"/>
  <c r="I35" i="1"/>
  <c r="J35" i="1"/>
  <c r="K35" i="1"/>
  <c r="F43" i="1"/>
  <c r="G43" i="1"/>
  <c r="H43" i="1"/>
  <c r="I43" i="1"/>
  <c r="J43" i="1"/>
  <c r="K43" i="1"/>
  <c r="F110" i="1"/>
  <c r="G110" i="1"/>
  <c r="H110" i="1"/>
  <c r="I110" i="1"/>
  <c r="J110" i="1"/>
  <c r="K110" i="1"/>
  <c r="F22" i="1"/>
  <c r="G22" i="1"/>
  <c r="H22" i="1"/>
  <c r="I22" i="1"/>
  <c r="J22" i="1"/>
  <c r="K22" i="1"/>
  <c r="F113" i="1"/>
  <c r="G113" i="1"/>
  <c r="H113" i="1"/>
  <c r="I113" i="1"/>
  <c r="J113" i="1"/>
  <c r="K113" i="1"/>
  <c r="F109" i="1"/>
  <c r="G109" i="1"/>
  <c r="H109" i="1"/>
  <c r="I109" i="1"/>
  <c r="J109" i="1"/>
  <c r="K109" i="1"/>
  <c r="F112" i="1"/>
  <c r="G112" i="1"/>
  <c r="H112" i="1"/>
  <c r="I112" i="1"/>
  <c r="J112" i="1"/>
  <c r="K112" i="1"/>
  <c r="A81" i="1" l="1"/>
  <c r="F81" i="1"/>
  <c r="G81" i="1"/>
  <c r="H81" i="1"/>
  <c r="I81" i="1"/>
  <c r="J81" i="1"/>
  <c r="K81" i="1"/>
  <c r="A21" i="1"/>
  <c r="F21" i="1"/>
  <c r="G21" i="1"/>
  <c r="H21" i="1"/>
  <c r="I21" i="1"/>
  <c r="J21" i="1"/>
  <c r="K21" i="1"/>
  <c r="A47" i="1"/>
  <c r="F47" i="1"/>
  <c r="G47" i="1"/>
  <c r="H47" i="1"/>
  <c r="I47" i="1"/>
  <c r="J47" i="1"/>
  <c r="K47" i="1"/>
  <c r="K20" i="1" l="1"/>
  <c r="J20" i="1"/>
  <c r="I20" i="1"/>
  <c r="H20" i="1"/>
  <c r="G20" i="1"/>
  <c r="F20" i="1"/>
  <c r="A20" i="1"/>
  <c r="F123" i="1" l="1"/>
  <c r="G123" i="1"/>
  <c r="H123" i="1"/>
  <c r="I123" i="1"/>
  <c r="J123" i="1"/>
  <c r="K123" i="1"/>
  <c r="F80" i="1"/>
  <c r="G80" i="1"/>
  <c r="H80" i="1"/>
  <c r="I80" i="1"/>
  <c r="J80" i="1"/>
  <c r="K80" i="1"/>
  <c r="F108" i="1"/>
  <c r="G108" i="1"/>
  <c r="H108" i="1"/>
  <c r="I108" i="1"/>
  <c r="J108" i="1"/>
  <c r="K108" i="1"/>
  <c r="F122" i="1"/>
  <c r="G122" i="1"/>
  <c r="H122" i="1"/>
  <c r="I122" i="1"/>
  <c r="J122" i="1"/>
  <c r="K122" i="1"/>
  <c r="A122" i="1" l="1"/>
  <c r="A108" i="1"/>
  <c r="I2" i="16" l="1"/>
  <c r="A123" i="1" l="1"/>
  <c r="A80" i="1" l="1"/>
  <c r="F10" i="3" l="1"/>
  <c r="F11" i="3"/>
  <c r="F12" i="3"/>
  <c r="G10" i="3"/>
  <c r="H10" i="3"/>
  <c r="I10" i="3"/>
  <c r="J10" i="3"/>
  <c r="G11" i="3"/>
  <c r="H11" i="3"/>
  <c r="I11" i="3"/>
  <c r="J11" i="3"/>
  <c r="G12" i="3"/>
  <c r="H12" i="3"/>
  <c r="I12" i="3"/>
  <c r="J12" i="3"/>
  <c r="A10" i="3"/>
  <c r="A11" i="3"/>
  <c r="A12" i="3"/>
  <c r="A9" i="3" l="1"/>
  <c r="G9" i="3"/>
  <c r="H9" i="3"/>
  <c r="I9" i="3"/>
  <c r="J9" i="3"/>
  <c r="F9" i="3"/>
  <c r="K4" i="16" l="1"/>
  <c r="K3" i="16"/>
  <c r="G4" i="16"/>
  <c r="G5" i="16"/>
  <c r="G6" i="16"/>
  <c r="K2" i="16"/>
  <c r="G3" i="16"/>
  <c r="A8" i="3"/>
  <c r="G8" i="3"/>
  <c r="H8" i="3"/>
  <c r="I8" i="3"/>
  <c r="J8" i="3"/>
  <c r="F7" i="3"/>
  <c r="F8" i="3"/>
  <c r="G2" i="16" l="1"/>
  <c r="A7" i="3"/>
  <c r="G7" i="3"/>
  <c r="H7" i="3"/>
  <c r="I7" i="3"/>
  <c r="J7" i="3"/>
  <c r="G4" i="3" l="1"/>
  <c r="H4" i="3"/>
  <c r="I4" i="3"/>
  <c r="J4" i="3"/>
  <c r="G5" i="3"/>
  <c r="H5" i="3"/>
  <c r="I5" i="3"/>
  <c r="J5" i="3"/>
  <c r="G6" i="3"/>
  <c r="H6" i="3"/>
  <c r="I6" i="3"/>
  <c r="J6" i="3"/>
  <c r="F5" i="3"/>
  <c r="F6" i="3"/>
  <c r="A5" i="3" l="1"/>
  <c r="D35" i="15" l="1"/>
  <c r="D34" i="15" l="1"/>
  <c r="B17" i="9" l="1"/>
  <c r="B12" i="9"/>
  <c r="I7" i="9"/>
  <c r="I6" i="9"/>
  <c r="C5" i="9"/>
  <c r="C4" i="9"/>
  <c r="C3" i="9"/>
  <c r="D2" i="9"/>
  <c r="C455" i="4"/>
  <c r="C572" i="4"/>
  <c r="C518" i="4"/>
  <c r="C197" i="4"/>
  <c r="A6" i="3"/>
  <c r="F4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  <c r="I3" i="16" l="1"/>
  <c r="I4" i="16"/>
  <c r="G7" i="16"/>
  <c r="J1" i="16"/>
  <c r="I7" i="16"/>
  <c r="I6" i="16"/>
  <c r="I1" i="16"/>
  <c r="I5" i="16" l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1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5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4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<sst xmlns="http://schemas.openxmlformats.org/spreadsheetml/2006/main" count="14056" uniqueCount="2715">
  <si>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</si>
  <si>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</si>
  <si>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</si>
  <si>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</si>
  <si>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</si>
  <si>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</si>
  <si>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</si>
  <si>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</si>
  <si>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</si>
  <si>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</si>
  <si>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</si>
  <si>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</si>
  <si>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</si>
  <si>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</si>
  <si>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</si>
  <si>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</si>
  <si>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</si>
  <si>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</si>
  <si>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</si>
  <si>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</si>
  <si>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</si>
  <si>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</si>
  <si>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</si>
  <si>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</si>
  <si>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</si>
  <si>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</si>
  <si>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</si>
  <si>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</si>
  <si>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</si>
  <si>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</si>
  <si>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</si>
  <si>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</si>
  <si>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</si>
  <si>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</si>
  <si>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</si>
  <si>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</si>
  <si>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</si>
  <si>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</si>
  <si>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</si>
  <si>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</si>
  <si>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</si>
  <si>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</si>
  <si>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</si>
  <si>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</si>
  <si>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</si>
  <si>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</si>
  <si>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</si>
  <si>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</si>
  <si>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</si>
  <si>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</si>
  <si>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</si>
  <si>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</si>
  <si>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</si>
  <si>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</si>
  <si>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</si>
  <si>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</si>
  <si>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</si>
  <si>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</si>
  <si>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</si>
  <si>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</si>
  <si>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</si>
  <si>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</si>
  <si>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</si>
  <si>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</si>
  <si>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</si>
  <si>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</si>
  <si>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</si>
  <si>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</si>
  <si>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</si>
  <si>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</si>
  <si>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</si>
  <si>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</si>
  <si>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</si>
  <si>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</si>
  <si>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</si>
  <si>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</si>
  <si>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</si>
  <si>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</si>
  <si>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</si>
  <si>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</si>
  <si>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</si>
  <si>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</si>
  <si>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</si>
  <si>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</si>
  <si>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</si>
  <si>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</si>
  <si>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</si>
  <si>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</si>
  <si>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</si>
  <si>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</si>
  <si>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</si>
  <si>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</si>
  <si>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</si>
  <si>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</si>
  <si>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</si>
  <si>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</si>
  <si>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</si>
  <si>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</si>
  <si>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</si>
  <si>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</si>
  <si>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</si>
  <si>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</si>
  <si>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</si>
  <si>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</si>
  <si>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</si>
  <si>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</si>
  <si>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</si>
  <si>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</si>
  <si>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</si>
  <si>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</si>
  <si>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</si>
  <si>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</si>
  <si>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</si>
  <si>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</si>
  <si>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</si>
  <si>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</si>
  <si>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</si>
  <si>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</si>
  <si>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</si>
  <si>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</si>
  <si>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</si>
  <si>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</si>
  <si>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</si>
  <si>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</si>
  <si>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</si>
  <si>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</si>
  <si>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</si>
  <si>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</si>
  <si>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</si>
  <si>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</si>
  <si>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</si>
  <si>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</si>
  <si>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</si>
  <si>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</si>
  <si>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</si>
  <si>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</si>
  <si>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</si>
  <si>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</si>
  <si>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</si>
  <si>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</si>
  <si>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</si>
  <si>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</si>
  <si>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</si>
  <si>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</si>
  <si>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</si>
  <si>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</si>
  <si>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</si>
  <si>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</si>
  <si>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</si>
  <si>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</si>
  <si>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</si>
  <si>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</si>
  <si>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</si>
  <si>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</si>
  <si>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</si>
  <si>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</si>
  <si>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</si>
  <si>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</si>
  <si>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</si>
  <si>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</si>
  <si>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</si>
  <si>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</si>
  <si>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</si>
  <si>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</si>
  <si>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</si>
  <si>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</si>
  <si>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</si>
  <si>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</si>
  <si>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</si>
  <si>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</si>
  <si>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</si>
  <si>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</si>
  <si>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</si>
  <si>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</si>
  <si>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</si>
  <si>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</si>
  <si>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</si>
  <si>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</si>
  <si>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</si>
  <si>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</si>
  <si>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</si>
  <si>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</si>
  <si>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</si>
  <si>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</si>
  <si>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</si>
  <si>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</si>
  <si>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</si>
  <si>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</si>
  <si>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</si>
  <si>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</si>
  <si>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</si>
  <si>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</si>
  <si>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</si>
  <si>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</si>
  <si>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</si>
  <si>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</si>
  <si>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</si>
  <si>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</si>
  <si>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</si>
  <si>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</si>
  <si>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</si>
  <si>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</si>
  <si>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</si>
  <si>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</si>
  <si>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</si>
  <si>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</si>
  <si>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</si>
  <si>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</si>
  <si>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</si>
  <si>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</si>
  <si>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</si>
  <si>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</si>
  <si>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</si>
  <si>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</si>
  <si>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</si>
  <si>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</si>
  <si>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</si>
  <si>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</si>
  <si>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</si>
  <si>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</si>
  <si>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</si>
  <si>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</si>
  <si>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</si>
  <si>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</si>
  <si>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</si>
  <si>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</si>
  <si>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</si>
  <si>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</si>
  <si>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</si>
  <si>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</si>
  <si>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</si>
  <si>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</si>
  <si>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</si>
  <si>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</si>
  <si>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</si>
  <si>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</si>
  <si>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</si>
  <si>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</si>
  <si>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</si>
  <si>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</si>
  <si>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</si>
  <si>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</si>
  <si>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</si>
  <si>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</si>
  <si>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</si>
  <si>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</si>
  <si>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</si>
  <si>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</si>
  <si>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</si>
  <si>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</si>
  <si>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</si>
  <si>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</si>
  <si>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</si>
  <si>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</si>
  <si>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</si>
  <si>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</si>
  <si>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</si>
  <si>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</si>
  <si>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</si>
  <si>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</si>
  <si>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</si>
  <si>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</si>
  <si>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</si>
  <si>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</si>
  <si>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</si>
  <si>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</si>
  <si>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</si>
  <si>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</si>
  <si>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</si>
  <si>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</si>
  <si>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</si>
  <si>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</si>
  <si>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</si>
  <si>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</si>
  <si>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</si>
  <si>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</si>
  <si>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</si>
  <si>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</si>
  <si>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</si>
  <si>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</si>
  <si>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</si>
  <si>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</si>
  <si>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</si>
  <si>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</si>
  <si>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</si>
  <si>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</si>
  <si>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</si>
  <si>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</si>
  <si>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</si>
  <si>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</si>
  <si>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</si>
  <si>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</si>
  <si>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</si>
  <si>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</si>
  <si>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</si>
  <si>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</si>
  <si>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</si>
  <si>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</si>
  <si>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</si>
  <si>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</si>
  <si>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</si>
  <si>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</si>
  <si>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</si>
  <si>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</si>
  <si>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</si>
  <si>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</si>
  <si>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</si>
  <si>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</si>
  <si>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</si>
  <si>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</si>
  <si>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</si>
  <si>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</si>
  <si>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</si>
  <si>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</si>
  <si>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</si>
  <si>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</si>
  <si>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</si>
  <si>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</si>
  <si>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</si>
  <si>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</si>
  <si>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</si>
  <si>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</si>
  <si>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</si>
  <si>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</si>
  <si>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</si>
  <si>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</si>
  <si>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</si>
  <si>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</si>
  <si>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</si>
  <si>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</si>
  <si>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</si>
  <si>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</si>
  <si>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</si>
  <si>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</si>
  <si>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</si>
  <si>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</si>
  <si>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</si>
  <si>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</si>
  <si>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</si>
  <si>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</si>
  <si>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</si>
  <si>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</si>
  <si>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</si>
  <si>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</si>
  <si>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</si>
  <si>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</si>
  <si>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</si>
  <si>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</si>
  <si>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</si>
  <si>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</si>
  <si>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</si>
  <si>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</si>
  <si>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</si>
  <si>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</si>
  <si>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</si>
  <si>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</si>
  <si>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</si>
  <si>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</si>
  <si>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</si>
  <si>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</si>
  <si>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</si>
  <si>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</si>
  <si>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</si>
  <si>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</si>
  <si>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</si>
  <si>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</si>
  <si>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</si>
  <si>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</si>
  <si>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</si>
  <si>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</si>
  <si>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</si>
  <si>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</si>
  <si>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</si>
  <si>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</si>
  <si>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</si>
  <si>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</si>
  <si>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</si>
  <si>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</si>
  <si>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</si>
  <si>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</si>
  <si>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</si>
  <si>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</si>
  <si>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</si>
  <si>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</si>
  <si>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</si>
  <si>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</si>
  <si>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</si>
  <si>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</si>
  <si>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</si>
  <si>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</si>
  <si>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</si>
  <si>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</si>
  <si>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</si>
  <si>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</si>
  <si>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</si>
  <si>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</si>
  <si>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</si>
  <si>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</si>
  <si>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</si>
  <si>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</si>
  <si>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</si>
  <si>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</si>
  <si>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</si>
  <si>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</si>
  <si>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</si>
  <si>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</si>
  <si>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</si>
  <si>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</si>
  <si>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</si>
  <si>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</si>
  <si>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</si>
  <si>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</si>
  <si>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</si>
  <si>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</si>
  <si>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</si>
  <si>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</si>
  <si>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</si>
  <si>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</si>
  <si>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</si>
  <si>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</si>
  <si>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</si>
  <si>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</si>
  <si>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</si>
  <si>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</si>
  <si>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</si>
  <si>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</si>
  <si>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</si>
  <si>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</si>
  <si>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</si>
  <si>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</si>
  <si>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</si>
  <si>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</si>
  <si>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</si>
  <si>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</si>
  <si>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</si>
  <si>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</si>
  <si>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</si>
  <si>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</si>
  <si>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</si>
  <si>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</si>
  <si>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</si>
  <si>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</si>
  <si>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</si>
  <si>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</si>
  <si>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</si>
  <si>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</si>
  <si>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</si>
  <si>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</si>
  <si>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</si>
  <si>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</si>
  <si>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</si>
  <si>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</si>
  <si>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</si>
  <si>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</si>
  <si>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</si>
  <si>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</si>
  <si>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</si>
  <si>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</si>
  <si>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</si>
  <si>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</si>
  <si>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</si>
  <si>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</si>
  <si>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</si>
  <si>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</si>
  <si>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</si>
  <si>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</si>
  <si>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</si>
  <si>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</si>
  <si>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</si>
  <si>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</si>
  <si>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</si>
  <si>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</si>
  <si>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</si>
  <si>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</si>
  <si>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</si>
  <si>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</si>
  <si>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</si>
  <si>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</si>
  <si>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</si>
  <si>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</si>
  <si>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</si>
  <si>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</si>
  <si>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</si>
  <si>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</si>
  <si>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</si>
  <si>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</si>
  <si>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</si>
  <si>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</si>
  <si>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</si>
  <si>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</si>
  <si>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</si>
  <si>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</si>
  <si>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</si>
  <si>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</si>
  <si>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</si>
  <si>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</si>
  <si>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</si>
  <si>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</si>
  <si>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</si>
  <si>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</si>
  <si>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</si>
  <si>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</si>
  <si>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</si>
  <si>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</si>
  <si>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</si>
  <si>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</si>
  <si>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</si>
  <si>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</si>
  <si>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</si>
  <si>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</si>
  <si>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</si>
  <si>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</si>
  <si>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</si>
  <si>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</si>
  <si>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</si>
  <si>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</si>
  <si>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</si>
  <si>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</si>
  <si>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</si>
  <si>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</si>
  <si>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</si>
  <si>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</si>
  <si>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</si>
  <si>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</si>
  <si>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</si>
  <si>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</si>
  <si>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</si>
  <si>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</si>
  <si>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</si>
  <si>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</si>
  <si>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</si>
  <si>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</si>
  <si>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</si>
  <si>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</si>
  <si>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</si>
  <si>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</si>
  <si>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</si>
  <si>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</si>
  <si>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</si>
  <si>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</si>
  <si>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</si>
  <si>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</si>
  <si>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</si>
  <si>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</si>
  <si>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</si>
  <si>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</si>
  <si>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</si>
  <si>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</si>
  <si>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</si>
  <si>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</si>
  <si>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</si>
  <si>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</si>
  <si>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</si>
  <si>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</si>
  <si>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</si>
  <si>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</si>
  <si>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</si>
  <si>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</si>
  <si>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</si>
  <si>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</si>
  <si>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</si>
  <si>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</si>
  <si>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</si>
  <si>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</si>
  <si>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</si>
  <si>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</si>
  <si>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</si>
  <si>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</si>
  <si>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</si>
  <si>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</si>
  <si>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</si>
  <si>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</si>
  <si>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</si>
  <si>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</si>
  <si>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</si>
  <si>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</si>
  <si>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</si>
  <si>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</si>
  <si>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</si>
  <si>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</si>
  <si>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</si>
  <si>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</si>
  <si>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</si>
  <si>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</si>
  <si>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</si>
  <si>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</si>
  <si>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</si>
  <si>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</si>
  <si>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</si>
  <si>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</si>
  <si>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</si>
  <si>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</si>
  <si>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</si>
  <si>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</si>
  <si>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</si>
  <si>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</si>
  <si>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</si>
  <si>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</si>
  <si>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</si>
  <si>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</si>
  <si>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</si>
  <si>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</si>
  <si>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</si>
  <si>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</si>
  <si>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</si>
  <si>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</si>
  <si>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</si>
  <si>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</si>
  <si>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</si>
  <si>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</si>
  <si>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</si>
  <si>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</si>
  <si>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</si>
  <si>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</si>
  <si>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</si>
  <si>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</si>
  <si>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</si>
  <si>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</si>
  <si>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</si>
  <si>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</si>
  <si>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</si>
  <si>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</si>
  <si>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</si>
  <si>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</si>
  <si>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</si>
  <si>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</si>
  <si>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</si>
  <si>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</si>
  <si>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</si>
  <si>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</si>
  <si>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</si>
  <si>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</si>
  <si>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</si>
  <si>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</si>
  <si>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</si>
  <si>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</si>
  <si>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</si>
  <si>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</si>
  <si>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</si>
  <si>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</si>
  <si>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</si>
  <si>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</si>
  <si>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</si>
  <si>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</si>
  <si>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</si>
  <si>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</si>
  <si>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</si>
  <si>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</si>
  <si>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</si>
  <si>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</si>
  <si>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</si>
  <si>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</si>
  <si>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</si>
  <si>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</si>
  <si>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</si>
  <si>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</si>
  <si>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</si>
  <si>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</si>
  <si>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</si>
  <si>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</si>
  <si>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</si>
  <si>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</si>
  <si>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</si>
  <si>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</si>
  <si>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</si>
  <si>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</si>
  <si>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</si>
  <si>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</si>
  <si>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</si>
  <si>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</si>
  <si>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</si>
  <si>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</si>
  <si>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</si>
  <si>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</si>
  <si>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</si>
  <si>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</si>
  <si>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</si>
  <si>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</si>
  <si>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</si>
  <si>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</si>
  <si>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</si>
  <si>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</si>
  <si>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</si>
  <si>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</si>
  <si>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</si>
  <si>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</si>
  <si>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</si>
  <si>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</si>
  <si>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</si>
  <si>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</si>
  <si>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</si>
  <si>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</si>
  <si>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</si>
  <si>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</si>
  <si>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</si>
  <si>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</si>
  <si>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</si>
  <si>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</si>
  <si>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</si>
  <si>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</si>
  <si>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</si>
  <si>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</si>
  <si>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</si>
  <si>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</si>
  <si>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</si>
  <si>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</si>
  <si>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</si>
  <si>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</si>
  <si>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</si>
  <si>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</si>
  <si>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</si>
  <si>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</si>
  <si>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</si>
  <si>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</si>
  <si>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</si>
  <si>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</si>
  <si>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</si>
  <si>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</si>
  <si>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</si>
  <si>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</si>
  <si>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</si>
  <si>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</si>
  <si>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</si>
  <si>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</si>
  <si>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</si>
  <si>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</si>
  <si>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</si>
  <si>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</si>
  <si>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</si>
  <si>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</si>
  <si>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</si>
  <si>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</si>
  <si>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</si>
  <si>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</si>
  <si>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</si>
  <si>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</si>
  <si>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</si>
  <si>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</si>
  <si>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</si>
  <si>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</si>
  <si>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</si>
  <si>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</si>
  <si>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</si>
  <si>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</si>
  <si>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</si>
  <si>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</si>
  <si>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</si>
  <si>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</si>
  <si>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</si>
  <si>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</si>
  <si>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</si>
  <si>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</si>
  <si>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</si>
  <si>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</si>
  <si>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</si>
  <si>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</si>
  <si>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</si>
  <si>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</si>
  <si>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</si>
  <si>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</si>
  <si>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</si>
  <si>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</si>
  <si>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</si>
  <si>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</si>
  <si>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</si>
  <si>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</si>
  <si>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</si>
  <si>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</si>
  <si>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</si>
  <si>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</si>
  <si>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</si>
  <si>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</si>
  <si>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</si>
  <si>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</si>
  <si>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</si>
  <si>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</si>
  <si>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</si>
  <si>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</si>
  <si>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</si>
  <si>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</si>
  <si>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</si>
  <si>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</si>
  <si>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</si>
  <si>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</si>
  <si>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</si>
  <si>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</si>
  <si>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</si>
  <si>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</si>
  <si>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</si>
  <si>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</si>
  <si>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</si>
  <si>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</si>
  <si>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</si>
  <si>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</si>
  <si>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</si>
  <si>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</si>
  <si>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</si>
  <si>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</si>
  <si>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</si>
  <si>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</si>
  <si>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</si>
  <si>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</si>
  <si>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</si>
  <si>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</si>
  <si>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</si>
  <si>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</si>
  <si>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</si>
  <si>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</si>
  <si>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</si>
  <si>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</si>
  <si>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</si>
  <si>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</si>
  <si>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</si>
  <si>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</si>
  <si>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</si>
  <si>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</si>
  <si>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</si>
  <si>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</si>
  <si>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</si>
  <si>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</si>
  <si>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</si>
  <si>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</si>
  <si>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</si>
  <si>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</si>
  <si>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</si>
  <si>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</si>
  <si>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</si>
  <si>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</si>
  <si>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</si>
  <si>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</si>
  <si>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</si>
  <si>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</si>
  <si>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</si>
  <si>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</si>
  <si>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</si>
  <si>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</si>
  <si>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</si>
  <si>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</si>
  <si>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</si>
  <si>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</si>
  <si>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</si>
  <si>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</si>
  <si>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</si>
  <si>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</si>
  <si>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</si>
  <si>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</si>
  <si>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</si>
  <si>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</si>
  <si>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</si>
  <si>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</si>
  <si>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</si>
  <si>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</si>
  <si>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</si>
  <si>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</si>
  <si>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</si>
  <si>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</si>
  <si>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</si>
  <si>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</si>
  <si>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</si>
  <si>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</si>
  <si>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</si>
  <si>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</si>
  <si>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</si>
  <si>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</si>
  <si>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</si>
  <si>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</si>
  <si>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</si>
  <si>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</si>
  <si>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</si>
  <si>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</si>
  <si>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</si>
  <si>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</si>
  <si>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</si>
  <si>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</si>
  <si>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</si>
  <si>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</si>
  <si>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</si>
  <si>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</si>
  <si>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</si>
  <si>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</si>
  <si>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</si>
  <si>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</si>
  <si>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</si>
  <si>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</si>
  <si>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</si>
  <si>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</si>
  <si>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</si>
  <si>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</si>
  <si>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</si>
  <si>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</si>
  <si>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</si>
  <si>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</si>
  <si>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</si>
  <si>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</si>
  <si>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</si>
  <si>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</si>
  <si>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</si>
  <si>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</si>
  <si>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</si>
  <si>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</si>
  <si>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</si>
  <si>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</si>
  <si>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</si>
  <si>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</si>
  <si>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</si>
  <si>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</si>
  <si>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</si>
  <si>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</si>
  <si>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</si>
  <si>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</si>
  <si>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</si>
  <si>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</si>
  <si>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</si>
  <si>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</si>
  <si>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</si>
  <si>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</si>
  <si>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</si>
  <si>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</si>
  <si>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</si>
  <si>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</si>
  <si>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</si>
  <si>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</si>
  <si>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</si>
  <si>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</si>
  <si>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</si>
  <si>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</si>
  <si>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</si>
  <si>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</si>
  <si>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</si>
  <si>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</si>
  <si>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</si>
  <si>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</si>
  <si>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</si>
  <si>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</si>
  <si>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</si>
  <si>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</si>
  <si>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</si>
  <si>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</si>
  <si>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</si>
  <si>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</si>
  <si>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</si>
  <si>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</si>
  <si>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</si>
  <si>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</si>
  <si>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</si>
  <si>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</si>
  <si>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</si>
  <si>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</si>
  <si>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</si>
  <si>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</si>
  <si>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</si>
  <si>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</si>
  <si>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</si>
  <si>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</si>
  <si>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</si>
  <si>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</si>
  <si>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</si>
  <si>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</si>
  <si>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</si>
  <si>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</si>
  <si>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</si>
  <si>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</si>
  <si>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</si>
  <si>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</si>
  <si>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</si>
  <si>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</si>
  <si>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</si>
  <si>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</si>
  <si>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</si>
  <si>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</si>
  <si>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</si>
  <si>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</si>
  <si>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</si>
  <si>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</si>
  <si>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</si>
  <si>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</si>
  <si>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</si>
  <si>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</si>
  <si>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</si>
  <si>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</si>
  <si>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</si>
  <si>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</si>
  <si>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</si>
  <si>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</si>
  <si>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</si>
  <si>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</si>
  <si>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</si>
  <si>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</si>
  <si>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</si>
  <si>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</si>
  <si>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</si>
  <si>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</si>
  <si>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</si>
  <si>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</si>
  <si>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</si>
  <si>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</si>
  <si>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</si>
  <si>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</si>
  <si>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</si>
  <si>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</si>
  <si>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</si>
  <si>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</si>
  <si>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</si>
  <si>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</si>
  <si>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</si>
  <si>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</si>
  <si>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</si>
  <si>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</si>
  <si>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</si>
  <si>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</si>
  <si>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</si>
  <si>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</si>
  <si>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</si>
  <si>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</si>
  <si>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</si>
  <si>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</si>
  <si>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</si>
  <si>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</si>
  <si>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</si>
  <si>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</si>
  <si>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</si>
  <si>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</si>
  <si>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</si>
  <si>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</si>
  <si>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</si>
  <si>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</si>
  <si>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</si>
  <si>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</si>
  <si>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</si>
  <si>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</si>
  <si>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</si>
  <si>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</si>
  <si>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</si>
  <si>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</si>
  <si>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</si>
  <si>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</si>
  <si>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</si>
  <si>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</si>
  <si>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</si>
  <si>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</si>
  <si>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</si>
  <si>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</si>
  <si>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</si>
  <si>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</si>
  <si>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</si>
  <si>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</si>
  <si>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</si>
  <si>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</si>
  <si>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</si>
  <si>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</si>
  <si>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</si>
  <si>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</si>
  <si>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</si>
  <si>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</si>
  <si>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</si>
  <si>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</si>
  <si>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</si>
  <si>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</si>
  <si>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</si>
  <si>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</si>
  <si>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</si>
  <si>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</si>
  <si>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</si>
  <si>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</si>
  <si>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</si>
  <si>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</si>
  <si>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</si>
  <si>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</si>
  <si>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</si>
  <si>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</si>
  <si>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</si>
  <si>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</si>
  <si>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</si>
  <si>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</si>
  <si>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</si>
  <si>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</si>
  <si>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</si>
  <si>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</si>
  <si>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</si>
  <si>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</si>
  <si>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</si>
  <si>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</si>
  <si>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</si>
  <si>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</si>
  <si>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</si>
  <si>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</si>
  <si>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</si>
  <si>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</si>
  <si>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</si>
  <si>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</si>
  <si>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</si>
  <si>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</si>
  <si>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</si>
  <si>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</si>
  <si>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</si>
  <si>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</si>
  <si>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</si>
  <si>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</si>
  <si>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</si>
  <si>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</si>
  <si>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</si>
  <si>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</si>
  <si>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</si>
  <si>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</si>
  <si>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</si>
  <si>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</si>
  <si>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</si>
  <si>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</si>
  <si>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</si>
  <si>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</si>
  <si>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</si>
  <si>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</si>
  <si>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</si>
  <si>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</si>
  <si>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</si>
  <si>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</si>
  <si>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</si>
  <si>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</si>
  <si>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</si>
  <si>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</si>
  <si>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</si>
  <si>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</si>
  <si>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</si>
  <si>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</si>
  <si>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</si>
  <si>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</si>
  <si>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</si>
  <si>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</si>
  <si>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</si>
  <si>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</si>
  <si>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</si>
  <si>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</si>
  <si>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</si>
  <si>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</si>
  <si>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</si>
  <si>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</si>
  <si>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</si>
  <si>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</si>
  <si>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</si>
  <si>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</si>
  <si>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</si>
  <si>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</si>
  <si>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</si>
  <si>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</si>
  <si>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</si>
  <si>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</si>
  <si>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</si>
  <si>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</si>
  <si>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</si>
  <si>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</si>
  <si>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</si>
  <si>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</si>
  <si>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</si>
  <si>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</si>
  <si>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</si>
  <si>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</si>
  <si>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</si>
  <si>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</si>
  <si>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</si>
  <si>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</si>
  <si>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</si>
  <si>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</si>
  <si>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</si>
  <si>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</si>
  <si>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</si>
  <si>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</si>
  <si>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</si>
  <si>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</si>
  <si>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</si>
  <si>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</si>
  <si>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</si>
  <si>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</si>
  <si>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</si>
  <si>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</si>
  <si>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</si>
  <si>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</si>
  <si>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</si>
  <si>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</si>
  <si>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</si>
  <si>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</si>
  <si>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</si>
  <si>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</si>
  <si>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</si>
  <si>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</si>
  <si>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</si>
  <si>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</si>
  <si>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</si>
  <si>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</si>
  <si>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</si>
  <si>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</si>
  <si>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</si>
  <si>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</si>
  <si>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</si>
  <si>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</si>
  <si>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</si>
  <si>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</si>
  <si>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</si>
  <si>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</si>
  <si>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</si>
  <si>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</si>
  <si>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</si>
  <si>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</si>
  <si>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</si>
  <si>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</si>
  <si>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</si>
  <si>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</si>
  <si>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</si>
  <si>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</si>
  <si>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</si>
  <si>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</si>
  <si>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</si>
  <si>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</si>
  <si>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</si>
  <si>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</si>
  <si>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</si>
  <si>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</si>
  <si>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</si>
  <si>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</si>
  <si>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</si>
  <si>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</si>
  <si>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</si>
  <si>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</si>
  <si>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</si>
  <si>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</si>
  <si>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</si>
  <si>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</si>
  <si>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</si>
  <si>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</si>
  <si>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</si>
  <si>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</si>
  <si>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</si>
  <si>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</si>
  <si>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</si>
  <si>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</si>
  <si>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</si>
  <si>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</si>
  <si>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</si>
  <si>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</si>
  <si>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</si>
  <si>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</si>
  <si>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</si>
  <si>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</si>
  <si>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</si>
  <si>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</si>
  <si>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</si>
  <si>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</si>
  <si>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</si>
  <si>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</si>
  <si>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</si>
  <si>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</si>
  <si>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</si>
  <si>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</si>
  <si>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</si>
  <si>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</si>
  <si>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</si>
  <si>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</si>
  <si>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</si>
  <si>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</si>
  <si>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</si>
  <si>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</si>
  <si>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</si>
  <si>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</si>
  <si>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</si>
  <si>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</si>
  <si>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</si>
  <si>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</si>
  <si>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</si>
  <si>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</si>
  <si>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</si>
  <si>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</si>
  <si>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</si>
  <si>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</si>
  <si>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</si>
  <si>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</si>
  <si>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</si>
  <si>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</si>
  <si>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</si>
  <si>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</si>
  <si>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</si>
  <si>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</si>
  <si>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</si>
  <si>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</si>
  <si>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</si>
  <si>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</si>
  <si>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</si>
  <si>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</si>
  <si>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</si>
  <si>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</si>
  <si>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</si>
  <si>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</si>
  <si>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</si>
  <si>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</si>
  <si>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</si>
  <si>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</si>
  <si>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</si>
  <si>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</si>
  <si>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</si>
  <si>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</si>
  <si>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</si>
  <si>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</si>
  <si>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</si>
  <si>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</si>
  <si>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</si>
  <si>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</si>
  <si>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</si>
  <si>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</si>
  <si>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</si>
  <si>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</si>
  <si>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</si>
  <si>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</si>
  <si>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</si>
  <si>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</si>
  <si>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</si>
  <si>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</si>
  <si>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</si>
  <si>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</si>
  <si>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</si>
  <si>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</si>
  <si>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</si>
  <si>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</si>
  <si>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</si>
  <si>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</si>
  <si>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</si>
  <si>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</si>
  <si>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</si>
  <si>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</si>
  <si>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</si>
  <si>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</si>
  <si>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</si>
  <si>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</si>
  <si>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</si>
  <si>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</si>
  <si>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</si>
  <si>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</si>
  <si>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</si>
  <si>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</si>
  <si>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</si>
  <si>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</si>
  <si>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</si>
  <si>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</si>
  <si>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</si>
  <si>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</si>
  <si>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</si>
  <si>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</si>
  <si>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</si>
  <si>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</si>
  <si>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</si>
  <si>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</si>
  <si>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</si>
  <si>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</si>
  <si>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</si>
  <si>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</si>
  <si>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</si>
  <si>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</si>
  <si>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</si>
  <si>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</si>
  <si>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</si>
  <si>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</si>
  <si>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</si>
  <si>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</si>
  <si>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</si>
  <si>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</si>
  <si>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</si>
  <si>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</si>
  <si>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</si>
  <si>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</si>
  <si>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</si>
  <si>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</si>
  <si>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</si>
  <si>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</si>
  <si>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</si>
  <si>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</si>
  <si>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</si>
  <si>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</si>
  <si>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</si>
  <si>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</si>
  <si>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</si>
  <si>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</si>
  <si>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</si>
  <si>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</si>
  <si>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</si>
  <si>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</si>
  <si>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</si>
  <si>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</si>
  <si>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</si>
  <si>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</si>
  <si>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</si>
  <si>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</si>
  <si>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</si>
  <si>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</si>
  <si>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</si>
  <si>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</si>
  <si>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</si>
  <si>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</si>
  <si>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</si>
  <si>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</si>
  <si>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</si>
  <si>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</si>
  <si>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</si>
  <si>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</si>
  <si>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</si>
  <si>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</si>
  <si>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</si>
  <si>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</si>
  <si>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</si>
  <si>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</si>
  <si>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</si>
  <si>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</si>
  <si>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</si>
  <si>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</si>
  <si>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</si>
  <si>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</si>
  <si>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</si>
  <si>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</si>
  <si>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</si>
  <si>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</si>
  <si>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</si>
  <si>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</si>
  <si>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</si>
  <si>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</si>
  <si>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</si>
  <si>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</si>
  <si>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</si>
  <si>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</si>
  <si>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</si>
  <si>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</si>
  <si>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</si>
  <si>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</si>
  <si>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</si>
  <si>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</si>
  <si>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</si>
  <si>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</si>
  <si>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</si>
  <si>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</si>
  <si>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</si>
  <si>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</si>
  <si>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</si>
  <si>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</si>
  <si>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</si>
  <si>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</si>
  <si>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</si>
  <si>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</si>
  <si>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</si>
  <si>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</si>
  <si>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</si>
  <si>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</si>
  <si>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</si>
  <si>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</si>
  <si>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</si>
  <si>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</si>
  <si>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</si>
  <si>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</si>
  <si>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</si>
  <si>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</si>
  <si>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</si>
  <si>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</si>
  <si>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</si>
  <si>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</si>
  <si>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</si>
  <si>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</si>
  <si>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</si>
  <si>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</si>
  <si>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</si>
  <si>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</si>
  <si>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</si>
  <si>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</si>
  <si>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</si>
  <si>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</si>
  <si>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</si>
  <si>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</si>
  <si>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</si>
  <si>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</si>
  <si>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</si>
  <si>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</si>
  <si>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</si>
  <si>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</si>
  <si>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</si>
  <si>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</si>
  <si>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</si>
  <si>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</si>
  <si>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</si>
  <si>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</si>
  <si>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</si>
  <si>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</si>
  <si>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</si>
  <si>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</si>
  <si>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</si>
  <si>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</si>
  <si>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</si>
  <si>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</si>
  <si>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</si>
  <si>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</si>
  <si>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</si>
  <si>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</si>
  <si>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</si>
  <si>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</si>
  <si>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</si>
  <si>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</si>
  <si>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</si>
  <si>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</si>
  <si>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</si>
  <si>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</si>
  <si>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</si>
  <si>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</si>
  <si>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</si>
  <si>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</si>
  <si>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</si>
  <si>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</si>
  <si>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</si>
  <si>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</si>
  <si>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</si>
  <si>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</si>
  <si>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</si>
  <si>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</si>
  <si>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</si>
  <si>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</si>
  <si>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</si>
  <si>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</si>
  <si>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</si>
  <si>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</si>
  <si>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</si>
  <si>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</si>
  <si>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</si>
  <si>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</si>
  <si>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</si>
  <si>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</si>
  <si>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</si>
  <si>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</si>
  <si>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</si>
  <si>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</si>
  <si>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</si>
  <si>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</si>
  <si>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</si>
  <si>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</si>
  <si>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</si>
  <si>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</si>
  <si>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</si>
  <si>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</si>
  <si>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</si>
  <si>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</si>
  <si>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</si>
  <si>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</si>
  <si>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</si>
  <si>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</si>
  <si>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</si>
  <si>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</si>
  <si>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</si>
  <si>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</si>
  <si>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</si>
  <si>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</si>
  <si>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</si>
  <si>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</si>
  <si>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</si>
  <si>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</si>
  <si>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</si>
  <si>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</si>
  <si>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</si>
  <si>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</si>
  <si>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</si>
  <si>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</si>
  <si>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</si>
  <si>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</si>
  <si>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</si>
  <si>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</si>
  <si>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</si>
  <si>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</si>
  <si>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</si>
  <si>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</si>
  <si>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</si>
  <si>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</si>
  <si>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</si>
  <si>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</si>
  <si>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</si>
  <si>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</si>
  <si>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</si>
  <si>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</si>
  <si>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</si>
  <si>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</si>
  <si>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</si>
  <si>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</si>
  <si>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</si>
  <si>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</si>
  <si>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</si>
  <si>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</si>
  <si>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</si>
  <si>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</si>
  <si>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</si>
  <si>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</si>
  <si>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</si>
  <si>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</si>
  <si>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</si>
  <si>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</si>
  <si>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</si>
  <si>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</si>
  <si>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</si>
  <si>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</si>
  <si>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</si>
  <si>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</si>
  <si>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</si>
  <si>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</si>
  <si>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</si>
  <si>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</si>
  <si>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</si>
  <si>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</si>
  <si>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</si>
  <si>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</si>
  <si>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</si>
  <si>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</si>
  <si>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</si>
  <si>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</si>
  <si>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</si>
  <si>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</si>
  <si>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</si>
  <si>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</si>
  <si>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</si>
  <si>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</si>
  <si>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</si>
  <si>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</si>
  <si>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</si>
  <si>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</si>
  <si>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</si>
  <si>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</si>
  <si>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</si>
  <si>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</si>
  <si>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</si>
  <si>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</si>
  <si>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</si>
  <si>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</si>
  <si>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</si>
  <si>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</si>
  <si>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</si>
  <si>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</si>
  <si>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</si>
  <si>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</si>
  <si>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</si>
  <si>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</si>
  <si>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</si>
  <si>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</si>
  <si>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</si>
  <si>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</si>
  <si>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</si>
  <si>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</si>
  <si>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</si>
  <si>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</si>
  <si>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</si>
  <si>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</si>
  <si>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</si>
  <si>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</si>
  <si>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</si>
  <si>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</si>
  <si>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</si>
  <si>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</si>
  <si>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</si>
  <si>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</si>
  <si>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</si>
  <si>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</si>
  <si>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</si>
  <si>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</si>
  <si>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</si>
  <si>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</si>
  <si>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</si>
  <si>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</si>
  <si>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</si>
  <si>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</si>
  <si>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</si>
  <si>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</si>
  <si>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</si>
  <si>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</si>
  <si>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</si>
  <si>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</si>
  <si>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</si>
  <si>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</si>
  <si>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</si>
  <si>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</si>
  <si>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</si>
  <si>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</si>
  <si>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</si>
  <si>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</si>
  <si>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</si>
  <si>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</si>
  <si>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</si>
  <si>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</si>
  <si>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</si>
  <si>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</si>
  <si>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</si>
  <si>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</si>
  <si>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</si>
  <si>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</si>
  <si>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</si>
  <si>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</si>
  <si>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</si>
  <si>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</si>
  <si>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</si>
  <si>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</si>
  <si>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</si>
  <si>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</si>
  <si>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</si>
  <si>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</si>
  <si>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</si>
  <si>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</si>
  <si>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</si>
  <si>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</si>
  <si>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</si>
  <si>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</si>
  <si>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</si>
  <si>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</si>
  <si>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</si>
  <si>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</si>
  <si>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</si>
  <si>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</si>
  <si>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</si>
  <si>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</si>
  <si>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</si>
  <si>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</si>
  <si>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</si>
  <si>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</si>
  <si>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</si>
  <si>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</si>
  <si>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</si>
  <si>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</si>
  <si>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</si>
  <si>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</si>
  <si>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</si>
  <si>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</si>
  <si>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</si>
  <si>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</si>
  <si>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</si>
  <si>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</si>
  <si>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</si>
  <si>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</si>
  <si>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</si>
  <si>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</si>
  <si>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</si>
  <si>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</si>
  <si>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</si>
  <si>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</si>
  <si>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</si>
  <si>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</si>
  <si>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</si>
  <si>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</si>
  <si>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</si>
  <si>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</si>
  <si>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</si>
  <si>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</si>
  <si>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</si>
  <si>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</si>
  <si>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</si>
  <si>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</si>
  <si>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</si>
  <si>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</si>
  <si>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</si>
  <si>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</si>
  <si>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</si>
  <si>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</si>
  <si>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</si>
  <si>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</si>
  <si>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</si>
  <si>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</si>
  <si>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</si>
  <si>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</si>
  <si>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</si>
  <si>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</si>
  <si>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</si>
  <si>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</si>
  <si>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</si>
  <si>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</si>
  <si>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</si>
  <si>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</si>
  <si>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</si>
  <si>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</si>
  <si>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</si>
  <si>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</si>
  <si>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</si>
  <si>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</si>
  <si>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</si>
  <si>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</si>
  <si>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</si>
  <si>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</si>
  <si>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</si>
  <si>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</si>
  <si>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</si>
  <si>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</si>
  <si>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</si>
  <si>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</si>
  <si>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</si>
  <si>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</si>
  <si>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</si>
  <si>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</si>
  <si>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</si>
  <si>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</si>
  <si>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</si>
  <si>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</si>
  <si>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</si>
  <si>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</si>
  <si>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</si>
  <si>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</si>
  <si>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</si>
  <si>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</si>
  <si>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</si>
  <si>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</si>
  <si>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</si>
  <si>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</si>
  <si>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</si>
  <si>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</si>
  <si>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</si>
  <si>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</si>
  <si>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</si>
  <si>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</si>
  <si>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</si>
  <si>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</si>
  <si>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</si>
  <si>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</si>
  <si>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</si>
  <si>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</si>
  <si>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</si>
  <si>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</si>
  <si>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</si>
  <si>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</si>
  <si>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</si>
  <si>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</si>
  <si>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</si>
  <si>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</si>
  <si>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</si>
  <si>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</si>
  <si>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</si>
  <si>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</si>
  <si>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</si>
  <si>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</si>
  <si>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</si>
  <si>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</si>
  <si>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</si>
  <si>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</si>
  <si>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</si>
  <si>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</si>
  <si>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</si>
  <si>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</si>
  <si>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</si>
  <si>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</si>
  <si>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</si>
  <si>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</si>
  <si>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</si>
  <si>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</si>
  <si>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</si>
  <si>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</si>
  <si>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</si>
  <si>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</si>
  <si>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</si>
  <si>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</si>
  <si>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</si>
  <si>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</si>
  <si>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</si>
  <si>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</si>
  <si>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</si>
  <si>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</si>
  <si>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</si>
  <si>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</si>
  <si>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</si>
  <si>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</si>
  <si>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</si>
  <si>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</si>
  <si>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</si>
  <si>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</si>
  <si>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</si>
  <si>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</si>
  <si>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</si>
  <si>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</si>
  <si>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</si>
  <si>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</si>
  <si>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</si>
  <si>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</si>
  <si>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</si>
  <si>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</si>
  <si>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</si>
  <si>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</si>
  <si>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</si>
  <si>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</si>
  <si>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</si>
  <si>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</si>
  <si>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</si>
  <si>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</si>
  <si>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</si>
  <si>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</si>
  <si>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</si>
  <si>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</si>
  <si>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</si>
  <si>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</si>
  <si>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</si>
  <si>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</si>
  <si>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</si>
  <si>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</si>
  <si>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</si>
  <si>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</si>
  <si>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</si>
  <si>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</si>
  <si>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</si>
  <si>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</si>
  <si>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</si>
  <si>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</si>
  <si>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</si>
  <si>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</si>
  <si>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</si>
  <si>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</si>
  <si>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</si>
  <si>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</si>
  <si>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</si>
  <si>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</si>
  <si>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</si>
  <si>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</si>
  <si>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</si>
  <si>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</si>
  <si>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</si>
  <si>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</si>
  <si>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</si>
  <si>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</si>
  <si>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</si>
  <si>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</si>
  <si>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</si>
  <si>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</si>
  <si>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</si>
  <si>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</si>
  <si>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</si>
  <si>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</si>
  <si>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</si>
  <si>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</si>
  <si>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</si>
  <si>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</si>
  <si>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</si>
  <si>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</si>
  <si>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</si>
  <si>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</si>
  <si>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</si>
  <si>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</si>
  <si>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</si>
  <si>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</si>
  <si>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</si>
  <si>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</si>
  <si>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</si>
  <si>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</si>
  <si>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</si>
  <si>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</si>
  <si>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</si>
  <si>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</si>
  <si>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</si>
  <si>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</si>
  <si>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</si>
  <si>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</si>
  <si>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</si>
  <si>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</si>
  <si>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</si>
  <si>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</si>
  <si>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</si>
  <si>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</si>
  <si>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</si>
  <si>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</si>
  <si>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</si>
  <si>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</si>
  <si>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</si>
  <si>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</si>
  <si>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</si>
  <si>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</si>
  <si>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</si>
  <si>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</si>
  <si>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</si>
  <si>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</si>
  <si>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</si>
  <si>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</si>
  <si>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</si>
  <si>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</si>
  <si>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</si>
  <si>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</si>
  <si>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</si>
  <si>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</si>
  <si>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</si>
  <si>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</si>
  <si>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</si>
  <si>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</si>
  <si>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</si>
  <si>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</si>
  <si>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</si>
  <si>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</si>
  <si>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</si>
  <si>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</si>
  <si>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</si>
  <si>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</si>
  <si>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</si>
  <si>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</si>
  <si>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</si>
  <si>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</si>
  <si>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</si>
  <si>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</si>
  <si>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</si>
  <si>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</si>
  <si>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</si>
  <si>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</si>
  <si>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</si>
  <si>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</si>
  <si>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</si>
  <si>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</si>
  <si>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</si>
  <si>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</si>
  <si>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</si>
  <si>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</si>
  <si>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</si>
  <si>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</si>
  <si>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</si>
  <si>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</si>
  <si>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</si>
  <si>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</si>
  <si>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</si>
  <si>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</si>
  <si>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</si>
  <si>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</si>
  <si>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</si>
  <si>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</si>
  <si>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</si>
  <si>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</si>
  <si>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</si>
  <si>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</si>
  <si>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</si>
  <si>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</si>
  <si>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</si>
  <si>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</si>
  <si>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</si>
  <si>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</si>
  <si>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</si>
  <si>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</si>
  <si>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</si>
  <si>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</si>
  <si>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</si>
  <si>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</si>
  <si>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</si>
  <si>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</si>
  <si>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</si>
  <si>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</si>
  <si>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</si>
  <si>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</si>
  <si>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</si>
  <si>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</si>
  <si>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</si>
  <si>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</si>
  <si>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</si>
  <si>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</si>
  <si>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</si>
  <si>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</si>
  <si>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</si>
  <si>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</si>
  <si>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</si>
  <si>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</si>
  <si>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</si>
  <si>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</si>
  <si>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</si>
  <si>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</si>
  <si>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</si>
  <si>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</si>
  <si>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</si>
  <si>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</si>
  <si>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</si>
  <si>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</si>
  <si>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</si>
  <si>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</si>
  <si>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</si>
  <si>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</si>
  <si>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</si>
  <si>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</si>
  <si>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</si>
  <si>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</si>
  <si>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</si>
  <si>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</si>
  <si>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</si>
  <si>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</si>
  <si>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</si>
  <si>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</si>
  <si>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</si>
  <si>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</si>
  <si>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</si>
  <si>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</si>
  <si>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</si>
  <si>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</si>
  <si>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</si>
  <si>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</si>
  <si>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</si>
  <si>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</si>
  <si>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</si>
  <si>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</si>
  <si>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</si>
  <si>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</si>
  <si>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</si>
  <si>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</si>
  <si>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</si>
  <si>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</si>
  <si>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</si>
  <si>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</si>
  <si>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</si>
  <si>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</si>
  <si>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</si>
  <si>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</si>
  <si>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</si>
  <si>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</si>
  <si>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</si>
  <si>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</si>
  <si>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</si>
  <si>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</si>
  <si>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</si>
  <si>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</si>
  <si>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</si>
  <si>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</si>
  <si>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</si>
  <si>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</si>
  <si>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</si>
  <si>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</si>
  <si>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</si>
  <si>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</si>
  <si>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</si>
  <si>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</si>
  <si>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</si>
  <si>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</si>
  <si>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</si>
  <si>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</si>
  <si>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</si>
  <si>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</si>
  <si>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</si>
  <si>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</si>
  <si>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</si>
  <si>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</si>
  <si>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</si>
  <si>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</si>
  <si>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</si>
  <si>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</si>
  <si>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</si>
  <si>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</si>
  <si>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</si>
  <si>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</si>
  <si>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</si>
  <si>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</si>
  <si>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</si>
  <si>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</si>
  <si>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</si>
  <si>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</si>
  <si>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</si>
  <si>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</si>
  <si>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</si>
  <si>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</si>
  <si>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</si>
  <si>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</si>
  <si>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</si>
  <si>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</si>
  <si>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</si>
  <si>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</si>
  <si>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</si>
  <si>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</si>
  <si>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</si>
  <si>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</si>
  <si>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</si>
  <si>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</si>
  <si>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</si>
  <si>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</si>
  <si>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</si>
  <si>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</si>
  <si>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</si>
  <si>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</si>
  <si>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</si>
  <si>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</si>
  <si>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</si>
  <si>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</si>
  <si>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</si>
  <si>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</si>
  <si>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</si>
  <si>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</si>
  <si>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</si>
  <si>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</si>
  <si>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</si>
  <si>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</si>
  <si>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</si>
  <si>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</si>
  <si>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</si>
  <si>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</si>
  <si>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</si>
  <si>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</si>
  <si>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</si>
  <si>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</si>
  <si>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</si>
  <si>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</si>
  <si>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</si>
  <si>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</si>
  <si>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</si>
  <si>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</si>
  <si>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</si>
  <si>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</si>
  <si>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</si>
  <si>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</si>
  <si>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</si>
  <si>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</si>
  <si>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</si>
  <si>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</si>
  <si>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</si>
  <si>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</si>
  <si>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</si>
  <si>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</si>
  <si>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</si>
  <si>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</si>
  <si>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</si>
  <si>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</si>
  <si>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</si>
  <si>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</si>
  <si>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</si>
  <si>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</si>
  <si>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</si>
  <si>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</si>
  <si>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</si>
  <si>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</si>
  <si>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</si>
  <si>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</si>
  <si>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</si>
  <si>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</si>
  <si>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</si>
  <si>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</si>
  <si>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</si>
  <si>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</si>
  <si>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</si>
  <si>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</si>
  <si>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</si>
  <si>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</si>
  <si>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</si>
  <si>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</si>
  <si>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</si>
  <si>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</si>
  <si>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</si>
  <si>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</si>
  <si>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</si>
  <si>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</si>
  <si>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</si>
  <si>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</si>
  <si>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</si>
  <si>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</si>
  <si>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</si>
  <si>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</si>
  <si>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</si>
  <si>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</si>
  <si>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</si>
  <si>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</si>
  <si>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</si>
  <si>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</si>
  <si>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</si>
  <si>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</si>
  <si>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</si>
  <si>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</si>
  <si>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</si>
  <si>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</si>
  <si>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</si>
  <si>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</si>
  <si>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</si>
  <si>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</si>
  <si>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</si>
  <si>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</si>
  <si>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</si>
  <si>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</si>
  <si>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</si>
  <si>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</si>
  <si>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</si>
  <si>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</si>
  <si>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</si>
  <si>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</si>
  <si>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</si>
  <si>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</si>
  <si>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</si>
  <si>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</si>
  <si>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</si>
  <si>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</si>
  <si>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</si>
  <si>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</si>
  <si>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</si>
  <si>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</si>
  <si>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</si>
  <si>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</si>
  <si>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</si>
  <si>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</si>
  <si>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</si>
  <si>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</si>
  <si>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</si>
  <si>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</si>
  <si>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</si>
  <si>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</si>
  <si>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</si>
  <si>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</si>
  <si>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</si>
  <si>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</si>
  <si>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</si>
  <si>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</si>
  <si>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</si>
  <si>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</si>
  <si>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</si>
  <si>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</si>
  <si>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</si>
  <si>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</si>
  <si>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</si>
  <si>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</si>
  <si>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</si>
  <si>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</si>
  <si>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</si>
  <si>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</si>
  <si>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</si>
  <si>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</si>
  <si>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</si>
  <si>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</si>
  <si>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</si>
  <si>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</si>
  <si>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</si>
  <si>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</si>
  <si>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</si>
  <si>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</si>
  <si>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</si>
  <si>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</si>
  <si>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</si>
  <si>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</si>
  <si>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</si>
  <si>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</si>
  <si>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</si>
  <si>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</si>
  <si>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</si>
  <si>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</si>
  <si>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</si>
  <si>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</si>
  <si>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</si>
  <si>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</si>
  <si>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</si>
  <si>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</si>
  <si>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</si>
  <si>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</si>
  <si>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</si>
  <si>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</si>
  <si>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</si>
  <si>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</si>
  <si>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</si>
  <si>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</si>
  <si>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</si>
  <si>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</si>
  <si>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</si>
  <si>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</si>
  <si>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</si>
  <si>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</si>
  <si>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</si>
  <si>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</si>
  <si>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</si>
  <si>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</si>
  <si>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</si>
  <si>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</si>
  <si>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</si>
  <si>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</si>
  <si>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</si>
  <si>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</si>
  <si>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</si>
  <si>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</si>
  <si>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</si>
  <si>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</si>
  <si>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</si>
  <si>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</si>
  <si>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</si>
  <si>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</si>
  <si>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</si>
  <si>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</si>
  <si>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</si>
  <si>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</si>
  <si>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</si>
  <si>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</si>
  <si>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</si>
  <si>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</si>
  <si>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</si>
  <si>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</si>
  <si>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</si>
  <si>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</si>
  <si>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</si>
  <si>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</si>
  <si>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</si>
  <si>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</si>
  <si>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</si>
  <si>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</si>
  <si>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</si>
  <si>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</si>
  <si>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</si>
  <si>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</si>
  <si>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</si>
  <si>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</si>
  <si>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</si>
  <si>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</si>
  <si>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</si>
  <si>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</si>
  <si>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</si>
  <si>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</si>
  <si>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</si>
  <si>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</si>
  <si>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</si>
  <si>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</si>
  <si>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</si>
  <si>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</si>
  <si>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</si>
  <si>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</si>
  <si>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</si>
  <si>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</si>
  <si>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</si>
  <si>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</si>
  <si>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</si>
  <si>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</si>
  <si>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</si>
  <si>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</si>
  <si>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</si>
  <si>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</si>
  <si>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</si>
  <si>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</si>
  <si>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</si>
  <si>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</si>
  <si>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</si>
  <si>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</si>
  <si>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</si>
  <si>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</si>
  <si>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</si>
  <si>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</si>
  <si>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</si>
  <si>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</si>
  <si>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</si>
  <si>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</si>
  <si>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</si>
  <si>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</si>
  <si>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</si>
  <si>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</si>
  <si>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</si>
  <si>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</si>
  <si>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</si>
  <si>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</si>
  <si>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</si>
  <si>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</si>
  <si>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</si>
  <si>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</si>
  <si>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</si>
  <si>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</si>
  <si>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</si>
  <si>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</si>
  <si>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</si>
  <si>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</si>
  <si>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</si>
  <si>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</si>
  <si>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</si>
  <si>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</si>
  <si>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</si>
  <si>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</si>
  <si>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</si>
  <si>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</si>
  <si>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</si>
  <si>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</si>
  <si>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</si>
  <si>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</si>
  <si>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</si>
  <si>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</si>
  <si>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</si>
  <si>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</si>
  <si>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</si>
  <si>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</si>
  <si>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</si>
  <si>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</si>
  <si>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</si>
  <si>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</si>
  <si>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</si>
  <si>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</si>
  <si>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</si>
  <si>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</si>
  <si>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</si>
  <si>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</si>
  <si>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</si>
  <si>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</si>
  <si>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</si>
  <si>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</si>
  <si>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</si>
  <si>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</si>
  <si>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</si>
  <si>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</si>
  <si>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</si>
  <si>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</si>
  <si>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</si>
  <si>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</si>
  <si>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</si>
  <si>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</si>
  <si>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</si>
  <si>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</si>
  <si>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</si>
  <si>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</si>
  <si>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</si>
  <si>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</si>
  <si>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</si>
  <si>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</si>
  <si>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</si>
  <si>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</si>
  <si>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</si>
  <si>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</si>
  <si>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</si>
  <si>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</si>
  <si>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</si>
  <si>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</si>
  <si>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</si>
  <si>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</si>
  <si>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</si>
  <si>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</si>
  <si>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</si>
  <si>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</si>
  <si>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</si>
  <si>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</si>
  <si>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</si>
  <si>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</si>
  <si>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</si>
  <si>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</si>
  <si>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</si>
  <si>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</si>
  <si>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</si>
  <si>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</si>
  <si>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</si>
  <si>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</si>
  <si>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</si>
  <si>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</si>
  <si>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</si>
  <si>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</si>
  <si>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</si>
  <si>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</si>
  <si>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</si>
  <si>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</si>
  <si>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</si>
  <si>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</si>
  <si>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</si>
  <si>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</si>
  <si>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</si>
  <si>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</si>
  <si>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</si>
  <si>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</si>
  <si>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ATM Estación Texaco Las Lavas</t>
  </si>
  <si>
    <t>DRBR166</t>
  </si>
  <si>
    <t>3335880159</t>
  </si>
  <si>
    <t>En Servicio</t>
  </si>
  <si>
    <t>Reinicio Exitoso</t>
  </si>
  <si>
    <t>Carga Exitosa</t>
  </si>
  <si>
    <t>Fuera de Servicio</t>
  </si>
  <si>
    <t>Reportados</t>
  </si>
  <si>
    <t>DATOS DEL REPORTE</t>
  </si>
  <si>
    <t>Observacion</t>
  </si>
  <si>
    <t xml:space="preserve">ATM estacion Next Cumbre </t>
  </si>
  <si>
    <t>DRBR361</t>
  </si>
  <si>
    <t>Gavetas de Rechazo llena Reportadas</t>
  </si>
  <si>
    <t>Gaveta de Deposito llena Reportadas</t>
  </si>
  <si>
    <t>Sin Efectivo/ Gavetas Fallando Abastecido</t>
  </si>
  <si>
    <t>GAVETA DE RECHAZO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</si>
  <si>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</si>
  <si>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</si>
  <si>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</si>
  <si>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</si>
  <si>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</si>
  <si>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</si>
  <si>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</si>
  <si>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</si>
  <si>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</si>
  <si>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</si>
  <si>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</si>
  <si>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</si>
  <si>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</si>
  <si>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</si>
  <si>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</si>
  <si>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</si>
  <si>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</si>
  <si>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</si>
  <si>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</si>
  <si>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</si>
  <si>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</si>
  <si>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</si>
  <si>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</si>
  <si>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</si>
  <si>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</si>
  <si>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</si>
  <si>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</si>
  <si>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</si>
  <si>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</si>
  <si>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</si>
  <si>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</si>
  <si>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</si>
  <si>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 xml:space="preserve">Gil Carrera, Santiago </t>
  </si>
  <si>
    <t>ATM Ayuntamiento El Puerto</t>
  </si>
  <si>
    <t>FUERA DE SERVICIO / GAVETAS DE RECHAZOS Y DEPOSITOS FULL</t>
  </si>
  <si>
    <t>RETIRADO POR CIERRE DEFINITIVO DE LA LOCALIDAD</t>
  </si>
  <si>
    <t>3 Gavetas Vacías</t>
  </si>
  <si>
    <t>A/S Las Matas de Farfán</t>
  </si>
  <si>
    <t>DRBR0A2</t>
  </si>
  <si>
    <t>Ofic. Dual Blue Mall #1</t>
  </si>
  <si>
    <t>Ofic. Dual Blue Mall #2</t>
  </si>
  <si>
    <t>Ofic. Dual Blue Mall #3</t>
  </si>
  <si>
    <t>Ofic. Dual Blue Mall #4</t>
  </si>
  <si>
    <t>Ofic. Dual Blue Mall #5</t>
  </si>
  <si>
    <t>Ofic. Dual Blue Mall #6</t>
  </si>
  <si>
    <t>Ofic. Dual Blue Mall #7</t>
  </si>
  <si>
    <t>DRBR308</t>
  </si>
  <si>
    <t>DRBR374</t>
  </si>
  <si>
    <t>DRBR376</t>
  </si>
  <si>
    <t>DRBR398</t>
  </si>
  <si>
    <t>DRBR412</t>
  </si>
  <si>
    <t>DRBR456</t>
  </si>
  <si>
    <t>DRBR474</t>
  </si>
  <si>
    <t>ATM Supermercado Chito Samaná</t>
  </si>
  <si>
    <t>DRBR0A4</t>
  </si>
  <si>
    <t>Supermercado Chito Samaná</t>
  </si>
  <si>
    <t>RETIRADO POR REUBICACION</t>
  </si>
  <si>
    <t>DRBR371</t>
  </si>
  <si>
    <t>Oficina Plaza Moderna</t>
  </si>
  <si>
    <t>ATM Oficina Plaza Moderna</t>
  </si>
  <si>
    <t>3335985263</t>
  </si>
  <si>
    <t>3335987713</t>
  </si>
  <si>
    <t>LOCALIDAD EN REMODELACION</t>
  </si>
  <si>
    <t>EN ESPERA DE ROZAMIENTO DE FILTRACION EN LOCALIDAD</t>
  </si>
  <si>
    <t>3335989446</t>
  </si>
  <si>
    <t>3335989430</t>
  </si>
  <si>
    <t>ATM S/M Nacional Plaza Central</t>
  </si>
  <si>
    <t>S/M Nacional Plaza Central</t>
  </si>
  <si>
    <t>DRBR379</t>
  </si>
  <si>
    <t>ATM Autobanco Plaza Moderna</t>
  </si>
  <si>
    <t xml:space="preserve"> Cajeros Reportados Sin Efectivo    </t>
  </si>
  <si>
    <t>COMUNICACION</t>
  </si>
  <si>
    <t>GAVETA DE DEPOSITO LLENA</t>
  </si>
  <si>
    <t>Hold</t>
  </si>
  <si>
    <t>Solucionado</t>
  </si>
  <si>
    <t>INHIBIDO</t>
  </si>
  <si>
    <t>Morales Payano, Wilfredy Leandro</t>
  </si>
  <si>
    <t>DRBR863</t>
  </si>
  <si>
    <t xml:space="preserve">Gonzalez Ceballos, Dionisio </t>
  </si>
  <si>
    <t>Acevedo Dominguez, Victor Leonardo</t>
  </si>
  <si>
    <t>LECTOR</t>
  </si>
  <si>
    <t>Abastecido</t>
  </si>
  <si>
    <t>04 Septiembre de 2021</t>
  </si>
  <si>
    <t>3336014123</t>
  </si>
  <si>
    <t>3336014120</t>
  </si>
  <si>
    <t>3336014119</t>
  </si>
  <si>
    <t>3336014118</t>
  </si>
  <si>
    <t>3336014117</t>
  </si>
  <si>
    <t>3336014116</t>
  </si>
  <si>
    <t xml:space="preserve">Sin Efectivo </t>
  </si>
  <si>
    <t>Gavetas Vacias/Fallando Fallando</t>
  </si>
  <si>
    <t>3336014305</t>
  </si>
  <si>
    <t>3336014294</t>
  </si>
  <si>
    <t>REINICIO EXITOSO POR LECTOR</t>
  </si>
  <si>
    <t>Closed</t>
  </si>
  <si>
    <t>Moreta, Christian Aury</t>
  </si>
  <si>
    <t>3336014289</t>
  </si>
  <si>
    <t>REINICIO FALLIDO POR LECTOR</t>
  </si>
  <si>
    <t>3336014285</t>
  </si>
  <si>
    <t>3336014284</t>
  </si>
  <si>
    <t>3336014282</t>
  </si>
  <si>
    <t>3336014280</t>
  </si>
  <si>
    <t>3336014279</t>
  </si>
  <si>
    <t>3336014263</t>
  </si>
  <si>
    <t>3336014261</t>
  </si>
  <si>
    <t>3336014246</t>
  </si>
  <si>
    <t>3336014227</t>
  </si>
  <si>
    <t>3336014208</t>
  </si>
  <si>
    <t>3336014205</t>
  </si>
  <si>
    <t>3336014193</t>
  </si>
  <si>
    <t>REINICIO FALLIDO POR DISPENSADOR PPT</t>
  </si>
  <si>
    <t>3336014170</t>
  </si>
  <si>
    <t>REINICIO EXITOSO</t>
  </si>
  <si>
    <t>REINICIO FALLIDO</t>
  </si>
  <si>
    <t>Gavetas Rechazo/Deposito  Atendido</t>
  </si>
  <si>
    <t>3336014430</t>
  </si>
  <si>
    <t>3336014429</t>
  </si>
  <si>
    <t>3336014428</t>
  </si>
  <si>
    <t>CARGA EXITOSA POR INHIBIDO</t>
  </si>
  <si>
    <t>3336014427</t>
  </si>
  <si>
    <t>3336014426</t>
  </si>
  <si>
    <t>CARGA EXITOSA POR INHIBIDO...</t>
  </si>
  <si>
    <t>3336014422</t>
  </si>
  <si>
    <t>3336014421</t>
  </si>
  <si>
    <t>3336014414</t>
  </si>
  <si>
    <t>3336014411</t>
  </si>
  <si>
    <t>REINICIO EXITOSO POR INHIBIDO</t>
  </si>
  <si>
    <t>3336014408</t>
  </si>
  <si>
    <t>3336014405</t>
  </si>
  <si>
    <t>3336014403</t>
  </si>
  <si>
    <t>3336014400</t>
  </si>
  <si>
    <t>3336014398</t>
  </si>
  <si>
    <t>3336014397</t>
  </si>
  <si>
    <t>3336014385</t>
  </si>
  <si>
    <t>3336014382</t>
  </si>
  <si>
    <t>CARGA EXITOSA POR DISPENSADOR</t>
  </si>
  <si>
    <t>3336014380</t>
  </si>
  <si>
    <t>REINICO EXITOSO POR LECTOR</t>
  </si>
  <si>
    <t>3336014358</t>
  </si>
  <si>
    <t>3336014357</t>
  </si>
  <si>
    <t>3336014356</t>
  </si>
  <si>
    <t>3336014352</t>
  </si>
  <si>
    <t>3336014351</t>
  </si>
  <si>
    <t>3336014350</t>
  </si>
  <si>
    <t>3336014349</t>
  </si>
  <si>
    <t>3336014341</t>
  </si>
  <si>
    <t>3336014340</t>
  </si>
  <si>
    <t>ReservaC Norte</t>
  </si>
  <si>
    <t xml:space="preserve">Brioso Luciano, Cristino </t>
  </si>
  <si>
    <t>3336014337</t>
  </si>
  <si>
    <t>CARGA EXITOSA</t>
  </si>
  <si>
    <t>2 Gavetas Vacias + 1 Falando</t>
  </si>
  <si>
    <t>3336014499</t>
  </si>
  <si>
    <t>3336014498</t>
  </si>
  <si>
    <t>3336014497</t>
  </si>
  <si>
    <t>3336014495</t>
  </si>
  <si>
    <t>3336014493</t>
  </si>
  <si>
    <t>3336014492</t>
  </si>
  <si>
    <t>3336014491</t>
  </si>
  <si>
    <t>3336014490</t>
  </si>
  <si>
    <t>3336014489</t>
  </si>
  <si>
    <t>3336014488</t>
  </si>
  <si>
    <t>3336014487</t>
  </si>
  <si>
    <t>3336014486</t>
  </si>
  <si>
    <t>3336014450</t>
  </si>
  <si>
    <t>3336014446</t>
  </si>
  <si>
    <t>3336014441</t>
  </si>
  <si>
    <t>3336014435</t>
  </si>
  <si>
    <t>3336014121 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</si>
</sst>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b/>
      <sz val="18"/>
      <color rgb="FF000000"/>
      <name val="Palatino Linotype"/>
      <family val="1"/>
    </font>
    <font>
      <sz val="11"/>
      <name val="Calibri"/>
      <family val="2"/>
      <scheme val="minor"/>
    </font>
    <font>
      <sz val="12"/>
      <color rgb="FF00B050"/>
      <name val="Palatino Linotype"/>
      <family val="1"/>
    </font>
    <font>
      <sz val="11"/>
      <color theme="1"/>
      <name val="Segoe UI"/>
      <family val="2"/>
    </font>
  </fonts>
  <fills count="5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7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rgb="FFD4D4D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rgb="FFD4D4D4"/>
      </bottom>
      <diagonal/>
    </border>
    <border>
      <left style="thin">
        <color indexed="64"/>
      </left>
      <right/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4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39" fillId="41" borderId="35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52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48" fillId="0" borderId="0"/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</cellStyleXfs>
  <cellXfs count="222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5" xfId="0" applyFont="1" applyFill="1" applyBorder="1" applyAlignment="1">
      <alignment horizontal="center" vertical="center" wrapText="1"/>
    </xf>
    <xf numFmtId="0" fontId="39" fillId="41" borderId="35" xfId="141" applyBorder="1">
      <alignment horizontal="center" vertical="center" wrapText="1"/>
    </xf>
    <xf numFmtId="0" fontId="0" fillId="4" borderId="37" xfId="0" applyFill="1" applyBorder="1" applyAlignment="1">
      <alignment horizontal="center"/>
    </xf>
    <xf numFmtId="0" fontId="0" fillId="4" borderId="38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39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39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38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2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2" xfId="9" applyBorder="1" applyAlignment="1">
      <alignment horizontal="center"/>
    </xf>
    <xf numFmtId="0" fontId="32" fillId="0" borderId="42" xfId="0" applyFont="1" applyFill="1" applyBorder="1" applyAlignment="1" applyProtection="1">
      <alignment horizontal="right" vertical="center" wrapText="1"/>
    </xf>
    <xf numFmtId="0" fontId="32" fillId="0" borderId="42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3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16" fillId="6" borderId="44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45" xfId="9" applyBorder="1" applyAlignment="1">
      <alignment horizontal="center"/>
    </xf>
    <xf numFmtId="0" fontId="0" fillId="0" borderId="0" xfId="0"/>
    <xf numFmtId="0" fontId="0" fillId="0" borderId="0" xfId="0"/>
    <xf numFmtId="0" fontId="32" fillId="0" borderId="53" xfId="0" applyFont="1" applyFill="1" applyBorder="1" applyAlignment="1" applyProtection="1">
      <alignment horizontal="right" vertical="center" wrapText="1"/>
    </xf>
    <xf numFmtId="0" fontId="32" fillId="0" borderId="53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54" xfId="0" applyFont="1" applyFill="1" applyBorder="1" applyAlignment="1" applyProtection="1">
      <alignment horizontal="right" vertical="center" wrapText="1"/>
    </xf>
    <xf numFmtId="0" fontId="32" fillId="0" borderId="54" xfId="0" applyFont="1" applyFill="1" applyBorder="1" applyAlignment="1" applyProtection="1">
      <alignment vertical="center" wrapText="1"/>
    </xf>
    <xf numFmtId="0" fontId="0" fillId="0" borderId="54" xfId="0" applyBorder="1"/>
    <xf numFmtId="0" fontId="16" fillId="6" borderId="54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54" xfId="0" applyNumberFormat="1" applyFont="1" applyFill="1" applyBorder="1" applyAlignment="1">
      <alignment horizontal="center" vertical="center" wrapText="1"/>
    </xf>
    <xf numFmtId="0" fontId="4" fillId="4" borderId="54" xfId="0" applyFont="1" applyFill="1" applyBorder="1" applyAlignment="1">
      <alignment horizontal="center" vertical="center" wrapText="1"/>
    </xf>
    <xf numFmtId="0" fontId="3" fillId="4" borderId="58" xfId="0" applyFont="1" applyFill="1" applyBorder="1" applyAlignment="1">
      <alignment horizontal="center" vertical="center" wrapText="1"/>
    </xf>
    <xf numFmtId="0" fontId="11" fillId="5" borderId="54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33" fillId="5" borderId="59" xfId="0" applyFont="1" applyFill="1" applyBorder="1" applyAlignment="1">
      <alignment horizontal="center" vertical="center"/>
    </xf>
    <xf numFmtId="22" fontId="6" fillId="5" borderId="59" xfId="0" applyNumberFormat="1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51" fillId="40" borderId="59" xfId="0" applyFont="1" applyFill="1" applyBorder="1" applyAlignment="1">
      <alignment horizontal="center"/>
    </xf>
    <xf numFmtId="0" fontId="51" fillId="40" borderId="59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11" fillId="5" borderId="36" xfId="0" applyNumberFormat="1" applyFont="1" applyFill="1" applyBorder="1" applyAlignment="1">
      <alignment horizontal="center" vertical="center" wrapText="1"/>
    </xf>
    <xf numFmtId="0" fontId="16" fillId="6" borderId="59" xfId="9" applyBorder="1" applyAlignment="1">
      <alignment horizontal="center"/>
    </xf>
    <xf numFmtId="0" fontId="32" fillId="0" borderId="59" xfId="0" applyFont="1" applyFill="1" applyBorder="1" applyAlignment="1" applyProtection="1">
      <alignment horizontal="right" vertical="center" wrapText="1"/>
    </xf>
    <xf numFmtId="0" fontId="32" fillId="0" borderId="59" xfId="0" applyFont="1" applyFill="1" applyBorder="1" applyAlignment="1" applyProtection="1">
      <alignment vertical="center" wrapText="1"/>
    </xf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6" fillId="4" borderId="54" xfId="0" applyFont="1" applyFill="1" applyBorder="1" applyAlignment="1">
      <alignment horizontal="center" vertical="center" wrapText="1"/>
    </xf>
    <xf numFmtId="0" fontId="32" fillId="42" borderId="53" xfId="0" applyFont="1" applyFill="1" applyBorder="1" applyAlignment="1" applyProtection="1">
      <alignment horizontal="right" vertical="center" wrapText="1"/>
    </xf>
    <xf numFmtId="0" fontId="32" fillId="42" borderId="53" xfId="0" applyFont="1" applyFill="1" applyBorder="1" applyAlignment="1" applyProtection="1">
      <alignment vertical="center" wrapText="1"/>
    </xf>
    <xf numFmtId="0" fontId="0" fillId="0" borderId="59" xfId="0" applyBorder="1"/>
    <xf numFmtId="0" fontId="0" fillId="0" borderId="0" xfId="0"/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11" fillId="5" borderId="37" xfId="0" applyNumberFormat="1" applyFont="1" applyFill="1" applyBorder="1" applyAlignment="1">
      <alignment horizontal="center" vertical="center" wrapText="1"/>
    </xf>
    <xf numFmtId="0" fontId="32" fillId="0" borderId="0" xfId="0" applyFont="1" applyFill="1" applyBorder="1" applyAlignment="1" applyProtection="1">
      <alignment horizontal="right" vertical="center" wrapText="1"/>
    </xf>
    <xf numFmtId="0" fontId="32" fillId="0" borderId="0" xfId="0" applyFont="1" applyFill="1" applyBorder="1" applyAlignment="1" applyProtection="1">
      <alignment vertical="center" wrapText="1"/>
    </xf>
    <xf numFmtId="22" fontId="33" fillId="5" borderId="59" xfId="0" applyNumberFormat="1" applyFont="1" applyFill="1" applyBorder="1" applyAlignment="1">
      <alignment horizontal="center" vertical="center"/>
    </xf>
    <xf numFmtId="0" fontId="11" fillId="5" borderId="59" xfId="0" applyFont="1" applyFill="1" applyBorder="1" applyAlignment="1">
      <alignment horizontal="center" vertical="center" wrapText="1"/>
    </xf>
    <xf numFmtId="22" fontId="7" fillId="0" borderId="59" xfId="0" applyNumberFormat="1" applyFont="1" applyBorder="1" applyAlignment="1">
      <alignment horizontal="center" vertical="center"/>
    </xf>
    <xf numFmtId="0" fontId="41" fillId="44" borderId="59" xfId="0" applyFont="1" applyFill="1" applyBorder="1" applyAlignment="1">
      <alignment horizontal="center" vertical="center" wrapText="1"/>
    </xf>
    <xf numFmtId="0" fontId="43" fillId="42" borderId="65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/>
    </xf>
    <xf numFmtId="0" fontId="30" fillId="4" borderId="59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47" fillId="49" borderId="59" xfId="0" applyFont="1" applyFill="1" applyBorder="1" applyAlignment="1">
      <alignment horizontal="center" vertical="center" wrapText="1"/>
    </xf>
    <xf numFmtId="0" fontId="43" fillId="42" borderId="59" xfId="0" applyFont="1" applyFill="1" applyBorder="1" applyAlignment="1">
      <alignment horizontal="center" vertical="center" wrapText="1"/>
    </xf>
    <xf numFmtId="0" fontId="30" fillId="40" borderId="62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41" fillId="39" borderId="68" xfId="0" applyFont="1" applyFill="1" applyBorder="1" applyAlignment="1">
      <alignment horizontal="center" vertical="center" wrapText="1"/>
    </xf>
    <xf numFmtId="0" fontId="11" fillId="5" borderId="36" xfId="0" applyFont="1" applyFill="1" applyBorder="1" applyAlignment="1">
      <alignment horizontal="center" vertical="center" wrapText="1"/>
    </xf>
    <xf numFmtId="0" fontId="47" fillId="49" borderId="66" xfId="0" applyFont="1" applyFill="1" applyBorder="1" applyAlignment="1">
      <alignment horizontal="center" vertical="center" wrapText="1"/>
    </xf>
    <xf numFmtId="0" fontId="11" fillId="5" borderId="36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 wrapText="1"/>
    </xf>
    <xf numFmtId="0" fontId="53" fillId="0" borderId="0" xfId="0" applyFont="1" applyAlignment="1">
      <alignment horizontal="center"/>
    </xf>
    <xf numFmtId="0" fontId="4" fillId="5" borderId="59" xfId="0" applyFont="1" applyFill="1" applyBorder="1" applyAlignment="1">
      <alignment horizontal="center" vertical="center"/>
    </xf>
    <xf numFmtId="0" fontId="0" fillId="0" borderId="0" xfId="0" applyFill="1"/>
    <xf numFmtId="0" fontId="41" fillId="44" borderId="64" xfId="0" applyFont="1" applyFill="1" applyBorder="1" applyAlignment="1">
      <alignment horizontal="center" vertical="center" wrapText="1"/>
    </xf>
    <xf numFmtId="22" fontId="54" fillId="5" borderId="59" xfId="0" applyNumberFormat="1" applyFont="1" applyFill="1" applyBorder="1" applyAlignment="1">
      <alignment horizontal="center" vertical="center"/>
    </xf>
    <xf numFmtId="0" fontId="54" fillId="5" borderId="59" xfId="0" applyFont="1" applyFill="1" applyBorder="1" applyAlignment="1">
      <alignment horizontal="center" vertical="center"/>
    </xf>
    <xf numFmtId="43" fontId="3" fillId="3" borderId="57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47" xfId="1" applyFont="1" applyFill="1" applyBorder="1" applyAlignment="1">
      <alignment horizontal="center" vertical="center"/>
    </xf>
    <xf numFmtId="0" fontId="3" fillId="3" borderId="55" xfId="0" applyFont="1" applyFill="1" applyBorder="1" applyAlignment="1">
      <alignment horizontal="center" vertical="center"/>
    </xf>
    <xf numFmtId="0" fontId="3" fillId="3" borderId="56" xfId="0" applyFont="1" applyFill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/>
    </xf>
    <xf numFmtId="0" fontId="4" fillId="3" borderId="57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47" xfId="0" applyFont="1" applyFill="1" applyBorder="1" applyAlignment="1">
      <alignment horizontal="center" vertical="center"/>
    </xf>
    <xf numFmtId="0" fontId="0" fillId="0" borderId="66" xfId="0" applyBorder="1" applyAlignment="1">
      <alignment horizontal="center"/>
    </xf>
    <xf numFmtId="0" fontId="0" fillId="0" borderId="63" xfId="0" applyBorder="1" applyAlignment="1">
      <alignment horizontal="center"/>
    </xf>
    <xf numFmtId="0" fontId="0" fillId="0" borderId="70" xfId="0" applyBorder="1" applyAlignment="1">
      <alignment horizontal="center"/>
    </xf>
    <xf numFmtId="0" fontId="3" fillId="45" borderId="71" xfId="0" applyFont="1" applyFill="1" applyBorder="1" applyAlignment="1">
      <alignment horizontal="center" vertical="center" wrapText="1"/>
    </xf>
    <xf numFmtId="0" fontId="3" fillId="45" borderId="49" xfId="0" applyFont="1" applyFill="1" applyBorder="1" applyAlignment="1">
      <alignment horizontal="center" vertical="center" wrapText="1"/>
    </xf>
    <xf numFmtId="0" fontId="3" fillId="45" borderId="72" xfId="0" applyFont="1" applyFill="1" applyBorder="1" applyAlignment="1">
      <alignment horizontal="center" vertical="center" wrapText="1"/>
    </xf>
    <xf numFmtId="0" fontId="40" fillId="43" borderId="59" xfId="0" applyFont="1" applyFill="1" applyBorder="1" applyAlignment="1">
      <alignment horizontal="center" vertical="center" wrapText="1"/>
    </xf>
    <xf numFmtId="0" fontId="3" fillId="45" borderId="64" xfId="0" applyFont="1" applyFill="1" applyBorder="1" applyAlignment="1">
      <alignment horizontal="center" vertical="center" wrapText="1"/>
    </xf>
    <xf numFmtId="0" fontId="3" fillId="45" borderId="61" xfId="0" applyFont="1" applyFill="1" applyBorder="1" applyAlignment="1">
      <alignment horizontal="center" vertical="center" wrapText="1"/>
    </xf>
    <xf numFmtId="0" fontId="3" fillId="45" borderId="69" xfId="0" applyFont="1" applyFill="1" applyBorder="1" applyAlignment="1">
      <alignment horizontal="center" vertical="center" wrapText="1"/>
    </xf>
    <xf numFmtId="0" fontId="51" fillId="40" borderId="48" xfId="0" applyFont="1" applyFill="1" applyBorder="1" applyAlignment="1">
      <alignment horizontal="center"/>
    </xf>
    <xf numFmtId="0" fontId="51" fillId="40" borderId="60" xfId="0" applyFont="1" applyFill="1" applyBorder="1" applyAlignment="1">
      <alignment horizontal="center"/>
    </xf>
    <xf numFmtId="0" fontId="52" fillId="45" borderId="24" xfId="0" applyFont="1" applyFill="1" applyBorder="1" applyAlignment="1">
      <alignment horizontal="center" vertical="center" wrapText="1"/>
    </xf>
    <xf numFmtId="0" fontId="52" fillId="45" borderId="25" xfId="0" applyFont="1" applyFill="1" applyBorder="1" applyAlignment="1">
      <alignment horizontal="center" vertical="center" wrapText="1"/>
    </xf>
    <xf numFmtId="0" fontId="52" fillId="45" borderId="67" xfId="0" applyFont="1" applyFill="1" applyBorder="1" applyAlignment="1">
      <alignment horizontal="center" vertical="center" wrapText="1"/>
    </xf>
    <xf numFmtId="0" fontId="46" fillId="45" borderId="24" xfId="0" applyFont="1" applyFill="1" applyBorder="1" applyAlignment="1">
      <alignment horizontal="center" vertical="center" wrapText="1"/>
    </xf>
    <xf numFmtId="0" fontId="46" fillId="45" borderId="25" xfId="0" applyFont="1" applyFill="1" applyBorder="1" applyAlignment="1">
      <alignment horizontal="center" vertical="center" wrapText="1"/>
    </xf>
    <xf numFmtId="0" fontId="46" fillId="45" borderId="67" xfId="0" applyFont="1" applyFill="1" applyBorder="1" applyAlignment="1">
      <alignment horizontal="center" vertical="center" wrapText="1"/>
    </xf>
    <xf numFmtId="0" fontId="0" fillId="0" borderId="48" xfId="0" applyBorder="1" applyAlignment="1">
      <alignment horizontal="center"/>
    </xf>
    <xf numFmtId="0" fontId="0" fillId="0" borderId="60" xfId="0" applyBorder="1" applyAlignment="1">
      <alignment horizontal="center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67" xfId="0" applyFont="1" applyFill="1" applyBorder="1" applyAlignment="1">
      <alignment horizontal="center" vertical="center" wrapText="1"/>
    </xf>
    <xf numFmtId="0" fontId="0" fillId="0" borderId="55" xfId="0" applyBorder="1" applyAlignment="1">
      <alignment horizontal="center"/>
    </xf>
    <xf numFmtId="0" fontId="0" fillId="0" borderId="56" xfId="0" applyBorder="1" applyAlignment="1">
      <alignment horizontal="center"/>
    </xf>
    <xf numFmtId="0" fontId="3" fillId="46" borderId="56" xfId="0" applyFont="1" applyFill="1" applyBorder="1" applyAlignment="1">
      <alignment horizontal="center" vertical="center" wrapText="1"/>
    </xf>
    <xf numFmtId="0" fontId="3" fillId="46" borderId="46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3" fillId="46" borderId="47" xfId="0" applyFont="1" applyFill="1" applyBorder="1" applyAlignment="1">
      <alignment horizontal="center" vertical="center" wrapText="1"/>
    </xf>
    <xf numFmtId="0" fontId="3" fillId="46" borderId="60" xfId="0" applyFont="1" applyFill="1" applyBorder="1" applyAlignment="1">
      <alignment horizontal="center" vertical="center" wrapText="1"/>
    </xf>
    <xf numFmtId="0" fontId="3" fillId="46" borderId="36" xfId="0" applyFont="1" applyFill="1" applyBorder="1" applyAlignment="1">
      <alignment horizontal="center" vertical="center" wrapText="1"/>
    </xf>
    <xf numFmtId="0" fontId="41" fillId="44" borderId="73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41" fillId="44" borderId="64" xfId="0" applyFont="1" applyFill="1" applyBorder="1" applyAlignment="1">
      <alignment horizontal="center" vertical="center" wrapText="1"/>
    </xf>
    <xf numFmtId="0" fontId="41" fillId="44" borderId="69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0" fillId="0" borderId="4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7" xfId="0" applyBorder="1" applyAlignment="1">
      <alignment horizontal="center"/>
    </xf>
    <xf numFmtId="0" fontId="43" fillId="42" borderId="74" xfId="0" applyFont="1" applyFill="1" applyBorder="1" applyAlignment="1">
      <alignment horizontal="center" vertical="center" wrapText="1"/>
    </xf>
    <xf numFmtId="0" fontId="43" fillId="42" borderId="51" xfId="0" applyFont="1" applyFill="1" applyBorder="1" applyAlignment="1">
      <alignment horizontal="center" vertical="center" wrapText="1"/>
    </xf>
    <xf numFmtId="0" fontId="0" fillId="0" borderId="71" xfId="0" applyBorder="1" applyAlignment="1">
      <alignment horizontal="center"/>
    </xf>
    <xf numFmtId="0" fontId="0" fillId="0" borderId="49" xfId="0" applyBorder="1" applyAlignment="1">
      <alignment horizontal="center"/>
    </xf>
    <xf numFmtId="0" fontId="40" fillId="43" borderId="66" xfId="0" applyFont="1" applyFill="1" applyBorder="1" applyAlignment="1">
      <alignment horizontal="center" vertical="center" wrapText="1"/>
    </xf>
    <xf numFmtId="0" fontId="40" fillId="43" borderId="63" xfId="0" applyFont="1" applyFill="1" applyBorder="1" applyAlignment="1">
      <alignment horizontal="center" vertical="center" wrapText="1"/>
    </xf>
    <xf numFmtId="0" fontId="40" fillId="43" borderId="70" xfId="0" applyFont="1" applyFill="1" applyBorder="1" applyAlignment="1">
      <alignment horizontal="center" vertical="center" wrapText="1"/>
    </xf>
    <xf numFmtId="0" fontId="3" fillId="45" borderId="75" xfId="0" applyFont="1" applyFill="1" applyBorder="1" applyAlignment="1">
      <alignment horizontal="center" vertical="center" wrapText="1"/>
    </xf>
    <xf numFmtId="0" fontId="3" fillId="45" borderId="76" xfId="0" applyFont="1" applyFill="1" applyBorder="1" applyAlignment="1">
      <alignment horizontal="center" vertical="center" wrapText="1"/>
    </xf>
    <xf numFmtId="0" fontId="3" fillId="45" borderId="77" xfId="0" applyFont="1" applyFill="1" applyBorder="1" applyAlignment="1">
      <alignment horizontal="center" vertical="center" wrapText="1"/>
    </xf>
    <xf numFmtId="0" fontId="0" fillId="0" borderId="36" xfId="0" applyBorder="1" applyAlignment="1">
      <alignment horizontal="center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49" fontId="0" fillId="50" borderId="2" xfId="0" applyNumberFormat="1" applyFill="1" applyBorder="1"/>
    <xf numFmtId="0" fontId="55" fillId="0" borderId="0" xfId="0" applyFont="1" applyAlignment="1">
      <alignment vertical="center" wrapText="1"/>
    </xf>
  </cellXfs>
  <cellStyles count="558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3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FFFFFF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319"/>
      <tableStyleElement type="headerRow" dxfId="318"/>
      <tableStyleElement type="totalRow" dxfId="317"/>
      <tableStyleElement type="firstColumn" dxfId="316"/>
      <tableStyleElement type="lastColumn" dxfId="315"/>
      <tableStyleElement type="firstRowStripe" dxfId="314"/>
      <tableStyleElement type="firstColumnStripe" dxfId="313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worksheet" Target="worksheets/sheet13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chartsheet" Target="chartsheets/sheet5.xml"/><Relationship Id="rId25" Type="http://schemas.openxmlformats.org/officeDocument/2006/relationships/styles" Target="styles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12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theme" Target="theme/theme1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externalLink" Target="externalLinks/externalLink1.xml"/><Relationship Id="rId10" Type="http://schemas.openxmlformats.org/officeDocument/2006/relationships/worksheet" Target="worksheets/sheet6.xml"/><Relationship Id="rId19" Type="http://schemas.openxmlformats.org/officeDocument/2006/relationships/chartsheet" Target="chartsheets/sheet6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worksheet" Target="worksheets/sheet16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370</v>
          </cell>
          <cell r="B264" t="str">
            <v>ATM Oficina Cruce de Imbert II (puerto Plata)</v>
          </cell>
          <cell r="C264" t="str">
            <v>NORTE</v>
          </cell>
        </row>
        <row r="265">
          <cell r="A265">
            <v>372</v>
          </cell>
          <cell r="B265" t="str">
            <v>ATM Oficina Sánchez II</v>
          </cell>
          <cell r="C265" t="str">
            <v>NORTE</v>
          </cell>
        </row>
        <row r="266">
          <cell r="A266">
            <v>373</v>
          </cell>
          <cell r="B266" t="str">
            <v>S/M Tangui Nagua</v>
          </cell>
          <cell r="C266" t="str">
            <v>NORTE</v>
          </cell>
        </row>
        <row r="267">
          <cell r="A267">
            <v>377</v>
          </cell>
          <cell r="B267" t="str">
            <v>ATM Estación del Metro Eduardo Brito</v>
          </cell>
          <cell r="C267" t="str">
            <v>DISTRITO NACIONAL</v>
          </cell>
        </row>
        <row r="268">
          <cell r="A268">
            <v>378</v>
          </cell>
          <cell r="B268" t="str">
            <v>ATM UNP Villa Flores</v>
          </cell>
          <cell r="C268" t="str">
            <v>DISTRITO NACIONAL</v>
          </cell>
        </row>
        <row r="269">
          <cell r="A269">
            <v>380</v>
          </cell>
          <cell r="B269" t="str">
            <v xml:space="preserve">ATM Oficina Navarrete </v>
          </cell>
          <cell r="C269" t="str">
            <v>NORTE</v>
          </cell>
        </row>
        <row r="270">
          <cell r="A270">
            <v>382</v>
          </cell>
          <cell r="B270" t="str">
            <v>ATM Estación del Metro María Montés</v>
          </cell>
          <cell r="C270" t="str">
            <v>DISTRITO NACIONAL</v>
          </cell>
        </row>
        <row r="271">
          <cell r="A271">
            <v>383</v>
          </cell>
          <cell r="B271" t="str">
            <v>ATM S/M Daniel (Dajabón)</v>
          </cell>
          <cell r="C271" t="str">
            <v>NORTE</v>
          </cell>
        </row>
        <row r="272">
          <cell r="A272">
            <v>385</v>
          </cell>
          <cell r="B272" t="str">
            <v xml:space="preserve">ATM Plaza Verón I </v>
          </cell>
          <cell r="C272" t="str">
            <v>ESTE</v>
          </cell>
        </row>
        <row r="273">
          <cell r="A273">
            <v>386</v>
          </cell>
          <cell r="B273" t="str">
            <v xml:space="preserve">ATM Plaza Verón II </v>
          </cell>
          <cell r="C273" t="str">
            <v>ESTE</v>
          </cell>
        </row>
        <row r="274">
          <cell r="A274">
            <v>387</v>
          </cell>
          <cell r="B274" t="str">
            <v xml:space="preserve">ATM S/M La Cadena San Vicente de Paul </v>
          </cell>
          <cell r="C274" t="str">
            <v>DISTRITO NACIONAL</v>
          </cell>
        </row>
        <row r="275">
          <cell r="A275">
            <v>388</v>
          </cell>
          <cell r="B275" t="str">
            <v xml:space="preserve">ATM Multicentro La Sirena Puerto Plata </v>
          </cell>
          <cell r="C275" t="str">
            <v>NORTE</v>
          </cell>
        </row>
        <row r="276">
          <cell r="A276">
            <v>389</v>
          </cell>
          <cell r="B276" t="str">
            <v xml:space="preserve">ATM Casino Hotel Princess </v>
          </cell>
          <cell r="C276" t="str">
            <v>DISTRITO NACIONAL</v>
          </cell>
        </row>
        <row r="277">
          <cell r="A277">
            <v>390</v>
          </cell>
          <cell r="B277" t="str">
            <v xml:space="preserve">ATM Oficina Boca Chica II </v>
          </cell>
          <cell r="C277" t="str">
            <v>DISTRITO NACIONAL</v>
          </cell>
        </row>
        <row r="278">
          <cell r="A278">
            <v>391</v>
          </cell>
          <cell r="B278" t="str">
            <v xml:space="preserve">ATM S/M Jumbo Luperón </v>
          </cell>
          <cell r="C278" t="str">
            <v>DISTRITO NACIONAL</v>
          </cell>
        </row>
        <row r="279">
          <cell r="A279">
            <v>392</v>
          </cell>
          <cell r="B279" t="str">
            <v xml:space="preserve">ATM Oficina San Juan de la Maguana II </v>
          </cell>
          <cell r="C279" t="str">
            <v>SUR</v>
          </cell>
        </row>
        <row r="280">
          <cell r="A280">
            <v>394</v>
          </cell>
          <cell r="B280" t="str">
            <v xml:space="preserve">ATM Multicentro La Sirena Luperón </v>
          </cell>
          <cell r="C280" t="str">
            <v>DISTRITO NACIONAL</v>
          </cell>
        </row>
        <row r="281">
          <cell r="A281">
            <v>395</v>
          </cell>
          <cell r="B281" t="str">
            <v xml:space="preserve">ATM UNP Sabana Iglesia </v>
          </cell>
          <cell r="C281" t="str">
            <v>NORTE</v>
          </cell>
        </row>
        <row r="282">
          <cell r="A282">
            <v>396</v>
          </cell>
          <cell r="B282" t="str">
            <v xml:space="preserve">ATM Oficina Plaza Ulloa (La Fuente) </v>
          </cell>
          <cell r="C282" t="str">
            <v>NORTE</v>
          </cell>
        </row>
        <row r="283">
          <cell r="A283">
            <v>397</v>
          </cell>
          <cell r="B283" t="str">
            <v xml:space="preserve">ATM Autobanco San Francisco de Macoris </v>
          </cell>
          <cell r="C283" t="str">
            <v>NORTE</v>
          </cell>
        </row>
        <row r="284">
          <cell r="A284">
            <v>399</v>
          </cell>
          <cell r="B284" t="str">
            <v xml:space="preserve">ATM Oficina La Romana II </v>
          </cell>
          <cell r="C284" t="str">
            <v>ESTE</v>
          </cell>
        </row>
        <row r="285">
          <cell r="A285">
            <v>402</v>
          </cell>
          <cell r="B285" t="str">
            <v xml:space="preserve">ATM La Sirena La Vega </v>
          </cell>
          <cell r="C285" t="str">
            <v>NORTE</v>
          </cell>
        </row>
        <row r="286">
          <cell r="A286">
            <v>403</v>
          </cell>
          <cell r="B286" t="str">
            <v xml:space="preserve">ATM Oficina Vicente Noble </v>
          </cell>
          <cell r="C286" t="str">
            <v>SUR</v>
          </cell>
        </row>
        <row r="287">
          <cell r="A287">
            <v>405</v>
          </cell>
          <cell r="B287" t="str">
            <v xml:space="preserve">ATM UNP Loma de Cabrera </v>
          </cell>
          <cell r="C287" t="str">
            <v>NORTE</v>
          </cell>
        </row>
        <row r="288">
          <cell r="A288">
            <v>406</v>
          </cell>
          <cell r="B288" t="str">
            <v xml:space="preserve">ATM UNP Plaza Lama Máximo Gómez </v>
          </cell>
          <cell r="C288" t="str">
            <v>DISTRITO NACIONAL</v>
          </cell>
        </row>
        <row r="289">
          <cell r="A289">
            <v>407</v>
          </cell>
          <cell r="B289" t="str">
            <v xml:space="preserve">ATM Multicentro La Sirena Villa Mella </v>
          </cell>
          <cell r="C289" t="str">
            <v>DISTRITO NACIONAL</v>
          </cell>
        </row>
        <row r="290">
          <cell r="A290">
            <v>408</v>
          </cell>
          <cell r="B290" t="str">
            <v xml:space="preserve">ATM Autobanco Las Palmas de Herrera </v>
          </cell>
          <cell r="C290" t="str">
            <v>DISTRITO NACIONAL</v>
          </cell>
        </row>
        <row r="291">
          <cell r="A291">
            <v>409</v>
          </cell>
          <cell r="B291" t="str">
            <v xml:space="preserve">ATM Oficina Las Palmas de Herrera I </v>
          </cell>
          <cell r="C291" t="str">
            <v>DISTRITO NACIONAL</v>
          </cell>
        </row>
        <row r="292">
          <cell r="A292">
            <v>410</v>
          </cell>
          <cell r="B292" t="str">
            <v xml:space="preserve">ATM Oficina Las Palmas de Herrera II </v>
          </cell>
          <cell r="C292" t="str">
            <v>DISTRITO NACIONAL</v>
          </cell>
        </row>
        <row r="293">
          <cell r="A293">
            <v>411</v>
          </cell>
          <cell r="B293" t="str">
            <v xml:space="preserve">ATM UNP Piedra Blanca </v>
          </cell>
          <cell r="C293" t="str">
            <v>NORTE</v>
          </cell>
        </row>
        <row r="294">
          <cell r="A294">
            <v>413</v>
          </cell>
          <cell r="B294" t="str">
            <v xml:space="preserve">ATM UNP Las Galeras Samaná </v>
          </cell>
          <cell r="C294" t="str">
            <v>NORTE</v>
          </cell>
        </row>
        <row r="295">
          <cell r="A295">
            <v>414</v>
          </cell>
          <cell r="B295" t="str">
            <v>ATM Villa Francisca II</v>
          </cell>
          <cell r="C295" t="str">
            <v>DISTRITO NACIONAL</v>
          </cell>
        </row>
        <row r="296">
          <cell r="A296">
            <v>415</v>
          </cell>
          <cell r="B296" t="str">
            <v xml:space="preserve">ATM Autobanco San Martín I </v>
          </cell>
          <cell r="C296" t="str">
            <v>DISTRITO NACIONAL</v>
          </cell>
        </row>
        <row r="297">
          <cell r="A297">
            <v>416</v>
          </cell>
          <cell r="B297" t="str">
            <v xml:space="preserve">ATM Autobanco San Martín II </v>
          </cell>
          <cell r="C297" t="str">
            <v>DISTRITO NACIONAL</v>
          </cell>
        </row>
        <row r="298">
          <cell r="A298">
            <v>420</v>
          </cell>
          <cell r="B298" t="str">
            <v xml:space="preserve">ATM DGII Av. Lincoln </v>
          </cell>
          <cell r="C298" t="str">
            <v>DISTRITO NACIONAL</v>
          </cell>
        </row>
        <row r="299">
          <cell r="A299">
            <v>421</v>
          </cell>
          <cell r="B299" t="str">
            <v xml:space="preserve">ATM Estación Texaco Arroyo Hondo </v>
          </cell>
          <cell r="C299" t="str">
            <v>DISTRITO NACIONAL</v>
          </cell>
        </row>
        <row r="300">
          <cell r="A300">
            <v>422</v>
          </cell>
          <cell r="B300" t="str">
            <v xml:space="preserve">ATM Olé Manoguayabo </v>
          </cell>
          <cell r="C300" t="str">
            <v>DISTRITO NACIONAL</v>
          </cell>
        </row>
        <row r="301">
          <cell r="A301">
            <v>423</v>
          </cell>
          <cell r="B301" t="str">
            <v xml:space="preserve">ATM Farmacia Marinely </v>
          </cell>
          <cell r="C301" t="str">
            <v>DISTRITO NACIONAL</v>
          </cell>
        </row>
        <row r="302">
          <cell r="A302">
            <v>424</v>
          </cell>
          <cell r="B302" t="str">
            <v xml:space="preserve">ATM UNP Jumbo Luperón I </v>
          </cell>
          <cell r="C302" t="str">
            <v>DISTRITO NACIONAL</v>
          </cell>
        </row>
        <row r="303">
          <cell r="A303">
            <v>425</v>
          </cell>
          <cell r="B303" t="str">
            <v xml:space="preserve">ATM UNP Jumbo Luperón II </v>
          </cell>
          <cell r="C303" t="str">
            <v>DISTRITO NACIONAL</v>
          </cell>
        </row>
        <row r="304">
          <cell r="A304">
            <v>427</v>
          </cell>
          <cell r="B304" t="str">
            <v xml:space="preserve">ATM Almacenes Iberia (Hato Mayor) </v>
          </cell>
          <cell r="C304" t="str">
            <v>ESTE</v>
          </cell>
        </row>
        <row r="305">
          <cell r="A305">
            <v>428</v>
          </cell>
          <cell r="B305" t="str">
            <v xml:space="preserve">ATM Acrópolis Center </v>
          </cell>
          <cell r="C305" t="str">
            <v>DISTRITO NACIONAL</v>
          </cell>
        </row>
        <row r="306">
          <cell r="A306">
            <v>429</v>
          </cell>
          <cell r="B306" t="str">
            <v xml:space="preserve">ATM Oficina Jumbo La Romana </v>
          </cell>
          <cell r="C306" t="str">
            <v>ESTE</v>
          </cell>
        </row>
        <row r="307">
          <cell r="A307">
            <v>430</v>
          </cell>
          <cell r="B307" t="str">
            <v xml:space="preserve">ATM Almacén IKEA </v>
          </cell>
          <cell r="C307" t="str">
            <v>DISTRITO NACIONAL</v>
          </cell>
        </row>
        <row r="308">
          <cell r="A308">
            <v>431</v>
          </cell>
          <cell r="B308" t="str">
            <v xml:space="preserve">ATM Autoservicio Sol (Santiago) </v>
          </cell>
          <cell r="C308" t="str">
            <v>NORTE</v>
          </cell>
        </row>
        <row r="309">
          <cell r="A309">
            <v>432</v>
          </cell>
          <cell r="B309" t="str">
            <v xml:space="preserve">ATM Oficina Puerto Plata II </v>
          </cell>
          <cell r="C309" t="str">
            <v>NORTE</v>
          </cell>
        </row>
        <row r="310">
          <cell r="A310">
            <v>433</v>
          </cell>
          <cell r="B310" t="str">
            <v xml:space="preserve">ATM Centro Comercial Las Canas (Cap Cana) </v>
          </cell>
          <cell r="C310" t="str">
            <v>ESTE</v>
          </cell>
        </row>
        <row r="311">
          <cell r="A311">
            <v>434</v>
          </cell>
          <cell r="B311" t="str">
            <v xml:space="preserve">ATM Generadora Hidroeléctrica Dom. (EGEHID) </v>
          </cell>
          <cell r="C311" t="str">
            <v>DISTRITO NACIONAL</v>
          </cell>
        </row>
        <row r="312">
          <cell r="A312">
            <v>435</v>
          </cell>
          <cell r="B312" t="str">
            <v xml:space="preserve">ATM Autobanco Torre I </v>
          </cell>
          <cell r="C312" t="str">
            <v>DISTRITO NACIONAL</v>
          </cell>
        </row>
        <row r="313">
          <cell r="A313">
            <v>436</v>
          </cell>
          <cell r="B313" t="str">
            <v xml:space="preserve">ATM Autobanco Torre II </v>
          </cell>
          <cell r="C313" t="str">
            <v>DISTRITO NACIONAL</v>
          </cell>
        </row>
        <row r="314">
          <cell r="A314">
            <v>437</v>
          </cell>
          <cell r="B314" t="str">
            <v xml:space="preserve">ATM Autobanco Torre III </v>
          </cell>
          <cell r="C314" t="str">
            <v>DISTRITO NACIONAL</v>
          </cell>
        </row>
        <row r="315">
          <cell r="A315">
            <v>438</v>
          </cell>
          <cell r="B315" t="str">
            <v xml:space="preserve">ATM Autobanco Torre IV </v>
          </cell>
          <cell r="C315" t="str">
            <v>DISTRITO NACIONAL</v>
          </cell>
        </row>
        <row r="316">
          <cell r="A316">
            <v>441</v>
          </cell>
          <cell r="B316" t="str">
            <v>ATM Estacion de Servicio Romulo Betancour</v>
          </cell>
          <cell r="C316" t="str">
            <v>DISTRITO NACIONAL</v>
          </cell>
        </row>
        <row r="317">
          <cell r="A317">
            <v>443</v>
          </cell>
          <cell r="B317" t="str">
            <v xml:space="preserve">ATM Edificio San Rafael </v>
          </cell>
          <cell r="C317" t="str">
            <v>DISTRITO NACIONAL</v>
          </cell>
        </row>
        <row r="318">
          <cell r="A318">
            <v>444</v>
          </cell>
          <cell r="B318" t="str">
            <v xml:space="preserve">ATM Hospital Metropolitano de (Santiago) (HOMS) </v>
          </cell>
          <cell r="C318" t="str">
            <v>NORTE</v>
          </cell>
        </row>
        <row r="319">
          <cell r="A319">
            <v>445</v>
          </cell>
          <cell r="B319" t="str">
            <v xml:space="preserve">ATM Distribuidora Corripio </v>
          </cell>
          <cell r="C319" t="str">
            <v>DISTRITO NACIONAL</v>
          </cell>
        </row>
        <row r="320">
          <cell r="A320">
            <v>446</v>
          </cell>
          <cell r="B320" t="str">
            <v>ATM Hipodromo V Centenario</v>
          </cell>
          <cell r="C320" t="str">
            <v>DISTRITO NACIONAL</v>
          </cell>
        </row>
        <row r="321">
          <cell r="A321">
            <v>447</v>
          </cell>
          <cell r="B321" t="str">
            <v xml:space="preserve">ATM Centro Caja Plaza Lama (La Romana) </v>
          </cell>
          <cell r="C321" t="str">
            <v>ESTE</v>
          </cell>
        </row>
        <row r="322">
          <cell r="A322">
            <v>448</v>
          </cell>
          <cell r="B322" t="str">
            <v xml:space="preserve">ATM Club Banco Central </v>
          </cell>
          <cell r="C322" t="str">
            <v>DISTRITO NACIONAL</v>
          </cell>
        </row>
        <row r="323">
          <cell r="A323">
            <v>449</v>
          </cell>
          <cell r="B323" t="str">
            <v>ATM Autobanco Lope de Vega II</v>
          </cell>
          <cell r="C323" t="str">
            <v>DISTRITO NACIONAL</v>
          </cell>
        </row>
        <row r="324">
          <cell r="A324">
            <v>453</v>
          </cell>
          <cell r="B324" t="str">
            <v xml:space="preserve">ATM Autobanco Sarasota II </v>
          </cell>
          <cell r="C324" t="str">
            <v>DISTRITO NACIONAL</v>
          </cell>
        </row>
        <row r="325">
          <cell r="A325">
            <v>454</v>
          </cell>
          <cell r="B325" t="str">
            <v>ATM Partido Dajabón</v>
          </cell>
          <cell r="C325" t="str">
            <v>NORTE</v>
          </cell>
        </row>
        <row r="326">
          <cell r="A326">
            <v>455</v>
          </cell>
          <cell r="B326" t="str">
            <v xml:space="preserve">ATM Oficina Baní II </v>
          </cell>
          <cell r="C326" t="str">
            <v>SUR</v>
          </cell>
        </row>
        <row r="327">
          <cell r="A327">
            <v>457</v>
          </cell>
          <cell r="B327" t="str">
            <v>ATM S/M Olé Hainamosa</v>
          </cell>
          <cell r="C327" t="str">
            <v>DISTRITO NACIONAL</v>
          </cell>
        </row>
        <row r="328">
          <cell r="A328">
            <v>458</v>
          </cell>
          <cell r="B328" t="str">
            <v>ATM Hospital Dario Contreras</v>
          </cell>
          <cell r="C328" t="str">
            <v>DISTRITO NACIONAL</v>
          </cell>
        </row>
        <row r="329">
          <cell r="A329">
            <v>459</v>
          </cell>
          <cell r="B329" t="str">
            <v>ATM Estación Jima Bonao</v>
          </cell>
          <cell r="C329" t="str">
            <v>DISTRITO NACIONAL</v>
          </cell>
        </row>
        <row r="330">
          <cell r="A330">
            <v>461</v>
          </cell>
          <cell r="B330" t="str">
            <v xml:space="preserve">ATM Autobanco Sarasota I </v>
          </cell>
          <cell r="C330" t="str">
            <v>DISTRITO NACIONAL</v>
          </cell>
        </row>
        <row r="331">
          <cell r="A331">
            <v>462</v>
          </cell>
          <cell r="B331" t="str">
            <v>ATM Agrocafe Del Caribe</v>
          </cell>
          <cell r="C331" t="str">
            <v>ESTE</v>
          </cell>
        </row>
        <row r="332">
          <cell r="A332">
            <v>463</v>
          </cell>
          <cell r="B332" t="str">
            <v xml:space="preserve">ATM La Sirena El Embrujo </v>
          </cell>
          <cell r="C332" t="str">
            <v>NORTE</v>
          </cell>
        </row>
        <row r="333">
          <cell r="A333">
            <v>465</v>
          </cell>
          <cell r="B333" t="str">
            <v>ATM Edificio Tarjeta de Crédito</v>
          </cell>
          <cell r="C333" t="str">
            <v>DISTRITO NACIONAL</v>
          </cell>
        </row>
        <row r="334">
          <cell r="A334">
            <v>466</v>
          </cell>
          <cell r="B334" t="str">
            <v>ATM Superintendencia de Valores</v>
          </cell>
          <cell r="C334" t="str">
            <v>DISTRITO NACIONAL</v>
          </cell>
        </row>
        <row r="335">
          <cell r="A335">
            <v>467</v>
          </cell>
          <cell r="B335" t="str">
            <v>ATM Estacion Rilix Pontezuela (puerto Plata)</v>
          </cell>
          <cell r="C335" t="str">
            <v>NORTE</v>
          </cell>
        </row>
        <row r="336">
          <cell r="A336">
            <v>468</v>
          </cell>
          <cell r="B336" t="str">
            <v>ATM Estadio Quisqueya</v>
          </cell>
          <cell r="C336" t="str">
            <v>DISTRITO NACIONAL</v>
          </cell>
        </row>
        <row r="337">
          <cell r="A337">
            <v>469</v>
          </cell>
          <cell r="B337" t="str">
            <v>ATM ASOCIVU</v>
          </cell>
          <cell r="C337" t="str">
            <v>DISTRITO NACIONAL</v>
          </cell>
        </row>
        <row r="338">
          <cell r="A338">
            <v>470</v>
          </cell>
          <cell r="B338" t="str">
            <v xml:space="preserve">ATM Hospital Taiwán (Azua) </v>
          </cell>
          <cell r="C338" t="str">
            <v>SUR</v>
          </cell>
        </row>
        <row r="339">
          <cell r="A339">
            <v>471</v>
          </cell>
          <cell r="B339" t="str">
            <v>ATM Autoservicio DGT I</v>
          </cell>
          <cell r="C339" t="str">
            <v>DISTRITO NACIONAL</v>
          </cell>
        </row>
        <row r="340">
          <cell r="A340">
            <v>472</v>
          </cell>
          <cell r="B340" t="str">
            <v xml:space="preserve">ATM Plaza Megatone (Moca) </v>
          </cell>
          <cell r="C340" t="str">
            <v>NORTE</v>
          </cell>
        </row>
        <row r="341">
          <cell r="A341">
            <v>473</v>
          </cell>
          <cell r="B341" t="str">
            <v xml:space="preserve">ATM Oficina Carrefour II </v>
          </cell>
          <cell r="C341" t="str">
            <v>DISTRITO NACIONAL</v>
          </cell>
        </row>
        <row r="342">
          <cell r="A342">
            <v>476</v>
          </cell>
          <cell r="B342" t="str">
            <v xml:space="preserve">ATM Multicentro La Sirena Las Caobas </v>
          </cell>
          <cell r="C342" t="str">
            <v>DISTRITO NACIONAL</v>
          </cell>
        </row>
        <row r="343">
          <cell r="A343">
            <v>480</v>
          </cell>
          <cell r="B343" t="str">
            <v>ATM UNP Farmaconal Higuey</v>
          </cell>
          <cell r="C343" t="str">
            <v>ESTE</v>
          </cell>
        </row>
        <row r="344">
          <cell r="A344">
            <v>482</v>
          </cell>
          <cell r="B344" t="str">
            <v xml:space="preserve">ATM Centro de Caja Plaza Lama (Santiago) </v>
          </cell>
          <cell r="C344" t="str">
            <v>NORTE</v>
          </cell>
        </row>
        <row r="345">
          <cell r="A345">
            <v>483</v>
          </cell>
          <cell r="B345" t="str">
            <v xml:space="preserve">ATM S/M Karla (Dajabón) </v>
          </cell>
          <cell r="C345" t="str">
            <v>NORTE</v>
          </cell>
        </row>
        <row r="346">
          <cell r="A346">
            <v>485</v>
          </cell>
          <cell r="B346" t="str">
            <v xml:space="preserve">ATM CEDIMAT </v>
          </cell>
          <cell r="C346" t="str">
            <v>DISTRITO NACIONAL</v>
          </cell>
        </row>
        <row r="347">
          <cell r="A347">
            <v>486</v>
          </cell>
          <cell r="B347" t="str">
            <v xml:space="preserve">ATM Olé La Caleta </v>
          </cell>
          <cell r="C347" t="str">
            <v>DISTRITO NACIONAL</v>
          </cell>
        </row>
        <row r="348">
          <cell r="A348">
            <v>487</v>
          </cell>
          <cell r="B348" t="str">
            <v xml:space="preserve">ATM Olé Hainamosa </v>
          </cell>
          <cell r="C348" t="str">
            <v>DISTRITO NACIONAL</v>
          </cell>
        </row>
        <row r="349">
          <cell r="A349">
            <v>488</v>
          </cell>
          <cell r="B349" t="str">
            <v xml:space="preserve">ATM Aeropuerto El Higuero </v>
          </cell>
          <cell r="C349" t="str">
            <v>DISTRITO NACIONAL</v>
          </cell>
        </row>
        <row r="350">
          <cell r="A350">
            <v>489</v>
          </cell>
          <cell r="B350" t="str">
            <v xml:space="preserve">ATM Aeropuerto El Catey (Samaná) </v>
          </cell>
          <cell r="C350" t="str">
            <v>NORTE</v>
          </cell>
        </row>
        <row r="351">
          <cell r="A351">
            <v>490</v>
          </cell>
          <cell r="B351" t="str">
            <v xml:space="preserve">ATM Hospital Ney Arias Lora </v>
          </cell>
          <cell r="C351" t="str">
            <v>DISTRITO NACIONAL</v>
          </cell>
        </row>
        <row r="352">
          <cell r="A352">
            <v>491</v>
          </cell>
          <cell r="B352" t="str">
            <v xml:space="preserve">ATM Dolphin Explorer </v>
          </cell>
          <cell r="C352" t="str">
            <v>ESTE</v>
          </cell>
        </row>
        <row r="353">
          <cell r="A353">
            <v>492</v>
          </cell>
          <cell r="B353" t="str">
            <v>S/M Nacional El Dorado (Santiago)</v>
          </cell>
          <cell r="C353" t="str">
            <v>NORTE</v>
          </cell>
        </row>
        <row r="354">
          <cell r="A354">
            <v>493</v>
          </cell>
          <cell r="B354" t="str">
            <v xml:space="preserve">ATM Oficina Haina Occidental II </v>
          </cell>
          <cell r="C354" t="str">
            <v>DISTRITO NACIONAL</v>
          </cell>
        </row>
        <row r="355">
          <cell r="A355">
            <v>494</v>
          </cell>
          <cell r="B355" t="str">
            <v xml:space="preserve">ATM Oficina Blue Mall </v>
          </cell>
          <cell r="C355" t="str">
            <v>DISTRITO NACIONAL</v>
          </cell>
        </row>
        <row r="356">
          <cell r="A356">
            <v>495</v>
          </cell>
          <cell r="B356" t="str">
            <v>ATM Cemento PANAM</v>
          </cell>
          <cell r="C356" t="str">
            <v>ESTE</v>
          </cell>
        </row>
        <row r="357">
          <cell r="A357">
            <v>496</v>
          </cell>
          <cell r="B357" t="str">
            <v xml:space="preserve">ATM Multicentro La Sirena Bonao </v>
          </cell>
          <cell r="C357" t="str">
            <v>NORTE</v>
          </cell>
        </row>
        <row r="358">
          <cell r="A358">
            <v>497</v>
          </cell>
          <cell r="B358" t="str">
            <v>ATM Ofic. El Portal ll (Santiago)</v>
          </cell>
          <cell r="C358" t="str">
            <v>NORTE</v>
          </cell>
        </row>
        <row r="359">
          <cell r="A359">
            <v>498</v>
          </cell>
          <cell r="B359" t="str">
            <v xml:space="preserve">ATM Estación Sunix 27 de Febrero </v>
          </cell>
          <cell r="C359" t="str">
            <v>DISTRITO NACIONAL</v>
          </cell>
        </row>
        <row r="360">
          <cell r="A360">
            <v>499</v>
          </cell>
          <cell r="B360" t="str">
            <v xml:space="preserve">ATM Estación Sunix Tiradentes </v>
          </cell>
          <cell r="C360" t="str">
            <v>DISTRITO NACIONAL</v>
          </cell>
        </row>
        <row r="361">
          <cell r="A361">
            <v>500</v>
          </cell>
          <cell r="B361" t="str">
            <v xml:space="preserve">ATM UNP Cutupú </v>
          </cell>
          <cell r="C361" t="str">
            <v>NORTE</v>
          </cell>
        </row>
        <row r="362">
          <cell r="A362">
            <v>501</v>
          </cell>
          <cell r="B362" t="str">
            <v xml:space="preserve">ATM UNP La Canela </v>
          </cell>
          <cell r="C362" t="str">
            <v>NORTE</v>
          </cell>
        </row>
        <row r="363">
          <cell r="A363">
            <v>502</v>
          </cell>
          <cell r="B363" t="str">
            <v xml:space="preserve">ATM Materno Infantil de (Santiago) </v>
          </cell>
          <cell r="C363" t="str">
            <v>NORTE</v>
          </cell>
        </row>
        <row r="364">
          <cell r="A364">
            <v>504</v>
          </cell>
          <cell r="B364" t="str">
            <v>ATM CURNA UASD Nagua</v>
          </cell>
          <cell r="C364" t="str">
            <v>NORTE</v>
          </cell>
        </row>
        <row r="365">
          <cell r="A365">
            <v>507</v>
          </cell>
          <cell r="B365" t="str">
            <v>ATM Estación Sigma Boca Chica</v>
          </cell>
          <cell r="C365" t="str">
            <v>DISTRITO NACIONAL</v>
          </cell>
        </row>
        <row r="366">
          <cell r="A366">
            <v>510</v>
          </cell>
          <cell r="B366" t="str">
            <v xml:space="preserve">ATM Ferretería Bellón (Santiago) </v>
          </cell>
          <cell r="C366" t="str">
            <v>NORTE</v>
          </cell>
        </row>
        <row r="367">
          <cell r="A367">
            <v>511</v>
          </cell>
          <cell r="B367" t="str">
            <v xml:space="preserve">ATM UNP Río San Juan (Nagua) </v>
          </cell>
          <cell r="C367" t="str">
            <v>NORTE</v>
          </cell>
        </row>
        <row r="368">
          <cell r="A368">
            <v>512</v>
          </cell>
          <cell r="B368" t="str">
            <v>ATM Plaza Jesús Ferreira</v>
          </cell>
          <cell r="C368" t="str">
            <v>SUR</v>
          </cell>
        </row>
        <row r="369">
          <cell r="A369">
            <v>513</v>
          </cell>
          <cell r="B369" t="str">
            <v xml:space="preserve">ATM UNP Lagunas de Nisibón </v>
          </cell>
          <cell r="C369" t="str">
            <v>ESTE</v>
          </cell>
        </row>
        <row r="370">
          <cell r="A370">
            <v>514</v>
          </cell>
          <cell r="B370" t="str">
            <v>ATM Autoservicio Charles de Gaulle</v>
          </cell>
          <cell r="C370" t="str">
            <v>DISTRITO NACIONAL</v>
          </cell>
        </row>
        <row r="371">
          <cell r="A371">
            <v>515</v>
          </cell>
          <cell r="B371" t="str">
            <v xml:space="preserve">ATM Oficina Agora Mall I </v>
          </cell>
          <cell r="C371" t="str">
            <v>DISTRITO NACIONAL</v>
          </cell>
        </row>
        <row r="372">
          <cell r="A372">
            <v>516</v>
          </cell>
          <cell r="B372" t="str">
            <v xml:space="preserve">ATM Oficina Gascue </v>
          </cell>
          <cell r="C372" t="str">
            <v>DISTRITO NACIONAL</v>
          </cell>
        </row>
        <row r="373">
          <cell r="A373">
            <v>517</v>
          </cell>
          <cell r="B373" t="str">
            <v xml:space="preserve">ATM Autobanco Oficina Sans Soucí </v>
          </cell>
          <cell r="C373" t="str">
            <v>DISTRITO NACIONAL</v>
          </cell>
        </row>
        <row r="374">
          <cell r="A374">
            <v>518</v>
          </cell>
          <cell r="B374" t="str">
            <v xml:space="preserve">ATM Autobanco Los Alamos </v>
          </cell>
          <cell r="C374" t="str">
            <v>NORTE</v>
          </cell>
        </row>
        <row r="375">
          <cell r="A375">
            <v>519</v>
          </cell>
          <cell r="B375" t="str">
            <v xml:space="preserve">ATM Plaza Estrella (Bávaro) </v>
          </cell>
          <cell r="C375" t="str">
            <v>ESTE</v>
          </cell>
        </row>
        <row r="376">
          <cell r="A376">
            <v>520</v>
          </cell>
          <cell r="B376" t="str">
            <v xml:space="preserve">ATM Cooperativa Navarrete (COOPNAVA) </v>
          </cell>
          <cell r="C376" t="str">
            <v>NORTE</v>
          </cell>
        </row>
        <row r="377">
          <cell r="A377">
            <v>521</v>
          </cell>
          <cell r="B377" t="str">
            <v xml:space="preserve">ATM UNP Bayahibe (La Romana) </v>
          </cell>
          <cell r="C377" t="str">
            <v>ESTE</v>
          </cell>
        </row>
        <row r="378">
          <cell r="A378">
            <v>522</v>
          </cell>
          <cell r="B378" t="str">
            <v xml:space="preserve">ATM Oficina Galería 360 </v>
          </cell>
          <cell r="C378" t="str">
            <v>DISTRITO NACIONAL</v>
          </cell>
        </row>
        <row r="379">
          <cell r="A379">
            <v>524</v>
          </cell>
          <cell r="B379" t="str">
            <v xml:space="preserve">ATM DNCD </v>
          </cell>
          <cell r="C379" t="str">
            <v>DISTRITO NACIONAL</v>
          </cell>
        </row>
        <row r="380">
          <cell r="A380">
            <v>525</v>
          </cell>
          <cell r="B380" t="str">
            <v>ATM S/M Bravo Las Americas</v>
          </cell>
          <cell r="C380" t="str">
            <v>DISTRITO NACIONAL</v>
          </cell>
        </row>
        <row r="381">
          <cell r="A381">
            <v>527</v>
          </cell>
          <cell r="B381" t="str">
            <v>ATM Oficina Zona Oriental II</v>
          </cell>
          <cell r="C381" t="str">
            <v>DISTRITO NACIONAL</v>
          </cell>
        </row>
        <row r="382">
          <cell r="A382">
            <v>528</v>
          </cell>
          <cell r="B382" t="str">
            <v xml:space="preserve">ATM Ferretería Ochoa (Santiago) </v>
          </cell>
          <cell r="C382" t="str">
            <v>NORTE</v>
          </cell>
        </row>
        <row r="383">
          <cell r="A383">
            <v>529</v>
          </cell>
          <cell r="B383" t="str">
            <v xml:space="preserve">ATM Plan Social de la Presidencia </v>
          </cell>
          <cell r="C383" t="str">
            <v>DISTRITO NACIONAL</v>
          </cell>
        </row>
        <row r="384">
          <cell r="A384">
            <v>530</v>
          </cell>
          <cell r="B384" t="str">
            <v xml:space="preserve">ATM Estación Next Dipsa (Charles Summer) </v>
          </cell>
          <cell r="C384" t="str">
            <v>DISTRITO NACIONAL</v>
          </cell>
        </row>
        <row r="385">
          <cell r="A385">
            <v>531</v>
          </cell>
          <cell r="B385" t="str">
            <v xml:space="preserve">ATM Escuela Nacional de la Judicatura </v>
          </cell>
          <cell r="C385" t="str">
            <v>DISTRITO NACIONAL</v>
          </cell>
        </row>
        <row r="386">
          <cell r="A386">
            <v>532</v>
          </cell>
          <cell r="B386" t="str">
            <v xml:space="preserve">ATM UNP Guanábano (Moca) </v>
          </cell>
          <cell r="C386" t="str">
            <v>NORTE</v>
          </cell>
        </row>
        <row r="387">
          <cell r="A387">
            <v>533</v>
          </cell>
          <cell r="B387" t="str">
            <v>ATM AILA II</v>
          </cell>
          <cell r="C387" t="str">
            <v>DISTRITO NACIONAL</v>
          </cell>
        </row>
        <row r="388">
          <cell r="A388">
            <v>533</v>
          </cell>
          <cell r="B388" t="str">
            <v xml:space="preserve">ATM Oficina Aeropuerto Las Américas II </v>
          </cell>
          <cell r="C388" t="str">
            <v>DISTRITO NACIONAL</v>
          </cell>
        </row>
        <row r="389">
          <cell r="A389">
            <v>534</v>
          </cell>
          <cell r="B389" t="str">
            <v xml:space="preserve">ATM Oficina Torre II </v>
          </cell>
          <cell r="C389" t="str">
            <v>DISTRITO NACIONAL</v>
          </cell>
        </row>
        <row r="390">
          <cell r="A390">
            <v>535</v>
          </cell>
          <cell r="B390" t="str">
            <v xml:space="preserve">ATM Autoservicio Torre III </v>
          </cell>
          <cell r="C390" t="str">
            <v>DISTRITO NACIONAL</v>
          </cell>
        </row>
        <row r="391">
          <cell r="A391">
            <v>536</v>
          </cell>
          <cell r="B391" t="str">
            <v xml:space="preserve">ATM Super Lama San Isidro </v>
          </cell>
          <cell r="C391" t="str">
            <v>DISTRITO NACIONAL</v>
          </cell>
        </row>
        <row r="392">
          <cell r="A392">
            <v>537</v>
          </cell>
          <cell r="B392" t="str">
            <v xml:space="preserve">ATM Estación Texaco Enriquillo (Barahona) </v>
          </cell>
          <cell r="C392" t="str">
            <v>SUR</v>
          </cell>
        </row>
        <row r="393">
          <cell r="A393">
            <v>538</v>
          </cell>
          <cell r="B393" t="str">
            <v>ATM  Autoservicio San Fco. Macorís</v>
          </cell>
          <cell r="C393" t="str">
            <v>NORTE</v>
          </cell>
        </row>
        <row r="394">
          <cell r="A394">
            <v>539</v>
          </cell>
          <cell r="B394" t="str">
            <v>ATM S/M La Cadena Los Proceres</v>
          </cell>
          <cell r="C394" t="str">
            <v>DISTRITO NACIONAL</v>
          </cell>
        </row>
        <row r="395">
          <cell r="A395">
            <v>540</v>
          </cell>
          <cell r="B395" t="str">
            <v xml:space="preserve">ATM Autoservicio Sambil I </v>
          </cell>
          <cell r="C395" t="str">
            <v>DISTRITO NACIONAL</v>
          </cell>
        </row>
        <row r="396">
          <cell r="A396">
            <v>541</v>
          </cell>
          <cell r="B396" t="str">
            <v xml:space="preserve">ATM Oficina Sambil II </v>
          </cell>
          <cell r="C396" t="str">
            <v>DISTRITO NACIONAL</v>
          </cell>
        </row>
        <row r="397">
          <cell r="A397">
            <v>542</v>
          </cell>
          <cell r="B397" t="str">
            <v>ATM S/M la Cadena Carretera Mella</v>
          </cell>
          <cell r="C397" t="str">
            <v>DISTRITO NACIONAL</v>
          </cell>
        </row>
        <row r="398">
          <cell r="A398">
            <v>544</v>
          </cell>
          <cell r="B398" t="str">
            <v xml:space="preserve">ATM Dirección General de Tecnología (DGT CTB) </v>
          </cell>
          <cell r="C398" t="str">
            <v>DISTRITO NACIONAL</v>
          </cell>
        </row>
        <row r="399">
          <cell r="A399">
            <v>545</v>
          </cell>
          <cell r="B399" t="str">
            <v xml:space="preserve">ATM Oficina Isabel La Católica II  </v>
          </cell>
          <cell r="C399" t="str">
            <v>DISTRITO NACIONAL</v>
          </cell>
        </row>
        <row r="400">
          <cell r="A400">
            <v>546</v>
          </cell>
          <cell r="B400" t="str">
            <v xml:space="preserve">ATM ITLA </v>
          </cell>
          <cell r="C400" t="str">
            <v>DISTRITO NACIONAL</v>
          </cell>
        </row>
        <row r="401">
          <cell r="A401">
            <v>547</v>
          </cell>
          <cell r="B401" t="str">
            <v xml:space="preserve">ATM Plaza Lama Herrera </v>
          </cell>
          <cell r="C401" t="str">
            <v>DISTRITO NACIONAL</v>
          </cell>
        </row>
        <row r="402">
          <cell r="A402">
            <v>548</v>
          </cell>
          <cell r="B402" t="str">
            <v xml:space="preserve">ATM AMET </v>
          </cell>
          <cell r="C402" t="str">
            <v>DISTRITO NACIONAL</v>
          </cell>
        </row>
        <row r="403">
          <cell r="A403">
            <v>549</v>
          </cell>
          <cell r="B403" t="str">
            <v xml:space="preserve">ATM Ministerio de Turismo (Oficinas Gubernamentales) </v>
          </cell>
          <cell r="C403" t="str">
            <v>DISTRITO NACIONAL</v>
          </cell>
        </row>
        <row r="404">
          <cell r="A404">
            <v>551</v>
          </cell>
          <cell r="B404" t="str">
            <v xml:space="preserve">ATM Oficina Padre Castellanos </v>
          </cell>
          <cell r="C404" t="str">
            <v>DISTRITO NACIONAL</v>
          </cell>
        </row>
        <row r="405">
          <cell r="A405">
            <v>552</v>
          </cell>
          <cell r="B405" t="str">
            <v xml:space="preserve">ATM Suprema Corte de Justicia </v>
          </cell>
          <cell r="C405" t="str">
            <v>DISTRITO NACIONAL</v>
          </cell>
        </row>
        <row r="406">
          <cell r="A406">
            <v>553</v>
          </cell>
          <cell r="B406" t="str">
            <v xml:space="preserve">ATM Centro de Caja Las Américas </v>
          </cell>
          <cell r="C406" t="str">
            <v>DISTRITO NACIONAL</v>
          </cell>
        </row>
        <row r="407">
          <cell r="A407">
            <v>554</v>
          </cell>
          <cell r="B407" t="str">
            <v xml:space="preserve">ATM Oficina Isabel La Católica I </v>
          </cell>
          <cell r="C407" t="str">
            <v>DISTRITO NACIONAL</v>
          </cell>
        </row>
        <row r="408">
          <cell r="A408">
            <v>555</v>
          </cell>
          <cell r="B408" t="str">
            <v xml:space="preserve">ATM Estación Shell Las Praderas </v>
          </cell>
          <cell r="C408" t="str">
            <v>DISTRITO NACIONAL</v>
          </cell>
        </row>
        <row r="409">
          <cell r="A409">
            <v>556</v>
          </cell>
          <cell r="B409" t="str">
            <v xml:space="preserve">ATM Almacén General Ave. Luperón </v>
          </cell>
          <cell r="C409" t="str">
            <v>DISTRITO NACIONAL</v>
          </cell>
        </row>
        <row r="410">
          <cell r="A410">
            <v>557</v>
          </cell>
          <cell r="B410" t="str">
            <v xml:space="preserve">ATM Multicentro La Sirena Ave. Mella </v>
          </cell>
          <cell r="C410" t="str">
            <v>DISTRITO NACIONAL</v>
          </cell>
        </row>
        <row r="411">
          <cell r="A411">
            <v>558</v>
          </cell>
          <cell r="B411" t="str">
            <v xml:space="preserve">ATM Base Naval 27 de Febrero (Sans Soucí) </v>
          </cell>
          <cell r="C411" t="str">
            <v>DISTRITO NACIONAL</v>
          </cell>
        </row>
        <row r="412">
          <cell r="A412">
            <v>559</v>
          </cell>
          <cell r="B412" t="str">
            <v xml:space="preserve">ATM UNP Metro I </v>
          </cell>
          <cell r="C412" t="str">
            <v>DISTRITO NACIONAL</v>
          </cell>
        </row>
        <row r="413">
          <cell r="A413">
            <v>560</v>
          </cell>
          <cell r="B413" t="str">
            <v xml:space="preserve">ATM Junta Central Electoral </v>
          </cell>
          <cell r="C413" t="str">
            <v>DISTRITO NACIONAL</v>
          </cell>
        </row>
        <row r="414">
          <cell r="A414">
            <v>561</v>
          </cell>
          <cell r="B414" t="str">
            <v xml:space="preserve">ATM Comando Regional P.N. S.D. Este </v>
          </cell>
          <cell r="C414" t="str">
            <v>DISTRITO NACIONAL</v>
          </cell>
        </row>
        <row r="415">
          <cell r="A415">
            <v>562</v>
          </cell>
          <cell r="B415" t="str">
            <v xml:space="preserve">ATM S/M Jumbo Carretera Mella </v>
          </cell>
          <cell r="C415" t="str">
            <v>DISTRITO NACIONAL</v>
          </cell>
        </row>
        <row r="416">
          <cell r="A416">
            <v>563</v>
          </cell>
          <cell r="B416" t="str">
            <v xml:space="preserve">ATM Base Aérea San Isidro </v>
          </cell>
          <cell r="C416" t="str">
            <v>DISTRITO NACIONAL</v>
          </cell>
        </row>
        <row r="417">
          <cell r="A417">
            <v>564</v>
          </cell>
          <cell r="B417" t="str">
            <v xml:space="preserve">ATM Ministerio de Agricultura </v>
          </cell>
          <cell r="C417" t="str">
            <v>DISTRITO NACIONAL</v>
          </cell>
        </row>
        <row r="418">
          <cell r="A418">
            <v>565</v>
          </cell>
          <cell r="B418" t="str">
            <v xml:space="preserve">ATM S/M La Cadena Núñez de Cáceres </v>
          </cell>
          <cell r="C418" t="str">
            <v>DISTRITO NACIONAL</v>
          </cell>
        </row>
        <row r="419">
          <cell r="A419">
            <v>566</v>
          </cell>
          <cell r="B419" t="str">
            <v xml:space="preserve">ATM Hiper Olé Aut. Duarte </v>
          </cell>
          <cell r="C419" t="str">
            <v>DISTRITO NACIONAL</v>
          </cell>
        </row>
        <row r="420">
          <cell r="A420">
            <v>567</v>
          </cell>
          <cell r="B420" t="str">
            <v xml:space="preserve">ATM Oficina Máximo Gómez </v>
          </cell>
          <cell r="C420" t="str">
            <v>DISTRITO NACIONAL</v>
          </cell>
        </row>
        <row r="421">
          <cell r="A421">
            <v>568</v>
          </cell>
          <cell r="B421" t="str">
            <v xml:space="preserve">ATM Ministerio de Educación </v>
          </cell>
          <cell r="C421" t="str">
            <v>DISTRITO NACIONAL</v>
          </cell>
        </row>
        <row r="422">
          <cell r="A422">
            <v>569</v>
          </cell>
          <cell r="B422" t="str">
            <v xml:space="preserve">ATM Superintendencia de Seguros </v>
          </cell>
          <cell r="C422" t="str">
            <v>DISTRITO NACIONAL</v>
          </cell>
        </row>
        <row r="423">
          <cell r="A423">
            <v>570</v>
          </cell>
          <cell r="B423" t="str">
            <v xml:space="preserve">ATM S/M Liverpool Villa Mella </v>
          </cell>
          <cell r="C423" t="str">
            <v>DISTRITO NACIONAL</v>
          </cell>
        </row>
        <row r="424">
          <cell r="A424">
            <v>571</v>
          </cell>
          <cell r="B424" t="str">
            <v xml:space="preserve">ATM Hospital Central FF. AA. </v>
          </cell>
          <cell r="C424" t="str">
            <v>DISTRITO NACIONAL</v>
          </cell>
        </row>
        <row r="425">
          <cell r="A425">
            <v>572</v>
          </cell>
          <cell r="B425" t="str">
            <v xml:space="preserve">ATM Olé Ovando </v>
          </cell>
          <cell r="C425" t="str">
            <v>DISTRITO NACIONAL</v>
          </cell>
        </row>
        <row r="426">
          <cell r="A426">
            <v>573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574</v>
          </cell>
          <cell r="B427" t="str">
            <v xml:space="preserve">ATM Club Obras Públicas </v>
          </cell>
          <cell r="C427" t="str">
            <v>DISTRITO NACIONAL</v>
          </cell>
        </row>
        <row r="428">
          <cell r="A428">
            <v>575</v>
          </cell>
          <cell r="B428" t="str">
            <v xml:space="preserve">ATM EDESUR Tiradentes </v>
          </cell>
          <cell r="C428" t="str">
            <v>DISTRITO NACIONAL</v>
          </cell>
        </row>
        <row r="429">
          <cell r="A429">
            <v>576</v>
          </cell>
          <cell r="B429" t="str">
            <v xml:space="preserve">ATM IDSS </v>
          </cell>
          <cell r="C429" t="str">
            <v>DISTRITO NACIONAL</v>
          </cell>
        </row>
        <row r="430">
          <cell r="A430">
            <v>577</v>
          </cell>
          <cell r="B430" t="str">
            <v xml:space="preserve">ATM Olé Ave. Duarte </v>
          </cell>
          <cell r="C430" t="str">
            <v>DISTRITO NACIONAL</v>
          </cell>
        </row>
        <row r="431">
          <cell r="A431">
            <v>578</v>
          </cell>
          <cell r="B431" t="str">
            <v xml:space="preserve">ATM Procuraduría General de la República </v>
          </cell>
          <cell r="C431" t="str">
            <v>DISTRITO NACIONAL</v>
          </cell>
        </row>
        <row r="432">
          <cell r="A432">
            <v>579</v>
          </cell>
          <cell r="B432" t="str">
            <v xml:space="preserve">ATM Estación Sunix Down Town </v>
          </cell>
          <cell r="C432" t="str">
            <v>ESTE</v>
          </cell>
        </row>
        <row r="433">
          <cell r="A433">
            <v>580</v>
          </cell>
          <cell r="B433" t="str">
            <v xml:space="preserve">ATM Edificio Propagas </v>
          </cell>
          <cell r="C433" t="str">
            <v>DISTRITO NACIONAL</v>
          </cell>
        </row>
        <row r="434">
          <cell r="A434">
            <v>581</v>
          </cell>
          <cell r="B434" t="str">
            <v>ATM Banco Bandex II (Antiguo BNV II)</v>
          </cell>
          <cell r="C434" t="str">
            <v>DISTRITO NACIONAL</v>
          </cell>
        </row>
        <row r="435">
          <cell r="A435">
            <v>582</v>
          </cell>
          <cell r="B435" t="str">
            <v>ATM Estación Sabana Yegua</v>
          </cell>
          <cell r="C435" t="str">
            <v>SUR</v>
          </cell>
        </row>
        <row r="436">
          <cell r="A436">
            <v>583</v>
          </cell>
          <cell r="B436" t="str">
            <v xml:space="preserve">ATM Ministerio Fuerzas Armadas I </v>
          </cell>
          <cell r="C436" t="str">
            <v>DISTRITO NACIONAL</v>
          </cell>
        </row>
        <row r="437">
          <cell r="A437">
            <v>584</v>
          </cell>
          <cell r="B437" t="str">
            <v xml:space="preserve">ATM Oficina San Cristóbal I </v>
          </cell>
          <cell r="C437" t="str">
            <v>SUR</v>
          </cell>
        </row>
        <row r="438">
          <cell r="A438">
            <v>585</v>
          </cell>
          <cell r="B438" t="str">
            <v xml:space="preserve">ATM Oficina Haina Oriental </v>
          </cell>
          <cell r="C438" t="str">
            <v>DISTRITO NACIONAL</v>
          </cell>
        </row>
        <row r="439">
          <cell r="A439">
            <v>586</v>
          </cell>
          <cell r="B439" t="str">
            <v xml:space="preserve">ATM Palacio de Justicia D.N. </v>
          </cell>
          <cell r="C439" t="str">
            <v>DISTRITO NACIONAL</v>
          </cell>
        </row>
        <row r="440">
          <cell r="A440">
            <v>587</v>
          </cell>
          <cell r="B440" t="str">
            <v xml:space="preserve">ATM Cuerpo de Ayudantes Militares </v>
          </cell>
          <cell r="C440" t="str">
            <v>DISTRITO NACIONAL</v>
          </cell>
        </row>
        <row r="441">
          <cell r="A441">
            <v>588</v>
          </cell>
          <cell r="B441" t="str">
            <v xml:space="preserve">ATM INAVI </v>
          </cell>
          <cell r="C441" t="str">
            <v>DISTRITO NACIONAL</v>
          </cell>
        </row>
        <row r="442">
          <cell r="A442">
            <v>589</v>
          </cell>
          <cell r="B442" t="str">
            <v xml:space="preserve">ATM S/M Bravo San Vicente de Paul </v>
          </cell>
          <cell r="C442" t="str">
            <v>DISTRITO NACIONAL</v>
          </cell>
        </row>
        <row r="443">
          <cell r="A443">
            <v>590</v>
          </cell>
          <cell r="B443" t="str">
            <v xml:space="preserve">ATM Olé Aut. Las Américas </v>
          </cell>
          <cell r="C443" t="str">
            <v>DISTRITO NACIONAL</v>
          </cell>
        </row>
        <row r="444">
          <cell r="A444">
            <v>591</v>
          </cell>
          <cell r="B444" t="str">
            <v xml:space="preserve">ATM Universidad del Caribe </v>
          </cell>
          <cell r="C444" t="str">
            <v>DISTRITO NACIONAL</v>
          </cell>
        </row>
        <row r="445">
          <cell r="A445">
            <v>592</v>
          </cell>
          <cell r="B445" t="str">
            <v xml:space="preserve">ATM Centro de Caja San Cristóbal I </v>
          </cell>
          <cell r="C445" t="str">
            <v>SUR</v>
          </cell>
        </row>
        <row r="446">
          <cell r="A446">
            <v>593</v>
          </cell>
          <cell r="B446" t="str">
            <v xml:space="preserve">ATM Ministerio Fuerzas Armadas II </v>
          </cell>
          <cell r="C446" t="str">
            <v>DISTRITO NACIONAL</v>
          </cell>
        </row>
        <row r="447">
          <cell r="A447">
            <v>594</v>
          </cell>
          <cell r="B447" t="str">
            <v xml:space="preserve">ATM Plaza Venezuela II (Santiago) </v>
          </cell>
          <cell r="C447" t="str">
            <v>NORTE</v>
          </cell>
        </row>
        <row r="448">
          <cell r="A448">
            <v>595</v>
          </cell>
          <cell r="B448" t="str">
            <v xml:space="preserve">ATM S/M Central I (Santiago) </v>
          </cell>
          <cell r="C448" t="str">
            <v>NORTE</v>
          </cell>
        </row>
        <row r="449">
          <cell r="A449">
            <v>596</v>
          </cell>
          <cell r="B449" t="str">
            <v xml:space="preserve">ATM Autobanco Malecón Center </v>
          </cell>
          <cell r="C449" t="str">
            <v>DISTRITO NACIONAL</v>
          </cell>
        </row>
        <row r="450">
          <cell r="A450">
            <v>597</v>
          </cell>
          <cell r="B450" t="str">
            <v xml:space="preserve">ATM CTB II (Santiago) </v>
          </cell>
          <cell r="C450" t="str">
            <v>NORTE</v>
          </cell>
        </row>
        <row r="451">
          <cell r="A451">
            <v>598</v>
          </cell>
          <cell r="B451" t="str">
            <v xml:space="preserve">ATM Hotel Matún (Santiago) </v>
          </cell>
          <cell r="C451" t="str">
            <v>NORTE</v>
          </cell>
        </row>
        <row r="452">
          <cell r="A452">
            <v>599</v>
          </cell>
          <cell r="B452" t="str">
            <v xml:space="preserve">ATM Oficina Plaza Internacional (Santiago) </v>
          </cell>
          <cell r="C452" t="str">
            <v>NORTE</v>
          </cell>
        </row>
        <row r="453">
          <cell r="A453">
            <v>600</v>
          </cell>
          <cell r="B453" t="str">
            <v>ATM S/M Bravo Hipica</v>
          </cell>
          <cell r="C453" t="str">
            <v>DISTRITO NACIONAL</v>
          </cell>
        </row>
        <row r="454">
          <cell r="A454">
            <v>601</v>
          </cell>
          <cell r="B454" t="str">
            <v xml:space="preserve">ATM Plaza Haché (Santiago) </v>
          </cell>
          <cell r="C454" t="str">
            <v>NORTE</v>
          </cell>
        </row>
        <row r="455">
          <cell r="A455">
            <v>602</v>
          </cell>
          <cell r="B455" t="str">
            <v xml:space="preserve">ATM Zona Franca (Santiago) I </v>
          </cell>
          <cell r="C455" t="str">
            <v>NORTE</v>
          </cell>
        </row>
        <row r="456">
          <cell r="A456">
            <v>603</v>
          </cell>
          <cell r="B456" t="str">
            <v xml:space="preserve">ATM Zona Franca (Santiago) II </v>
          </cell>
          <cell r="C456" t="str">
            <v>NORTE</v>
          </cell>
        </row>
        <row r="457">
          <cell r="A457">
            <v>604</v>
          </cell>
          <cell r="B457" t="str">
            <v xml:space="preserve">ATM Oficina Estancia Nueva (Moca) </v>
          </cell>
          <cell r="C457" t="str">
            <v>NORTE</v>
          </cell>
        </row>
        <row r="458">
          <cell r="A458">
            <v>605</v>
          </cell>
          <cell r="B458" t="str">
            <v xml:space="preserve">ATM Oficina Bonao I </v>
          </cell>
          <cell r="C458" t="str">
            <v>NORTE</v>
          </cell>
        </row>
        <row r="459">
          <cell r="A459">
            <v>606</v>
          </cell>
          <cell r="B459" t="str">
            <v xml:space="preserve">ATM UNP Manolo Tavarez Justo </v>
          </cell>
          <cell r="C459" t="str">
            <v>NORTE</v>
          </cell>
        </row>
        <row r="460">
          <cell r="A460">
            <v>607</v>
          </cell>
          <cell r="B460" t="str">
            <v xml:space="preserve">ATM ONAPI </v>
          </cell>
          <cell r="C460" t="str">
            <v>DISTRITO NACIONAL</v>
          </cell>
        </row>
        <row r="461">
          <cell r="A461">
            <v>608</v>
          </cell>
          <cell r="B461" t="str">
            <v xml:space="preserve">ATM Oficina Jumbo (San Pedro) </v>
          </cell>
          <cell r="C461" t="str">
            <v>ESTE</v>
          </cell>
        </row>
        <row r="462">
          <cell r="A462">
            <v>609</v>
          </cell>
          <cell r="B462" t="str">
            <v xml:space="preserve">ATM S/M Jumbo (San Pedro) </v>
          </cell>
          <cell r="C462" t="str">
            <v>ESTE</v>
          </cell>
        </row>
        <row r="463">
          <cell r="A463">
            <v>610</v>
          </cell>
          <cell r="B463" t="str">
            <v xml:space="preserve">ATM EDEESTE </v>
          </cell>
          <cell r="C463" t="str">
            <v>DISTRITO NACIONAL</v>
          </cell>
        </row>
        <row r="464">
          <cell r="A464">
            <v>611</v>
          </cell>
          <cell r="B464" t="str">
            <v xml:space="preserve">ATM DGII Sede Central </v>
          </cell>
          <cell r="C464" t="str">
            <v>DISTRITO NACIONAL</v>
          </cell>
        </row>
        <row r="465">
          <cell r="A465">
            <v>612</v>
          </cell>
          <cell r="B465" t="str">
            <v xml:space="preserve">ATM Plaza Orense (La Romana) </v>
          </cell>
          <cell r="C465" t="str">
            <v>ESTE</v>
          </cell>
        </row>
        <row r="466">
          <cell r="A466">
            <v>613</v>
          </cell>
          <cell r="B466" t="str">
            <v xml:space="preserve">ATM Almacenes Zaglul (La Altagracia) </v>
          </cell>
          <cell r="C466" t="str">
            <v>ESTE</v>
          </cell>
        </row>
        <row r="467">
          <cell r="A467">
            <v>614</v>
          </cell>
          <cell r="B467" t="str">
            <v>ATM S/M Bravo Pontezuela (Zona Norte)</v>
          </cell>
          <cell r="C467" t="str">
            <v>NORTE</v>
          </cell>
        </row>
        <row r="468">
          <cell r="A468">
            <v>615</v>
          </cell>
          <cell r="B468" t="str">
            <v xml:space="preserve">ATM Estación Sunix Cabral (Barahona) </v>
          </cell>
          <cell r="C468" t="str">
            <v>SUR</v>
          </cell>
        </row>
        <row r="469">
          <cell r="A469">
            <v>616</v>
          </cell>
          <cell r="B469" t="str">
            <v xml:space="preserve">ATM 5ta. Brigada Barahona </v>
          </cell>
          <cell r="C469" t="str">
            <v>SUR</v>
          </cell>
        </row>
        <row r="470">
          <cell r="A470">
            <v>617</v>
          </cell>
          <cell r="B470" t="str">
            <v xml:space="preserve">ATM Guardia Presidencial </v>
          </cell>
          <cell r="C470" t="str">
            <v>DISTRITO NACIONAL</v>
          </cell>
        </row>
        <row r="471">
          <cell r="A471">
            <v>618</v>
          </cell>
          <cell r="B471" t="str">
            <v xml:space="preserve">ATM Bienes Nacionales </v>
          </cell>
          <cell r="C471" t="str">
            <v>DISTRITO NACIONAL</v>
          </cell>
        </row>
        <row r="472">
          <cell r="A472">
            <v>619</v>
          </cell>
          <cell r="B472" t="str">
            <v xml:space="preserve">ATM Academia P.N. Hatillo (San Cristóbal) </v>
          </cell>
          <cell r="C472" t="str">
            <v>SUR</v>
          </cell>
        </row>
        <row r="473">
          <cell r="A473">
            <v>620</v>
          </cell>
          <cell r="B473" t="str">
            <v xml:space="preserve">ATM Ministerio de Medio Ambiente </v>
          </cell>
          <cell r="C473" t="str">
            <v>DISTRITO NACIONAL</v>
          </cell>
        </row>
        <row r="474">
          <cell r="A474">
            <v>621</v>
          </cell>
          <cell r="B474" t="str">
            <v xml:space="preserve">ATM CESAC  </v>
          </cell>
          <cell r="C474" t="str">
            <v>DISTRITO NACIONAL</v>
          </cell>
        </row>
        <row r="475">
          <cell r="A475">
            <v>622</v>
          </cell>
          <cell r="B475" t="str">
            <v xml:space="preserve">ATM Ayuntamiento D.N. </v>
          </cell>
          <cell r="C475" t="str">
            <v>DISTRITO NACIONAL</v>
          </cell>
        </row>
        <row r="476">
          <cell r="A476">
            <v>623</v>
          </cell>
          <cell r="B476" t="str">
            <v xml:space="preserve">ATM Operaciones Especiales (Manoguayabo) </v>
          </cell>
          <cell r="C476" t="str">
            <v>DISTRITO NACIONAL</v>
          </cell>
        </row>
        <row r="477">
          <cell r="A477">
            <v>624</v>
          </cell>
          <cell r="B477" t="str">
            <v xml:space="preserve">ATM Policía Nacional I </v>
          </cell>
          <cell r="C477" t="str">
            <v>DISTRITO NACIONAL</v>
          </cell>
        </row>
        <row r="478">
          <cell r="A478">
            <v>625</v>
          </cell>
          <cell r="B478" t="str">
            <v xml:space="preserve">ATM Policía Nacional II </v>
          </cell>
          <cell r="C478" t="str">
            <v>DISTRITO NACIONAL</v>
          </cell>
        </row>
        <row r="479">
          <cell r="A479">
            <v>626</v>
          </cell>
          <cell r="B479" t="str">
            <v xml:space="preserve">ATM MERCASD (Merca Santo Domingo) </v>
          </cell>
          <cell r="C479" t="str">
            <v>DISTRITO NACIONAL</v>
          </cell>
        </row>
        <row r="480">
          <cell r="A480">
            <v>627</v>
          </cell>
          <cell r="B480" t="str">
            <v xml:space="preserve">ATM CAASD </v>
          </cell>
          <cell r="C480" t="str">
            <v>DISTRITO NACIONAL</v>
          </cell>
        </row>
        <row r="481">
          <cell r="A481">
            <v>628</v>
          </cell>
          <cell r="B481" t="str">
            <v xml:space="preserve">ATM Autobanco San Isidro </v>
          </cell>
          <cell r="C481" t="str">
            <v>DISTRITO NACIONAL</v>
          </cell>
        </row>
        <row r="482">
          <cell r="A482">
            <v>629</v>
          </cell>
          <cell r="B482" t="str">
            <v xml:space="preserve">ATM Oficina Americana Independencia I </v>
          </cell>
          <cell r="C482" t="str">
            <v>DISTRITO NACIONAL</v>
          </cell>
        </row>
        <row r="483">
          <cell r="A483">
            <v>630</v>
          </cell>
          <cell r="B483" t="str">
            <v xml:space="preserve">ATM Oficina Plaza Zaglul (SPM) </v>
          </cell>
          <cell r="C483" t="str">
            <v>ESTE</v>
          </cell>
        </row>
        <row r="484">
          <cell r="A484">
            <v>631</v>
          </cell>
          <cell r="B484" t="str">
            <v xml:space="preserve">ATM ASOCODEQUI (San Pedro) </v>
          </cell>
          <cell r="C484" t="str">
            <v>ESTE</v>
          </cell>
        </row>
        <row r="485">
          <cell r="A485">
            <v>632</v>
          </cell>
          <cell r="B485" t="str">
            <v xml:space="preserve">ATM Autobanco Gurabo </v>
          </cell>
          <cell r="C485" t="str">
            <v>NORTE</v>
          </cell>
        </row>
        <row r="486">
          <cell r="A486">
            <v>633</v>
          </cell>
          <cell r="B486" t="str">
            <v xml:space="preserve">ATM Autobanco Las Colinas </v>
          </cell>
          <cell r="C486" t="str">
            <v>NORTE</v>
          </cell>
        </row>
        <row r="487">
          <cell r="A487">
            <v>634</v>
          </cell>
          <cell r="B487" t="str">
            <v xml:space="preserve">ATM Ayuntamiento Los Llanos (SPM) </v>
          </cell>
          <cell r="C487" t="str">
            <v>ESTE</v>
          </cell>
        </row>
        <row r="488">
          <cell r="A488">
            <v>635</v>
          </cell>
          <cell r="B488" t="str">
            <v xml:space="preserve">ATM Zona Franca Tamboril </v>
          </cell>
          <cell r="C488" t="str">
            <v>NORTE</v>
          </cell>
        </row>
        <row r="489">
          <cell r="A489">
            <v>636</v>
          </cell>
          <cell r="B489" t="str">
            <v xml:space="preserve">ATM Oficina Tamboríl </v>
          </cell>
          <cell r="C489" t="str">
            <v>NORTE</v>
          </cell>
        </row>
        <row r="490">
          <cell r="A490">
            <v>637</v>
          </cell>
          <cell r="B490" t="str">
            <v xml:space="preserve">ATM UNP Monción </v>
          </cell>
          <cell r="C490" t="str">
            <v>NORTE</v>
          </cell>
        </row>
        <row r="491">
          <cell r="A491">
            <v>638</v>
          </cell>
          <cell r="B491" t="str">
            <v xml:space="preserve">ATM S/M Yoma </v>
          </cell>
          <cell r="C491" t="str">
            <v>NORTE</v>
          </cell>
        </row>
        <row r="492">
          <cell r="A492">
            <v>639</v>
          </cell>
          <cell r="B492" t="str">
            <v xml:space="preserve">ATM Comisión Militar MOPC </v>
          </cell>
          <cell r="C492" t="str">
            <v>DISTRITO NACIONAL</v>
          </cell>
        </row>
        <row r="493">
          <cell r="A493">
            <v>640</v>
          </cell>
          <cell r="B493" t="str">
            <v xml:space="preserve">ATM Ministerio Obras Públicas </v>
          </cell>
          <cell r="C493" t="str">
            <v>DISTRITO NACIONAL</v>
          </cell>
        </row>
        <row r="494">
          <cell r="A494">
            <v>641</v>
          </cell>
          <cell r="B494" t="str">
            <v xml:space="preserve">ATM Farmacia Rimac </v>
          </cell>
          <cell r="C494" t="str">
            <v>DISTRITO NACIONAL</v>
          </cell>
        </row>
        <row r="495">
          <cell r="A495">
            <v>642</v>
          </cell>
          <cell r="B495" t="str">
            <v xml:space="preserve">ATM OMSA Sto. Dgo. </v>
          </cell>
          <cell r="C495" t="str">
            <v>DISTRITO NACIONAL</v>
          </cell>
        </row>
        <row r="496">
          <cell r="A496">
            <v>643</v>
          </cell>
          <cell r="B496" t="str">
            <v xml:space="preserve">ATM Oficina Valerio </v>
          </cell>
          <cell r="C496" t="str">
            <v>NORTE</v>
          </cell>
        </row>
        <row r="497">
          <cell r="A497">
            <v>644</v>
          </cell>
          <cell r="B497" t="str">
            <v xml:space="preserve">ATM Zona Franca Grupo M I (Santiago) </v>
          </cell>
          <cell r="C497" t="str">
            <v>NORTE</v>
          </cell>
        </row>
        <row r="498">
          <cell r="A498">
            <v>645</v>
          </cell>
          <cell r="B498" t="str">
            <v xml:space="preserve">ATM UNP Cabrera </v>
          </cell>
          <cell r="C498" t="str">
            <v>NORTE</v>
          </cell>
        </row>
        <row r="499">
          <cell r="A499">
            <v>646</v>
          </cell>
          <cell r="B499" t="str">
            <v xml:space="preserve">ATM Plaza Jacaranda (Bonao) </v>
          </cell>
          <cell r="C499" t="str">
            <v>NORTE</v>
          </cell>
        </row>
        <row r="500">
          <cell r="A500">
            <v>647</v>
          </cell>
          <cell r="B500" t="str">
            <v xml:space="preserve">ATM CORAASAN </v>
          </cell>
          <cell r="C500" t="str">
            <v>NORTE</v>
          </cell>
        </row>
        <row r="501">
          <cell r="A501">
            <v>648</v>
          </cell>
          <cell r="B501" t="str">
            <v xml:space="preserve">ATM Hermandad de Pensionados </v>
          </cell>
          <cell r="C501" t="str">
            <v>DISTRITO NACIONAL</v>
          </cell>
        </row>
        <row r="502">
          <cell r="A502">
            <v>649</v>
          </cell>
          <cell r="B502" t="str">
            <v xml:space="preserve">ATM Oficina Galería 56 (San Francisco de Macorís) </v>
          </cell>
          <cell r="C502" t="str">
            <v>NORTE</v>
          </cell>
        </row>
        <row r="503">
          <cell r="A503">
            <v>650</v>
          </cell>
          <cell r="B503" t="str">
            <v>ATM Edificio 911 (Santiago)</v>
          </cell>
          <cell r="C503" t="str">
            <v>NORTE</v>
          </cell>
        </row>
        <row r="504">
          <cell r="A504">
            <v>651</v>
          </cell>
          <cell r="B504" t="str">
            <v>ATM Eco Petroleo Romana</v>
          </cell>
          <cell r="C504" t="str">
            <v>ESTE</v>
          </cell>
        </row>
        <row r="505">
          <cell r="A505">
            <v>653</v>
          </cell>
          <cell r="B505" t="str">
            <v>ATM Estación Isla Jarabacoa</v>
          </cell>
          <cell r="C505" t="str">
            <v>NORTE</v>
          </cell>
        </row>
        <row r="506">
          <cell r="A506">
            <v>654</v>
          </cell>
          <cell r="B506" t="str">
            <v>ATM Autoservicio S/M Jumbo Puerto Plata</v>
          </cell>
          <cell r="C506" t="str">
            <v>NORTE</v>
          </cell>
        </row>
        <row r="507">
          <cell r="A507">
            <v>655</v>
          </cell>
          <cell r="B507" t="str">
            <v>ATM Farmacia Sandra</v>
          </cell>
          <cell r="C507" t="str">
            <v>DISTRITO NACIONAL</v>
          </cell>
        </row>
        <row r="508">
          <cell r="A508">
            <v>658</v>
          </cell>
          <cell r="B508" t="str">
            <v>ATM Cámara de Cuentas</v>
          </cell>
          <cell r="C508" t="str">
            <v>DISTRITO NACIONAL</v>
          </cell>
        </row>
        <row r="509">
          <cell r="A509">
            <v>659</v>
          </cell>
          <cell r="B509" t="str">
            <v>ATM Down Town Center</v>
          </cell>
          <cell r="C509" t="str">
            <v>DISTRITO NACIONAL</v>
          </cell>
        </row>
        <row r="510">
          <cell r="A510">
            <v>660</v>
          </cell>
          <cell r="B510" t="str">
            <v>ATM Oficina Romana Norte II</v>
          </cell>
          <cell r="C510" t="str">
            <v>ESTE</v>
          </cell>
        </row>
        <row r="511">
          <cell r="A511">
            <v>661</v>
          </cell>
          <cell r="B511" t="str">
            <v xml:space="preserve">ATM Almacenes Iberia (San Pedro) </v>
          </cell>
          <cell r="C511" t="str">
            <v>ESTE</v>
          </cell>
        </row>
        <row r="512">
          <cell r="A512">
            <v>662</v>
          </cell>
          <cell r="B512" t="str">
            <v>ATM UTESA (Santiago)</v>
          </cell>
          <cell r="C512" t="str">
            <v>NORTE</v>
          </cell>
        </row>
        <row r="513">
          <cell r="A513">
            <v>663</v>
          </cell>
          <cell r="B513" t="str">
            <v>S/M Ole Ave. España</v>
          </cell>
          <cell r="C513" t="str">
            <v>DISTRITO NACIONAL</v>
          </cell>
        </row>
        <row r="514">
          <cell r="A514">
            <v>664</v>
          </cell>
          <cell r="B514" t="str">
            <v>ATM S/M Asfer (Constanza)</v>
          </cell>
          <cell r="C514" t="str">
            <v>NORTE</v>
          </cell>
        </row>
        <row r="515">
          <cell r="A515">
            <v>665</v>
          </cell>
          <cell r="B515" t="str">
            <v>ATM Huacal (Santiago)</v>
          </cell>
          <cell r="C515" t="str">
            <v>NORTE</v>
          </cell>
        </row>
        <row r="516">
          <cell r="A516">
            <v>666</v>
          </cell>
          <cell r="B516" t="str">
            <v>ATM S/M El Porvernir Libert</v>
          </cell>
          <cell r="C516" t="str">
            <v>NORTE</v>
          </cell>
        </row>
        <row r="517">
          <cell r="A517">
            <v>667</v>
          </cell>
          <cell r="B517" t="str">
            <v>ATM Zona Franca Emimar (Santiago)</v>
          </cell>
          <cell r="C517" t="str">
            <v>NORTE</v>
          </cell>
        </row>
        <row r="518">
          <cell r="A518">
            <v>668</v>
          </cell>
          <cell r="B518" t="str">
            <v>ATM Hospital HEMMI (Santiago)</v>
          </cell>
          <cell r="C518" t="str">
            <v>NORTE</v>
          </cell>
        </row>
        <row r="519">
          <cell r="A519">
            <v>669</v>
          </cell>
          <cell r="B519" t="str">
            <v>ATM Ayuntamiento Sto. Dgo. Norte</v>
          </cell>
          <cell r="C519" t="str">
            <v>DISTRITO NACIONAL</v>
          </cell>
        </row>
        <row r="520">
          <cell r="A520">
            <v>670</v>
          </cell>
          <cell r="B520" t="str">
            <v>ATM Estación Texaco Algodón</v>
          </cell>
          <cell r="C520" t="str">
            <v>DISTRITO NACIONAL</v>
          </cell>
        </row>
        <row r="521">
          <cell r="A521">
            <v>671</v>
          </cell>
          <cell r="B521" t="str">
            <v>ATM Ayuntamiento Sto. Dgo. Norte</v>
          </cell>
          <cell r="C521" t="str">
            <v>DISTRITO NACIONAL</v>
          </cell>
        </row>
        <row r="522">
          <cell r="A522">
            <v>672</v>
          </cell>
          <cell r="B522" t="str">
            <v>ATM Destacamento Policía Nacional La Victoria</v>
          </cell>
          <cell r="C522" t="str">
            <v>DISTRITO NACIONAL</v>
          </cell>
        </row>
        <row r="523">
          <cell r="A523">
            <v>673</v>
          </cell>
          <cell r="B523" t="str">
            <v>ATM Clínica Dr. Cruz Jiminián</v>
          </cell>
          <cell r="C523" t="str">
            <v>ESTE</v>
          </cell>
        </row>
        <row r="524">
          <cell r="A524">
            <v>676</v>
          </cell>
          <cell r="B524" t="str">
            <v>ATM S/M Bravo Colina Del Oeste</v>
          </cell>
          <cell r="C524" t="str">
            <v>DISTRITO NACIONAL</v>
          </cell>
        </row>
        <row r="525">
          <cell r="A525">
            <v>677</v>
          </cell>
          <cell r="B525" t="str">
            <v>ATM PBG Villa Jaragua</v>
          </cell>
          <cell r="C525" t="str">
            <v>SUR</v>
          </cell>
        </row>
        <row r="526">
          <cell r="A526">
            <v>678</v>
          </cell>
          <cell r="B526" t="str">
            <v>ATM Eco Petroleo San Isidro</v>
          </cell>
          <cell r="C526" t="str">
            <v>DISTRITO NACIONAL</v>
          </cell>
        </row>
        <row r="527">
          <cell r="A527">
            <v>679</v>
          </cell>
          <cell r="B527" t="str">
            <v>ATM Base Aerea Puerto Plata</v>
          </cell>
          <cell r="C527" t="str">
            <v>NORTE</v>
          </cell>
        </row>
        <row r="528">
          <cell r="A528">
            <v>680</v>
          </cell>
          <cell r="B528" t="str">
            <v>ATM Hotel Royalton</v>
          </cell>
          <cell r="C528" t="str">
            <v>ESTE</v>
          </cell>
        </row>
        <row r="529">
          <cell r="A529">
            <v>681</v>
          </cell>
          <cell r="B529" t="str">
            <v xml:space="preserve">ATM Hotel Royalton II </v>
          </cell>
          <cell r="C529" t="str">
            <v>ESTE</v>
          </cell>
        </row>
        <row r="530">
          <cell r="A530">
            <v>682</v>
          </cell>
          <cell r="B530" t="str">
            <v>ATM Blue Mall Punta Cana</v>
          </cell>
          <cell r="C530" t="str">
            <v>ESTE</v>
          </cell>
        </row>
        <row r="531">
          <cell r="A531">
            <v>683</v>
          </cell>
          <cell r="B531" t="str">
            <v>ATM INCARNA El Pino (la Vega)</v>
          </cell>
          <cell r="C531" t="str">
            <v>NORTE</v>
          </cell>
        </row>
        <row r="532">
          <cell r="A532">
            <v>684</v>
          </cell>
          <cell r="B532" t="str">
            <v>ATM Estación Texaco Prolongación 27 Febrero</v>
          </cell>
          <cell r="C532" t="str">
            <v>DISTRITO NACIONAL</v>
          </cell>
        </row>
        <row r="533">
          <cell r="A533">
            <v>685</v>
          </cell>
          <cell r="B533" t="str">
            <v>ATM Autoservicio UASD</v>
          </cell>
          <cell r="C533" t="str">
            <v>DISTRITO NACIONAL</v>
          </cell>
        </row>
        <row r="534">
          <cell r="A534">
            <v>686</v>
          </cell>
          <cell r="B534" t="str">
            <v>ATM Autoservicio Oficina Máximo Gómez</v>
          </cell>
          <cell r="C534" t="str">
            <v>DISTRITO NACIONAL</v>
          </cell>
        </row>
        <row r="535">
          <cell r="A535">
            <v>687</v>
          </cell>
          <cell r="B535" t="str">
            <v>ATM Oficina Monterrico II</v>
          </cell>
          <cell r="C535" t="str">
            <v>NORTE</v>
          </cell>
        </row>
        <row r="536">
          <cell r="A536">
            <v>688</v>
          </cell>
          <cell r="B536" t="str">
            <v>ATM Innova Centro Ave. Kennedy</v>
          </cell>
          <cell r="C536" t="str">
            <v>DISTRITO NACIONAL</v>
          </cell>
        </row>
        <row r="537">
          <cell r="A537">
            <v>689</v>
          </cell>
          <cell r="B537" t="str">
            <v>ATM Eco Petroleo Villa Gonzalez</v>
          </cell>
          <cell r="C537" t="str">
            <v>NORTE</v>
          </cell>
        </row>
        <row r="538">
          <cell r="A538">
            <v>690</v>
          </cell>
          <cell r="B538" t="str">
            <v>ATM Eco Petroleo Esperanza</v>
          </cell>
          <cell r="C538" t="str">
            <v>DISTRITO NACIONAL</v>
          </cell>
        </row>
        <row r="539">
          <cell r="A539">
            <v>691</v>
          </cell>
          <cell r="B539" t="str">
            <v>ATM Eco Petroleo Manzanillo</v>
          </cell>
          <cell r="C539" t="str">
            <v>NORTE</v>
          </cell>
        </row>
        <row r="540">
          <cell r="A540">
            <v>693</v>
          </cell>
          <cell r="B540" t="str">
            <v>ATM INTL Medical Punta Cana</v>
          </cell>
          <cell r="C540" t="str">
            <v>ESTE</v>
          </cell>
        </row>
        <row r="541">
          <cell r="A541">
            <v>694</v>
          </cell>
          <cell r="B541" t="str">
            <v>ATM Optica 27 de Febrero</v>
          </cell>
          <cell r="C541" t="str">
            <v>DISTRITO NACIONAL</v>
          </cell>
        </row>
        <row r="542">
          <cell r="A542">
            <v>695</v>
          </cell>
          <cell r="B542" t="str">
            <v>ATM Contac Center</v>
          </cell>
          <cell r="C542" t="str">
            <v>DISTRITO NACIONAL</v>
          </cell>
        </row>
        <row r="543">
          <cell r="A543">
            <v>696</v>
          </cell>
          <cell r="B543" t="str">
            <v>ATM Olé Jacobo Majluta</v>
          </cell>
          <cell r="C543" t="str">
            <v>DISTRITO NACIONAL</v>
          </cell>
        </row>
        <row r="544">
          <cell r="A544">
            <v>697</v>
          </cell>
          <cell r="B544" t="str">
            <v>ATM Hipermercado Olé Ciudad Juan Bosch</v>
          </cell>
          <cell r="C544" t="str">
            <v>DISTRITO NACIONAL</v>
          </cell>
        </row>
        <row r="545">
          <cell r="A545">
            <v>698</v>
          </cell>
          <cell r="B545" t="str">
            <v>ATM Parador Bellamar</v>
          </cell>
          <cell r="C545" t="str">
            <v>DISTRITO NACIONAL</v>
          </cell>
        </row>
        <row r="546">
          <cell r="A546">
            <v>699</v>
          </cell>
          <cell r="B546" t="str">
            <v>ATM S/M Bravo Bani</v>
          </cell>
          <cell r="C546" t="str">
            <v>SUR</v>
          </cell>
        </row>
        <row r="547">
          <cell r="A547">
            <v>701</v>
          </cell>
          <cell r="B547" t="str">
            <v>ATM Autoservicio Los Alcarrizos</v>
          </cell>
          <cell r="C547" t="str">
            <v>DISTRITO NACIONAL</v>
          </cell>
        </row>
        <row r="548">
          <cell r="A548">
            <v>703</v>
          </cell>
          <cell r="B548" t="str">
            <v xml:space="preserve">ATM Oficina El Mamey Los Hidalgos </v>
          </cell>
          <cell r="C548" t="str">
            <v>NORTE</v>
          </cell>
        </row>
        <row r="549">
          <cell r="A549">
            <v>705</v>
          </cell>
          <cell r="B549" t="str">
            <v xml:space="preserve">ATM ISFODOSU (Instituto Superior de Formación Docente Salomé Ureña (Licey al Medio) </v>
          </cell>
          <cell r="C549" t="str">
            <v>NORTE</v>
          </cell>
        </row>
        <row r="550">
          <cell r="A550">
            <v>706</v>
          </cell>
          <cell r="B550" t="str">
            <v xml:space="preserve">ATM S/M Pristine </v>
          </cell>
          <cell r="C550" t="str">
            <v>DISTRITO NACIONAL</v>
          </cell>
        </row>
        <row r="551">
          <cell r="A551">
            <v>707</v>
          </cell>
          <cell r="B551" t="str">
            <v xml:space="preserve">ATM IAD </v>
          </cell>
          <cell r="C551" t="str">
            <v>DISTRITO NACIONAL</v>
          </cell>
        </row>
        <row r="552">
          <cell r="A552">
            <v>708</v>
          </cell>
          <cell r="B552" t="str">
            <v xml:space="preserve">ATM El Vestir De Hoy </v>
          </cell>
          <cell r="C552" t="str">
            <v>DISTRITO NACIONAL</v>
          </cell>
        </row>
        <row r="553">
          <cell r="A553">
            <v>709</v>
          </cell>
          <cell r="B553" t="str">
            <v xml:space="preserve">ATM Seguros Maestro SEMMA  </v>
          </cell>
          <cell r="C553" t="str">
            <v>DISTRITO NACIONAL</v>
          </cell>
        </row>
        <row r="554">
          <cell r="A554">
            <v>710</v>
          </cell>
          <cell r="B554" t="str">
            <v xml:space="preserve">ATM S/M Soberano </v>
          </cell>
          <cell r="C554" t="str">
            <v>DISTRITO NACIONAL</v>
          </cell>
        </row>
        <row r="555">
          <cell r="A555">
            <v>712</v>
          </cell>
          <cell r="B555" t="str">
            <v xml:space="preserve">ATM Oficina Imbert </v>
          </cell>
          <cell r="C555" t="str">
            <v>NORTE</v>
          </cell>
        </row>
        <row r="556">
          <cell r="A556">
            <v>713</v>
          </cell>
          <cell r="B556" t="str">
            <v xml:space="preserve">ATM Oficina Las Américas </v>
          </cell>
          <cell r="C556" t="str">
            <v>DISTRITO NACIONAL</v>
          </cell>
        </row>
        <row r="557">
          <cell r="A557">
            <v>714</v>
          </cell>
          <cell r="B557" t="str">
            <v xml:space="preserve">ATM Hospital de Herrera </v>
          </cell>
          <cell r="C557" t="str">
            <v>DISTRITO NACIONAL</v>
          </cell>
        </row>
        <row r="558">
          <cell r="A558">
            <v>715</v>
          </cell>
          <cell r="B558" t="str">
            <v xml:space="preserve">ATM Oficina 27 de Febrero (Lobby) </v>
          </cell>
          <cell r="C558" t="str">
            <v>DISTRITO NACIONAL</v>
          </cell>
        </row>
        <row r="559">
          <cell r="A559">
            <v>716</v>
          </cell>
          <cell r="B559" t="str">
            <v xml:space="preserve">ATM Oficina Zona Franca (Santiago) </v>
          </cell>
          <cell r="C559" t="str">
            <v>NORTE</v>
          </cell>
        </row>
        <row r="560">
          <cell r="A560">
            <v>717</v>
          </cell>
          <cell r="B560" t="str">
            <v xml:space="preserve">ATM Oficina Los Alcarrizos </v>
          </cell>
          <cell r="C560" t="str">
            <v>DISTRITO NACIONAL</v>
          </cell>
        </row>
        <row r="561">
          <cell r="A561">
            <v>718</v>
          </cell>
          <cell r="B561" t="str">
            <v xml:space="preserve">ATM Feria Ganadera </v>
          </cell>
          <cell r="C561" t="str">
            <v>DISTRITO NACIONAL</v>
          </cell>
        </row>
        <row r="562">
          <cell r="A562">
            <v>719</v>
          </cell>
          <cell r="B562" t="str">
            <v xml:space="preserve">ATM Ayuntamiento Municipal San Luís </v>
          </cell>
          <cell r="C562" t="str">
            <v>DISTRITO NACIONAL</v>
          </cell>
        </row>
        <row r="563">
          <cell r="A563">
            <v>720</v>
          </cell>
          <cell r="B563" t="str">
            <v xml:space="preserve">ATM OMSA (Santiago) </v>
          </cell>
          <cell r="C563" t="str">
            <v>NORTE</v>
          </cell>
        </row>
        <row r="564">
          <cell r="A564">
            <v>721</v>
          </cell>
          <cell r="B564" t="str">
            <v xml:space="preserve">ATM Oficina Charles de Gaulle II </v>
          </cell>
          <cell r="C564" t="str">
            <v>DISTRITO NACIONAL</v>
          </cell>
        </row>
        <row r="565">
          <cell r="A565">
            <v>722</v>
          </cell>
          <cell r="B565" t="str">
            <v xml:space="preserve">ATM Oficina Charles de Gaulle III </v>
          </cell>
          <cell r="C565" t="str">
            <v>DISTRITO NACIONAL</v>
          </cell>
        </row>
        <row r="566">
          <cell r="A566">
            <v>723</v>
          </cell>
          <cell r="B566" t="str">
            <v xml:space="preserve">ATM Farmacia COOPINFA </v>
          </cell>
          <cell r="C566" t="str">
            <v>DISTRITO NACIONAL</v>
          </cell>
        </row>
        <row r="567">
          <cell r="A567">
            <v>724</v>
          </cell>
          <cell r="B567" t="str">
            <v xml:space="preserve">ATM El Huacal I </v>
          </cell>
          <cell r="C567" t="str">
            <v>DISTRITO NACIONAL</v>
          </cell>
        </row>
        <row r="568">
          <cell r="A568">
            <v>725</v>
          </cell>
          <cell r="B568" t="str">
            <v xml:space="preserve">ATM El Huacal II  </v>
          </cell>
          <cell r="C568" t="str">
            <v>DISTRITO NACIONAL</v>
          </cell>
        </row>
        <row r="569">
          <cell r="A569">
            <v>726</v>
          </cell>
          <cell r="B569" t="str">
            <v xml:space="preserve">ATM El Huacal III </v>
          </cell>
          <cell r="C569" t="str">
            <v>DISTRITO NACIONAL</v>
          </cell>
        </row>
        <row r="570">
          <cell r="A570">
            <v>727</v>
          </cell>
          <cell r="B570" t="str">
            <v xml:space="preserve">ATM UNP Pisano </v>
          </cell>
          <cell r="C570" t="str">
            <v>NORTE</v>
          </cell>
        </row>
        <row r="571">
          <cell r="A571">
            <v>728</v>
          </cell>
          <cell r="B571" t="str">
            <v xml:space="preserve">ATM UNP La Vega Oficina Regional Norcentral </v>
          </cell>
          <cell r="C571" t="str">
            <v>NORTE</v>
          </cell>
        </row>
        <row r="572">
          <cell r="A572">
            <v>729</v>
          </cell>
          <cell r="B572" t="str">
            <v xml:space="preserve">ATM Zona Franca (La Vega) </v>
          </cell>
          <cell r="C572" t="str">
            <v>NORTE</v>
          </cell>
        </row>
        <row r="573">
          <cell r="A573">
            <v>730</v>
          </cell>
          <cell r="B573" t="str">
            <v xml:space="preserve">ATM Palacio de Justicia Barahona </v>
          </cell>
          <cell r="C573" t="str">
            <v>SUR</v>
          </cell>
        </row>
        <row r="574">
          <cell r="A574">
            <v>731</v>
          </cell>
          <cell r="B574" t="str">
            <v xml:space="preserve">ATM UNP Villa González </v>
          </cell>
          <cell r="C574" t="str">
            <v>NORTE</v>
          </cell>
        </row>
        <row r="575">
          <cell r="A575">
            <v>732</v>
          </cell>
          <cell r="B575" t="str">
            <v xml:space="preserve">ATM Molino del Valle (Santiago) </v>
          </cell>
          <cell r="C575" t="str">
            <v>NORTE</v>
          </cell>
        </row>
        <row r="576">
          <cell r="A576">
            <v>733</v>
          </cell>
          <cell r="B576" t="str">
            <v xml:space="preserve">ATM Zona Franca Perdenales </v>
          </cell>
          <cell r="C576" t="str">
            <v>SUR</v>
          </cell>
        </row>
        <row r="577">
          <cell r="A577">
            <v>734</v>
          </cell>
          <cell r="B577" t="str">
            <v xml:space="preserve">ATM Oficina Independencia I </v>
          </cell>
          <cell r="C577" t="str">
            <v>DISTRITO NACIONAL</v>
          </cell>
        </row>
        <row r="578">
          <cell r="A578">
            <v>735</v>
          </cell>
          <cell r="B578" t="str">
            <v xml:space="preserve">ATM Oficina Independencia II  </v>
          </cell>
          <cell r="C578" t="str">
            <v>DISTRITO NACIONAL</v>
          </cell>
        </row>
        <row r="579">
          <cell r="A579">
            <v>736</v>
          </cell>
          <cell r="B579" t="str">
            <v xml:space="preserve">ATM Oficina Puerto Plata I </v>
          </cell>
          <cell r="C579" t="str">
            <v>NORTE</v>
          </cell>
        </row>
        <row r="580">
          <cell r="A580">
            <v>737</v>
          </cell>
          <cell r="B580" t="str">
            <v xml:space="preserve">ATM UNP Cabarete (Puerto Plata) </v>
          </cell>
          <cell r="C580" t="str">
            <v>NORTE</v>
          </cell>
        </row>
        <row r="581">
          <cell r="A581">
            <v>738</v>
          </cell>
          <cell r="B581" t="str">
            <v xml:space="preserve">ATM Zona Franca Los Alcarrizos </v>
          </cell>
          <cell r="C581" t="str">
            <v>DISTRITO NACIONAL</v>
          </cell>
        </row>
        <row r="582">
          <cell r="A582">
            <v>739</v>
          </cell>
          <cell r="B582" t="str">
            <v xml:space="preserve">ATM Peaje Autopista Duarte </v>
          </cell>
          <cell r="C582" t="str">
            <v>DISTRITO NACIONAL</v>
          </cell>
        </row>
        <row r="583">
          <cell r="A583">
            <v>740</v>
          </cell>
          <cell r="B583" t="str">
            <v xml:space="preserve">ATM EDENORTE (Santiago) </v>
          </cell>
          <cell r="C583" t="str">
            <v>NORTE</v>
          </cell>
        </row>
        <row r="584">
          <cell r="A584">
            <v>741</v>
          </cell>
          <cell r="B584" t="str">
            <v>ATM CURNE UASD San Francisco de Macorís</v>
          </cell>
          <cell r="C584" t="str">
            <v>NORTE</v>
          </cell>
        </row>
        <row r="585">
          <cell r="A585">
            <v>742</v>
          </cell>
          <cell r="B585" t="str">
            <v xml:space="preserve">ATM Oficina Plaza del Rey (La Romana) </v>
          </cell>
          <cell r="C585" t="str">
            <v>ESTE</v>
          </cell>
        </row>
        <row r="586">
          <cell r="A586">
            <v>743</v>
          </cell>
          <cell r="B586" t="str">
            <v xml:space="preserve">ATM Oficina Los Frailes </v>
          </cell>
          <cell r="C586" t="str">
            <v>DISTRITO NACIONAL</v>
          </cell>
        </row>
        <row r="587">
          <cell r="A587">
            <v>744</v>
          </cell>
          <cell r="B587" t="str">
            <v xml:space="preserve">ATM Multicentro La Sirena Venezuela </v>
          </cell>
          <cell r="C587" t="str">
            <v>DISTRITO NACIONAL</v>
          </cell>
        </row>
        <row r="588">
          <cell r="A588">
            <v>745</v>
          </cell>
          <cell r="B588" t="str">
            <v xml:space="preserve">ATM Oficina Ave. Duarte </v>
          </cell>
          <cell r="C588" t="str">
            <v>DISTRITO NACIONAL</v>
          </cell>
        </row>
        <row r="589">
          <cell r="A589">
            <v>746</v>
          </cell>
          <cell r="B589" t="str">
            <v xml:space="preserve">ATM Oficina Las Terrenas </v>
          </cell>
          <cell r="C589" t="str">
            <v>NORTE</v>
          </cell>
        </row>
        <row r="590">
          <cell r="A590">
            <v>747</v>
          </cell>
          <cell r="B590" t="str">
            <v xml:space="preserve">ATM Club BR (Santiago) </v>
          </cell>
          <cell r="C590" t="str">
            <v>NORTE</v>
          </cell>
        </row>
        <row r="591">
          <cell r="A591">
            <v>748</v>
          </cell>
          <cell r="B591" t="str">
            <v xml:space="preserve">ATM Centro de Caja (Santiago) </v>
          </cell>
          <cell r="C591" t="str">
            <v>NORTE</v>
          </cell>
        </row>
        <row r="592">
          <cell r="A592">
            <v>749</v>
          </cell>
          <cell r="B592" t="str">
            <v xml:space="preserve">ATM Oficina Yaque </v>
          </cell>
          <cell r="C592" t="str">
            <v>NORTE</v>
          </cell>
        </row>
        <row r="593">
          <cell r="A593">
            <v>750</v>
          </cell>
          <cell r="B593" t="str">
            <v xml:space="preserve">ATM UNP Duvergé </v>
          </cell>
          <cell r="C593" t="str">
            <v>SUR</v>
          </cell>
        </row>
        <row r="594">
          <cell r="A594">
            <v>751</v>
          </cell>
          <cell r="B594" t="str">
            <v>ATM Eco Petroleo Camilo</v>
          </cell>
          <cell r="C594" t="str">
            <v>SUR</v>
          </cell>
        </row>
        <row r="595">
          <cell r="A595">
            <v>752</v>
          </cell>
          <cell r="B595" t="str">
            <v xml:space="preserve">ATM UNP Las Carolinas (La Vega) </v>
          </cell>
          <cell r="C595" t="str">
            <v>NORTE</v>
          </cell>
        </row>
        <row r="596">
          <cell r="A596">
            <v>753</v>
          </cell>
          <cell r="B596" t="str">
            <v xml:space="preserve">ATM S/M Nacional Tiradentes </v>
          </cell>
          <cell r="C596" t="str">
            <v>DISTRITO NACIONAL</v>
          </cell>
        </row>
        <row r="597">
          <cell r="A597">
            <v>754</v>
          </cell>
          <cell r="B597" t="str">
            <v xml:space="preserve">ATM Autobanco Oficina Licey al Medio </v>
          </cell>
          <cell r="C597" t="str">
            <v>NORTE</v>
          </cell>
        </row>
        <row r="598">
          <cell r="A598">
            <v>755</v>
          </cell>
          <cell r="B598" t="str">
            <v xml:space="preserve">ATM Oficina Galería del Este (Plaza) </v>
          </cell>
          <cell r="C598" t="str">
            <v>DISTRITO NACIONAL</v>
          </cell>
        </row>
        <row r="599">
          <cell r="A599">
            <v>756</v>
          </cell>
          <cell r="B599" t="str">
            <v xml:space="preserve">ATM UNP Villa La Mata (Cotuí) </v>
          </cell>
          <cell r="C599" t="str">
            <v>NORTE</v>
          </cell>
        </row>
        <row r="600">
          <cell r="A600">
            <v>757</v>
          </cell>
          <cell r="B600" t="str">
            <v xml:space="preserve">ATM UNP Plaza Paseo (Santiago) </v>
          </cell>
          <cell r="C600" t="str">
            <v>NORTE</v>
          </cell>
        </row>
        <row r="601">
          <cell r="A601">
            <v>758</v>
          </cell>
          <cell r="B601" t="str">
            <v>ATM S/M Nacional El Embrujo</v>
          </cell>
          <cell r="C601" t="str">
            <v>NORTE</v>
          </cell>
        </row>
        <row r="602">
          <cell r="A602">
            <v>759</v>
          </cell>
          <cell r="B602" t="str">
            <v xml:space="preserve">ATM Oficina Buena Vista I </v>
          </cell>
          <cell r="C602" t="str">
            <v>DISTRITO NACIONAL</v>
          </cell>
        </row>
        <row r="603">
          <cell r="A603">
            <v>760</v>
          </cell>
          <cell r="B603" t="str">
            <v xml:space="preserve">ATM UNP Cruce Guayacanes (Mao) </v>
          </cell>
          <cell r="C603" t="str">
            <v>NORTE</v>
          </cell>
        </row>
        <row r="604">
          <cell r="A604">
            <v>761</v>
          </cell>
          <cell r="B604" t="str">
            <v xml:space="preserve">ATM ISSPOL </v>
          </cell>
          <cell r="C604" t="str">
            <v>DISTRITO NACIONAL</v>
          </cell>
        </row>
        <row r="605">
          <cell r="A605">
            <v>763</v>
          </cell>
          <cell r="B605" t="str">
            <v xml:space="preserve">ATM UNP Montellano </v>
          </cell>
          <cell r="C605" t="str">
            <v>NORTE</v>
          </cell>
        </row>
        <row r="606">
          <cell r="A606">
            <v>764</v>
          </cell>
          <cell r="B606" t="str">
            <v xml:space="preserve">ATM Oficina Elías Piña </v>
          </cell>
          <cell r="C606" t="str">
            <v>SUR</v>
          </cell>
        </row>
        <row r="607">
          <cell r="A607">
            <v>765</v>
          </cell>
          <cell r="B607" t="str">
            <v xml:space="preserve">ATM Oficina Azua I </v>
          </cell>
          <cell r="C607" t="str">
            <v>SUR</v>
          </cell>
        </row>
        <row r="608">
          <cell r="A608">
            <v>766</v>
          </cell>
          <cell r="B608" t="str">
            <v xml:space="preserve">ATM Oficina Azua II </v>
          </cell>
          <cell r="C608" t="str">
            <v>SUR</v>
          </cell>
        </row>
        <row r="609">
          <cell r="A609">
            <v>767</v>
          </cell>
          <cell r="B609" t="str">
            <v xml:space="preserve">ATM S/M Diverso (Azua) </v>
          </cell>
          <cell r="C609" t="str">
            <v>SUR</v>
          </cell>
        </row>
        <row r="610">
          <cell r="A610">
            <v>768</v>
          </cell>
          <cell r="B610" t="str">
            <v xml:space="preserve">ATM Autoservicio Tiradentes III </v>
          </cell>
          <cell r="C610" t="str">
            <v>DISTRITO NACIONAL</v>
          </cell>
        </row>
        <row r="611">
          <cell r="A611">
            <v>769</v>
          </cell>
          <cell r="B611" t="str">
            <v>ATM UNP Pablo Mella Morales</v>
          </cell>
          <cell r="C611" t="str">
            <v>DISTRITO NACIONAL</v>
          </cell>
        </row>
        <row r="612">
          <cell r="A612">
            <v>770</v>
          </cell>
          <cell r="B612" t="str">
            <v xml:space="preserve">ATM Estación Eco Los Haitises </v>
          </cell>
          <cell r="C612" t="str">
            <v>NORTE</v>
          </cell>
        </row>
        <row r="613">
          <cell r="A613">
            <v>771</v>
          </cell>
          <cell r="B613" t="str">
            <v xml:space="preserve">ATM UASD Mao </v>
          </cell>
          <cell r="C613" t="str">
            <v>NORTE</v>
          </cell>
        </row>
        <row r="614">
          <cell r="A614">
            <v>772</v>
          </cell>
          <cell r="B614" t="str">
            <v xml:space="preserve">ATM UNP Yamasá </v>
          </cell>
          <cell r="C614" t="str">
            <v>ESTE</v>
          </cell>
        </row>
        <row r="615">
          <cell r="A615">
            <v>773</v>
          </cell>
          <cell r="B615" t="str">
            <v xml:space="preserve">ATM S/M Jumbo La Romana </v>
          </cell>
          <cell r="C615" t="str">
            <v>ESTE</v>
          </cell>
        </row>
        <row r="616">
          <cell r="A616">
            <v>774</v>
          </cell>
          <cell r="B616" t="str">
            <v xml:space="preserve">ATM Oficina Montecristi </v>
          </cell>
          <cell r="C616" t="str">
            <v>NORTE</v>
          </cell>
        </row>
        <row r="617">
          <cell r="A617">
            <v>775</v>
          </cell>
          <cell r="B617" t="str">
            <v xml:space="preserve">ATM S/M Lilo (Montecristi) </v>
          </cell>
          <cell r="C617" t="str">
            <v>NORTE</v>
          </cell>
        </row>
        <row r="618">
          <cell r="A618">
            <v>776</v>
          </cell>
          <cell r="B618" t="str">
            <v xml:space="preserve">ATM Oficina Monte Plata </v>
          </cell>
          <cell r="C618" t="str">
            <v>ESTE</v>
          </cell>
        </row>
        <row r="619">
          <cell r="A619">
            <v>777</v>
          </cell>
          <cell r="B619" t="str">
            <v xml:space="preserve">ATM S/M Pérez Monte Plata </v>
          </cell>
          <cell r="C619" t="str">
            <v>ESTE</v>
          </cell>
        </row>
        <row r="620">
          <cell r="A620">
            <v>778</v>
          </cell>
          <cell r="B620" t="str">
            <v xml:space="preserve">ATM Oficina Esperanza (Mao) </v>
          </cell>
          <cell r="C620" t="str">
            <v>NORTE</v>
          </cell>
        </row>
        <row r="621">
          <cell r="A621">
            <v>779</v>
          </cell>
          <cell r="B621" t="str">
            <v xml:space="preserve">ATM Zona Franca Esperanza I (Mao) </v>
          </cell>
          <cell r="C621" t="str">
            <v>NORTE</v>
          </cell>
        </row>
        <row r="622">
          <cell r="A622">
            <v>780</v>
          </cell>
          <cell r="B622" t="str">
            <v xml:space="preserve">ATM Oficina Barahona I </v>
          </cell>
          <cell r="C622" t="str">
            <v>SUR</v>
          </cell>
        </row>
        <row r="623">
          <cell r="A623">
            <v>781</v>
          </cell>
          <cell r="B623" t="str">
            <v xml:space="preserve">ATM Estación Isla Barahona </v>
          </cell>
          <cell r="C623" t="str">
            <v>SUR</v>
          </cell>
        </row>
        <row r="624">
          <cell r="A624">
            <v>782</v>
          </cell>
          <cell r="B624" t="str">
            <v>ATM Banco Agrícola (Constanza)</v>
          </cell>
          <cell r="C624" t="str">
            <v>NORTE</v>
          </cell>
        </row>
        <row r="625">
          <cell r="A625">
            <v>783</v>
          </cell>
          <cell r="B625" t="str">
            <v xml:space="preserve">ATM Autobanco Alfa y Omega (Barahona) </v>
          </cell>
          <cell r="C625" t="str">
            <v>SUR</v>
          </cell>
        </row>
        <row r="626">
          <cell r="A626">
            <v>784</v>
          </cell>
          <cell r="B626" t="str">
            <v xml:space="preserve">ATM Tribunal Superior Electoral </v>
          </cell>
          <cell r="C626" t="str">
            <v>DISTRITO NACIONAL</v>
          </cell>
        </row>
        <row r="627">
          <cell r="A627">
            <v>785</v>
          </cell>
          <cell r="B627" t="str">
            <v xml:space="preserve">ATM S/M Nacional Máximo Gómez </v>
          </cell>
          <cell r="C627" t="str">
            <v>DISTRITO NACIONAL</v>
          </cell>
        </row>
        <row r="628">
          <cell r="A628">
            <v>786</v>
          </cell>
          <cell r="B628" t="str">
            <v xml:space="preserve">ATM Oficina Agora Mall II </v>
          </cell>
          <cell r="C628" t="str">
            <v>DISTRITO NACIONAL</v>
          </cell>
        </row>
        <row r="629">
          <cell r="A629">
            <v>787</v>
          </cell>
          <cell r="B629" t="str">
            <v xml:space="preserve">ATM Cafetería CTB II </v>
          </cell>
          <cell r="C629" t="str">
            <v>DISTRITO NACIONAL</v>
          </cell>
        </row>
        <row r="630">
          <cell r="A630">
            <v>788</v>
          </cell>
          <cell r="B630" t="str">
            <v xml:space="preserve">ATM Relaciones Exteriores (Cancillería) </v>
          </cell>
          <cell r="C630" t="str">
            <v>DISTRITO NACIONAL</v>
          </cell>
        </row>
        <row r="631">
          <cell r="A631">
            <v>789</v>
          </cell>
          <cell r="B631" t="str">
            <v>ATM Hotel Bellevue Boca Chica</v>
          </cell>
          <cell r="C631" t="str">
            <v>ESTE</v>
          </cell>
        </row>
        <row r="632">
          <cell r="A632">
            <v>790</v>
          </cell>
          <cell r="B632" t="str">
            <v xml:space="preserve">ATM Oficina Bella Vista Mall I </v>
          </cell>
          <cell r="C632" t="str">
            <v>DISTRITO NACIONAL</v>
          </cell>
        </row>
        <row r="633">
          <cell r="A633">
            <v>791</v>
          </cell>
          <cell r="B633" t="str">
            <v xml:space="preserve">ATM Oficina Sans Soucí </v>
          </cell>
          <cell r="C633" t="str">
            <v>DISTRITO NACIONAL</v>
          </cell>
        </row>
        <row r="634">
          <cell r="A634">
            <v>792</v>
          </cell>
          <cell r="B634" t="str">
            <v>ATM Hospital Salvador de Gautier</v>
          </cell>
          <cell r="C634" t="str">
            <v>DISTRITO NACIONAL</v>
          </cell>
        </row>
        <row r="635">
          <cell r="A635">
            <v>793</v>
          </cell>
          <cell r="B635" t="str">
            <v xml:space="preserve">ATM Centro de Caja Agora Mall </v>
          </cell>
          <cell r="C635" t="str">
            <v>DISTRITO NACIONAL</v>
          </cell>
        </row>
        <row r="636">
          <cell r="A636">
            <v>794</v>
          </cell>
          <cell r="B636" t="str">
            <v xml:space="preserve">ATM CODIA </v>
          </cell>
          <cell r="C636" t="str">
            <v>DISTRITO NACIONAL</v>
          </cell>
        </row>
        <row r="637">
          <cell r="A637">
            <v>795</v>
          </cell>
          <cell r="B637" t="str">
            <v xml:space="preserve">ATM UNP Guaymate (La Romana) </v>
          </cell>
          <cell r="C637" t="str">
            <v>ESTE</v>
          </cell>
        </row>
        <row r="638">
          <cell r="A638">
            <v>796</v>
          </cell>
          <cell r="B638" t="str">
            <v xml:space="preserve">ATM Oficina Plaza Ventura (Nagua) </v>
          </cell>
          <cell r="C638" t="str">
            <v>NORTE</v>
          </cell>
        </row>
        <row r="639">
          <cell r="A639">
            <v>797</v>
          </cell>
          <cell r="B639" t="str">
            <v>ATM Dirección de Jubilaciones y Pensiones</v>
          </cell>
          <cell r="C639" t="str">
            <v>DISTRITO NACIONAL</v>
          </cell>
        </row>
        <row r="640">
          <cell r="A640">
            <v>798</v>
          </cell>
          <cell r="B640" t="str">
            <v>ATM Hotel Grand Paradise Samana</v>
          </cell>
          <cell r="C640" t="str">
            <v>ESTE</v>
          </cell>
        </row>
        <row r="641">
          <cell r="A641">
            <v>799</v>
          </cell>
          <cell r="B641" t="str">
            <v xml:space="preserve">ATM Clínica Corominas (Santiago) </v>
          </cell>
          <cell r="C641" t="str">
            <v>NORTE</v>
          </cell>
        </row>
        <row r="642">
          <cell r="A642">
            <v>800</v>
          </cell>
          <cell r="B642" t="str">
            <v xml:space="preserve">ATM Estación Next Dipsa Pedro Livio Cedeño </v>
          </cell>
          <cell r="C642" t="str">
            <v>DISTRITO NACIONAL</v>
          </cell>
        </row>
        <row r="643">
          <cell r="A643">
            <v>801</v>
          </cell>
          <cell r="B643" t="str">
            <v xml:space="preserve">ATM Galería 360 Food Court </v>
          </cell>
          <cell r="C643" t="str">
            <v>DISTRITO NACIONAL</v>
          </cell>
        </row>
        <row r="644">
          <cell r="A644">
            <v>802</v>
          </cell>
          <cell r="B644" t="str">
            <v xml:space="preserve">ATM UNP Aeropuerto La Romana </v>
          </cell>
          <cell r="C644" t="str">
            <v>ESTE</v>
          </cell>
        </row>
        <row r="645">
          <cell r="A645">
            <v>803</v>
          </cell>
          <cell r="B645" t="str">
            <v xml:space="preserve">ATM Hotel Be Live Canoa (Bayahibe) I </v>
          </cell>
          <cell r="C645" t="str">
            <v>ESTE</v>
          </cell>
        </row>
        <row r="646">
          <cell r="A646">
            <v>804</v>
          </cell>
          <cell r="B646" t="str">
            <v xml:space="preserve">ATM Hotel Be Live Punta Cana (Cabeza de Toro) </v>
          </cell>
          <cell r="C646" t="str">
            <v>ESTE</v>
          </cell>
        </row>
        <row r="647">
          <cell r="A647">
            <v>805</v>
          </cell>
          <cell r="B647" t="str">
            <v xml:space="preserve">ATM Be Live Grand Marién (Puerto Plata) </v>
          </cell>
          <cell r="C647" t="str">
            <v>NORTE</v>
          </cell>
        </row>
        <row r="648">
          <cell r="A648">
            <v>806</v>
          </cell>
          <cell r="B648" t="str">
            <v xml:space="preserve">ATM SEWN (Zona Franca (Santiago)) </v>
          </cell>
          <cell r="C648" t="str">
            <v>NORTE</v>
          </cell>
        </row>
        <row r="649">
          <cell r="A649">
            <v>807</v>
          </cell>
          <cell r="B649" t="str">
            <v xml:space="preserve">ATM S/M Morel (Mao) </v>
          </cell>
          <cell r="C649" t="str">
            <v>NORTE</v>
          </cell>
        </row>
        <row r="650">
          <cell r="A650">
            <v>808</v>
          </cell>
          <cell r="B650" t="str">
            <v xml:space="preserve">ATM Oficina Castillo </v>
          </cell>
          <cell r="C650" t="str">
            <v>NORTE</v>
          </cell>
        </row>
        <row r="651">
          <cell r="A651">
            <v>809</v>
          </cell>
          <cell r="B651" t="str">
            <v>ATM Yoma (Cotuí)</v>
          </cell>
          <cell r="C651" t="str">
            <v>NORTE</v>
          </cell>
        </row>
        <row r="652">
          <cell r="A652">
            <v>810</v>
          </cell>
          <cell r="B652" t="str">
            <v xml:space="preserve">ATM UNP Multicentro La Sirena José Contreras </v>
          </cell>
          <cell r="C652" t="str">
            <v>DISTRITO NACIONAL</v>
          </cell>
        </row>
        <row r="653">
          <cell r="A653">
            <v>811</v>
          </cell>
          <cell r="B653" t="str">
            <v xml:space="preserve">ATM Almacenes Unidos </v>
          </cell>
          <cell r="C653" t="str">
            <v>DISTRITO NACIONAL</v>
          </cell>
        </row>
        <row r="654">
          <cell r="A654">
            <v>812</v>
          </cell>
          <cell r="B654" t="str">
            <v xml:space="preserve">ATM Canasta del Pueblo </v>
          </cell>
          <cell r="C654" t="str">
            <v>DISTRITO NACIONAL</v>
          </cell>
        </row>
        <row r="655">
          <cell r="A655">
            <v>813</v>
          </cell>
          <cell r="B655" t="str">
            <v>ATM Oficina Occidental Mall</v>
          </cell>
          <cell r="C655" t="str">
            <v>DISTRITO NACIONAL</v>
          </cell>
        </row>
        <row r="656">
          <cell r="A656">
            <v>815</v>
          </cell>
          <cell r="B656" t="str">
            <v xml:space="preserve">ATM Oficina Atalaya del Mar </v>
          </cell>
          <cell r="C656" t="str">
            <v>DISTRITO NACIONAL</v>
          </cell>
        </row>
        <row r="657">
          <cell r="A657">
            <v>816</v>
          </cell>
          <cell r="B657" t="str">
            <v xml:space="preserve">ATM Oficina Pedro Brand </v>
          </cell>
          <cell r="C657" t="str">
            <v>DISTRITO NACIONAL</v>
          </cell>
        </row>
        <row r="658">
          <cell r="A658">
            <v>817</v>
          </cell>
          <cell r="B658" t="str">
            <v xml:space="preserve">ATM Ayuntamiento Sabana Larga (San José de Ocoa) </v>
          </cell>
          <cell r="C658" t="str">
            <v>SUR</v>
          </cell>
        </row>
        <row r="659">
          <cell r="A659">
            <v>818</v>
          </cell>
          <cell r="B659" t="str">
            <v xml:space="preserve">ATM Juridicción Inmobiliaria </v>
          </cell>
          <cell r="C659" t="str">
            <v>DISTRITO NACIONAL</v>
          </cell>
        </row>
        <row r="660">
          <cell r="A660">
            <v>819</v>
          </cell>
          <cell r="B660" t="str">
            <v xml:space="preserve">ATM Jurisdicción Inmobiliaria (Santiago) </v>
          </cell>
          <cell r="C660" t="str">
            <v>NORTE</v>
          </cell>
        </row>
        <row r="661">
          <cell r="A661">
            <v>821</v>
          </cell>
          <cell r="B661" t="str">
            <v xml:space="preserve">ATM S/M Bravo Churchill </v>
          </cell>
          <cell r="C661" t="str">
            <v>DISTRITO NACIONAL</v>
          </cell>
        </row>
        <row r="662">
          <cell r="A662">
            <v>822</v>
          </cell>
          <cell r="B662" t="str">
            <v xml:space="preserve">ATM INDUSPALMA </v>
          </cell>
          <cell r="C662" t="str">
            <v>ESTE</v>
          </cell>
        </row>
        <row r="663">
          <cell r="A663">
            <v>823</v>
          </cell>
          <cell r="B663" t="str">
            <v xml:space="preserve">ATM UNP El Carril (Haina) </v>
          </cell>
          <cell r="C663" t="str">
            <v>DISTRITO NACIONAL</v>
          </cell>
        </row>
        <row r="664">
          <cell r="A664">
            <v>824</v>
          </cell>
          <cell r="B664" t="str">
            <v xml:space="preserve">ATM Multiplaza (Higuey) </v>
          </cell>
          <cell r="C664" t="str">
            <v>ESTE</v>
          </cell>
        </row>
        <row r="665">
          <cell r="A665">
            <v>825</v>
          </cell>
          <cell r="B665" t="str">
            <v xml:space="preserve">ATM Estacion Eco Cibeles (Las Matas de Farfán) </v>
          </cell>
          <cell r="C665" t="str">
            <v>SUR</v>
          </cell>
        </row>
        <row r="666">
          <cell r="A666">
            <v>826</v>
          </cell>
          <cell r="B666" t="str">
            <v xml:space="preserve">ATM Oficina Diamond Plaza II </v>
          </cell>
          <cell r="C666" t="str">
            <v>DISTRITO NACIONAL</v>
          </cell>
        </row>
        <row r="667">
          <cell r="A667">
            <v>827</v>
          </cell>
          <cell r="B667" t="str">
            <v xml:space="preserve">ATM Tienda Oxígeno Dominicano </v>
          </cell>
          <cell r="C667" t="str">
            <v>DISTRITO NACIONAL</v>
          </cell>
        </row>
        <row r="668">
          <cell r="A668">
            <v>828</v>
          </cell>
          <cell r="B668" t="str">
            <v xml:space="preserve">ATM Banca Fiduciaria </v>
          </cell>
          <cell r="C668" t="str">
            <v>DISTRITO NACIONAL</v>
          </cell>
        </row>
        <row r="669">
          <cell r="A669">
            <v>829</v>
          </cell>
          <cell r="B669" t="str">
            <v xml:space="preserve">ATM UNP Multicentro Sirena Baní </v>
          </cell>
          <cell r="C669" t="str">
            <v>SUR</v>
          </cell>
        </row>
        <row r="670">
          <cell r="A670">
            <v>830</v>
          </cell>
          <cell r="B670" t="str">
            <v xml:space="preserve">ATM UNP Sabana Grande de Boyá </v>
          </cell>
          <cell r="C670" t="str">
            <v>ESTE</v>
          </cell>
        </row>
        <row r="671">
          <cell r="A671">
            <v>831</v>
          </cell>
          <cell r="B671" t="str">
            <v xml:space="preserve">ATM Politécnico Loyola San Cristóbal </v>
          </cell>
          <cell r="C671" t="str">
            <v>SUR</v>
          </cell>
        </row>
        <row r="672">
          <cell r="A672">
            <v>832</v>
          </cell>
          <cell r="B672" t="str">
            <v xml:space="preserve">ATM Hospital Traumatológico La Vega </v>
          </cell>
          <cell r="C672" t="str">
            <v>NORTE</v>
          </cell>
        </row>
        <row r="673">
          <cell r="A673">
            <v>833</v>
          </cell>
          <cell r="B673" t="str">
            <v xml:space="preserve">ATM Cafetería CTB I </v>
          </cell>
          <cell r="C673" t="str">
            <v>DISTRITO NACIONAL</v>
          </cell>
        </row>
        <row r="674">
          <cell r="A674">
            <v>834</v>
          </cell>
          <cell r="B674" t="str">
            <v xml:space="preserve">ATM Centro Médico Moderno </v>
          </cell>
          <cell r="C674" t="str">
            <v>DISTRITO NACIONAL</v>
          </cell>
        </row>
        <row r="675">
          <cell r="A675">
            <v>835</v>
          </cell>
          <cell r="B675" t="str">
            <v xml:space="preserve">ATM UNP Megacentro </v>
          </cell>
          <cell r="C675" t="str">
            <v>DISTRITO NACIONAL</v>
          </cell>
        </row>
        <row r="676">
          <cell r="A676">
            <v>836</v>
          </cell>
          <cell r="B676" t="str">
            <v xml:space="preserve">ATM UNP Plaza Luperón </v>
          </cell>
          <cell r="C676" t="str">
            <v>DISTRITO NACIONAL</v>
          </cell>
        </row>
        <row r="677">
          <cell r="A677">
            <v>837</v>
          </cell>
          <cell r="B677" t="str">
            <v>ATM Estación Next Canabacoa</v>
          </cell>
          <cell r="C677" t="str">
            <v>NORTE</v>
          </cell>
        </row>
        <row r="678">
          <cell r="A678">
            <v>838</v>
          </cell>
          <cell r="B678" t="str">
            <v xml:space="preserve">ATM UNP Consuelo </v>
          </cell>
          <cell r="C678" t="str">
            <v>ESTE</v>
          </cell>
        </row>
        <row r="679">
          <cell r="A679">
            <v>839</v>
          </cell>
          <cell r="B679" t="str">
            <v xml:space="preserve">ATM INAPA </v>
          </cell>
          <cell r="C679" t="str">
            <v>DISTRITO NACIONAL</v>
          </cell>
        </row>
        <row r="680">
          <cell r="A680">
            <v>840</v>
          </cell>
          <cell r="B680" t="str">
            <v xml:space="preserve">ATM PUCMM (Santiago) </v>
          </cell>
          <cell r="C680" t="str">
            <v>NORTE</v>
          </cell>
        </row>
        <row r="681">
          <cell r="A681">
            <v>841</v>
          </cell>
          <cell r="B681" t="str">
            <v xml:space="preserve">ATM CEA </v>
          </cell>
          <cell r="C681" t="str">
            <v>DISTRITO NACIONAL</v>
          </cell>
        </row>
        <row r="682">
          <cell r="A682">
            <v>842</v>
          </cell>
          <cell r="B682" t="str">
            <v xml:space="preserve">ATM Plaza Orense II (La Romana) </v>
          </cell>
          <cell r="C682" t="str">
            <v>ESTE</v>
          </cell>
        </row>
        <row r="683">
          <cell r="A683">
            <v>843</v>
          </cell>
          <cell r="B683" t="str">
            <v xml:space="preserve">ATM Oficina Romana Centro </v>
          </cell>
          <cell r="C683" t="str">
            <v>ESTE</v>
          </cell>
        </row>
        <row r="684">
          <cell r="A684">
            <v>844</v>
          </cell>
          <cell r="B684" t="str">
            <v xml:space="preserve">ATM San Juan Shopping Center (Bávaro) </v>
          </cell>
          <cell r="C684" t="str">
            <v>ESTE</v>
          </cell>
        </row>
        <row r="685">
          <cell r="A685">
            <v>845</v>
          </cell>
          <cell r="B685" t="str">
            <v xml:space="preserve">ATM CERTV (Canal 4) </v>
          </cell>
          <cell r="C685" t="str">
            <v>DISTRITO NACIONAL</v>
          </cell>
        </row>
        <row r="686">
          <cell r="A686">
            <v>849</v>
          </cell>
          <cell r="B686" t="str">
            <v xml:space="preserve">ATM La Innovación </v>
          </cell>
          <cell r="C686" t="str">
            <v>DISTRITO NACIONAL</v>
          </cell>
        </row>
        <row r="687">
          <cell r="A687">
            <v>850</v>
          </cell>
          <cell r="B687" t="str">
            <v xml:space="preserve">ATM Hotel Be Live Hamaca </v>
          </cell>
          <cell r="C687" t="str">
            <v>DISTRITO NACIONAL</v>
          </cell>
        </row>
        <row r="688">
          <cell r="A688">
            <v>851</v>
          </cell>
          <cell r="B688" t="str">
            <v xml:space="preserve">ATM Hospital Vinicio Calventi </v>
          </cell>
          <cell r="C688" t="str">
            <v>NORTE</v>
          </cell>
        </row>
        <row r="689">
          <cell r="A689">
            <v>852</v>
          </cell>
          <cell r="B689" t="str">
            <v xml:space="preserve">ATM Gasolinera Franco Bido </v>
          </cell>
          <cell r="C689" t="str">
            <v>NORTE</v>
          </cell>
        </row>
        <row r="690">
          <cell r="A690">
            <v>853</v>
          </cell>
          <cell r="B690" t="str">
            <v xml:space="preserve">ATM Inversiones JF Group (Shell Canabacoa) </v>
          </cell>
          <cell r="C690" t="str">
            <v>NORTE</v>
          </cell>
        </row>
        <row r="691">
          <cell r="A691">
            <v>854</v>
          </cell>
          <cell r="B691" t="str">
            <v xml:space="preserve">ATM Centro Comercial Blanco Batista </v>
          </cell>
          <cell r="C691" t="str">
            <v>NORTE</v>
          </cell>
        </row>
        <row r="692">
          <cell r="A692">
            <v>855</v>
          </cell>
          <cell r="B692" t="str">
            <v xml:space="preserve">ATM Palacio de Justicia La Vega </v>
          </cell>
          <cell r="C692" t="str">
            <v>NORTE</v>
          </cell>
        </row>
        <row r="693">
          <cell r="A693">
            <v>856</v>
          </cell>
          <cell r="B693" t="str">
            <v xml:space="preserve">ATM Estación Petronán Altamira (Puerto Plata) </v>
          </cell>
          <cell r="C693" t="str">
            <v>NORTE</v>
          </cell>
        </row>
        <row r="694">
          <cell r="A694">
            <v>857</v>
          </cell>
          <cell r="B694" t="str">
            <v xml:space="preserve">ATM Oficina Los Alamos </v>
          </cell>
          <cell r="C694" t="str">
            <v>NORTE</v>
          </cell>
        </row>
        <row r="695">
          <cell r="A695">
            <v>858</v>
          </cell>
          <cell r="B695" t="str">
            <v xml:space="preserve">ATM Cooperativa Maestros (COOPNAMA) </v>
          </cell>
          <cell r="C695" t="str">
            <v>DISTRITO NACIONAL</v>
          </cell>
        </row>
        <row r="696">
          <cell r="A696">
            <v>859</v>
          </cell>
          <cell r="B696" t="str">
            <v xml:space="preserve">ATM Hotel Vista Sol (Punta Cana) </v>
          </cell>
          <cell r="C696" t="str">
            <v>ESTE</v>
          </cell>
        </row>
        <row r="697">
          <cell r="A697">
            <v>860</v>
          </cell>
          <cell r="B697" t="str">
            <v xml:space="preserve">ATM Oficina Bella Vista 27 de Febrero I </v>
          </cell>
          <cell r="C697" t="str">
            <v>DISTRITO NACIONAL</v>
          </cell>
        </row>
        <row r="698">
          <cell r="A698">
            <v>861</v>
          </cell>
          <cell r="B698" t="str">
            <v xml:space="preserve">ATM Oficina Bella Vista 27 de Febrero II </v>
          </cell>
          <cell r="C698" t="str">
            <v>DISTRITO NACIONAL</v>
          </cell>
        </row>
        <row r="699">
          <cell r="A699">
            <v>862</v>
          </cell>
          <cell r="B699" t="str">
            <v xml:space="preserve">ATM S/M Doble A (Sabaneta) </v>
          </cell>
          <cell r="C699" t="str">
            <v>NORTE</v>
          </cell>
        </row>
        <row r="700">
          <cell r="A700">
            <v>863</v>
          </cell>
          <cell r="B700" t="str">
            <v xml:space="preserve">ATM Estación Esso Autop. Duarte Km. 14 </v>
          </cell>
          <cell r="C700" t="str">
            <v>DISTRITO NACIONAL</v>
          </cell>
        </row>
        <row r="701">
          <cell r="A701">
            <v>864</v>
          </cell>
          <cell r="B701" t="str">
            <v xml:space="preserve">ATM Palmares Mall (San Francisco) </v>
          </cell>
          <cell r="C701" t="str">
            <v>NORTE</v>
          </cell>
        </row>
        <row r="702">
          <cell r="A702">
            <v>865</v>
          </cell>
          <cell r="B702" t="str">
            <v xml:space="preserve">ATM Club Naco </v>
          </cell>
          <cell r="C702" t="str">
            <v>DISTRITO NACIONAL</v>
          </cell>
        </row>
        <row r="703">
          <cell r="A703">
            <v>866</v>
          </cell>
          <cell r="B703" t="str">
            <v xml:space="preserve">ATM CARDNET </v>
          </cell>
          <cell r="C703" t="str">
            <v>DISTRITO NACIONAL</v>
          </cell>
        </row>
        <row r="704">
          <cell r="A704">
            <v>867</v>
          </cell>
          <cell r="B704" t="str">
            <v xml:space="preserve">ATM Estación Combustible Autopista El Coral </v>
          </cell>
          <cell r="C704" t="str">
            <v>ESTE</v>
          </cell>
        </row>
        <row r="705">
          <cell r="A705">
            <v>868</v>
          </cell>
          <cell r="B705" t="str">
            <v xml:space="preserve">ATM Casino Diamante </v>
          </cell>
          <cell r="C705" t="str">
            <v>DISTRITO NACIONAL</v>
          </cell>
        </row>
        <row r="706">
          <cell r="A706">
            <v>869</v>
          </cell>
          <cell r="B706" t="str">
            <v xml:space="preserve">ATM Estación Isla La Cueva (Cotuí) </v>
          </cell>
          <cell r="C706" t="str">
            <v>NORTE</v>
          </cell>
        </row>
        <row r="707">
          <cell r="A707">
            <v>870</v>
          </cell>
          <cell r="B707" t="str">
            <v xml:space="preserve">ATM Willbes Dominicana (Barahona) </v>
          </cell>
          <cell r="C707" t="str">
            <v>SUR</v>
          </cell>
        </row>
        <row r="708">
          <cell r="A708">
            <v>871</v>
          </cell>
          <cell r="B708" t="str">
            <v>ATM Plaza Cultural San Juan</v>
          </cell>
          <cell r="C708" t="str">
            <v>SUR</v>
          </cell>
        </row>
        <row r="709">
          <cell r="A709">
            <v>872</v>
          </cell>
          <cell r="B709" t="str">
            <v xml:space="preserve">ATM Zona Franca Pisano II (Santiago) </v>
          </cell>
          <cell r="C709" t="str">
            <v>NORTE</v>
          </cell>
        </row>
        <row r="710">
          <cell r="A710">
            <v>873</v>
          </cell>
          <cell r="B710" t="str">
            <v xml:space="preserve">ATM Centro de Caja San Cristóbal II </v>
          </cell>
          <cell r="C710" t="str">
            <v>SUR</v>
          </cell>
        </row>
        <row r="711">
          <cell r="A711">
            <v>874</v>
          </cell>
          <cell r="B711" t="str">
            <v xml:space="preserve">ATM Zona Franca Esperanza II (Mao) </v>
          </cell>
          <cell r="C711" t="str">
            <v>NORTE</v>
          </cell>
        </row>
        <row r="712">
          <cell r="A712">
            <v>875</v>
          </cell>
          <cell r="B712" t="str">
            <v xml:space="preserve">ATM Texaco Aut. Duarte KM 14 1/2 (Los Alcarrizos) </v>
          </cell>
          <cell r="C712" t="str">
            <v>DISTRITO NACIONAL</v>
          </cell>
        </row>
        <row r="713">
          <cell r="A713">
            <v>876</v>
          </cell>
          <cell r="B713" t="str">
            <v xml:space="preserve">ATM Estación Next Abraham Lincoln </v>
          </cell>
          <cell r="C713" t="str">
            <v>DISTRITO NACIONAL</v>
          </cell>
        </row>
        <row r="714">
          <cell r="A714">
            <v>877</v>
          </cell>
          <cell r="B714" t="str">
            <v xml:space="preserve">ATM Estación Los Samanes (Ranchito, La Vega) </v>
          </cell>
          <cell r="C714" t="str">
            <v>NORTE</v>
          </cell>
        </row>
        <row r="715">
          <cell r="A715">
            <v>878</v>
          </cell>
          <cell r="B715" t="str">
            <v>ATM UNP Cabral Y Baez</v>
          </cell>
          <cell r="C715" t="str">
            <v>NORTE</v>
          </cell>
        </row>
        <row r="716">
          <cell r="A716">
            <v>879</v>
          </cell>
          <cell r="B716" t="str">
            <v xml:space="preserve">ATM Plaza Metropolitana </v>
          </cell>
          <cell r="C716" t="str">
            <v>DISTRITO NACIONAL</v>
          </cell>
        </row>
        <row r="717">
          <cell r="A717">
            <v>880</v>
          </cell>
          <cell r="B717" t="str">
            <v xml:space="preserve">ATM Autoservicio Barahona II </v>
          </cell>
          <cell r="C717" t="str">
            <v>SUR</v>
          </cell>
        </row>
        <row r="718">
          <cell r="A718">
            <v>881</v>
          </cell>
          <cell r="B718" t="str">
            <v xml:space="preserve">ATM UNP Yaguate (San Cristóbal) </v>
          </cell>
          <cell r="C718" t="str">
            <v>SUR</v>
          </cell>
        </row>
        <row r="719">
          <cell r="A719">
            <v>882</v>
          </cell>
          <cell r="B719" t="str">
            <v xml:space="preserve">ATM Oficina Moca II </v>
          </cell>
          <cell r="C719" t="str">
            <v>NORTE</v>
          </cell>
        </row>
        <row r="720">
          <cell r="A720">
            <v>883</v>
          </cell>
          <cell r="B720" t="str">
            <v xml:space="preserve">ATM Oficina Filadelfia Plaza </v>
          </cell>
          <cell r="C720" t="str">
            <v>DISTRITO NACIONAL</v>
          </cell>
        </row>
        <row r="721">
          <cell r="A721">
            <v>884</v>
          </cell>
          <cell r="B721" t="str">
            <v xml:space="preserve">ATM UNP Olé Sabana Perdida </v>
          </cell>
          <cell r="C721" t="str">
            <v>DISTRITO NACIONAL</v>
          </cell>
        </row>
        <row r="722">
          <cell r="A722">
            <v>885</v>
          </cell>
          <cell r="B722" t="str">
            <v xml:space="preserve">ATM UNP Rancho Arriba </v>
          </cell>
          <cell r="C722" t="str">
            <v>SUR</v>
          </cell>
        </row>
        <row r="723">
          <cell r="A723">
            <v>886</v>
          </cell>
          <cell r="B723" t="str">
            <v xml:space="preserve">ATM Oficina Guayubín </v>
          </cell>
          <cell r="C723" t="str">
            <v>NORTE</v>
          </cell>
        </row>
        <row r="724">
          <cell r="A724">
            <v>887</v>
          </cell>
          <cell r="B724" t="str">
            <v>ATM S/M Bravo Los Proceres</v>
          </cell>
          <cell r="C724" t="str">
            <v>DISTRITO NACIONAL</v>
          </cell>
        </row>
        <row r="725">
          <cell r="A725">
            <v>888</v>
          </cell>
          <cell r="B725" t="str">
            <v>ATM Oficina galeria 56 II (SFM)</v>
          </cell>
          <cell r="C725" t="str">
            <v>NORTE</v>
          </cell>
        </row>
        <row r="726">
          <cell r="A726">
            <v>889</v>
          </cell>
          <cell r="B726" t="str">
            <v>ATM Oficina Plaza Lama Máximo Gómez II</v>
          </cell>
          <cell r="C726" t="str">
            <v>DISTRITO NACIONAL</v>
          </cell>
        </row>
        <row r="727">
          <cell r="A727">
            <v>890</v>
          </cell>
          <cell r="B727" t="str">
            <v xml:space="preserve">ATM Escuela Penitenciaria (San Cristóbal) </v>
          </cell>
          <cell r="C727" t="str">
            <v>SUR</v>
          </cell>
        </row>
        <row r="728">
          <cell r="A728">
            <v>891</v>
          </cell>
          <cell r="B728" t="str">
            <v xml:space="preserve">ATM Estación Texaco (Barahona) </v>
          </cell>
          <cell r="C728" t="str">
            <v>SUR</v>
          </cell>
        </row>
        <row r="729">
          <cell r="A729">
            <v>892</v>
          </cell>
          <cell r="B729" t="str">
            <v xml:space="preserve">ATM Edificio Globalia (Naco) </v>
          </cell>
          <cell r="C729" t="str">
            <v>DISTRITO NACIONAL</v>
          </cell>
        </row>
        <row r="730">
          <cell r="A730">
            <v>893</v>
          </cell>
          <cell r="B730" t="str">
            <v xml:space="preserve">ATM Hotel Be Live Canoa (Bayahibe) II </v>
          </cell>
          <cell r="C730" t="str">
            <v>ESTE</v>
          </cell>
        </row>
        <row r="731">
          <cell r="A731">
            <v>894</v>
          </cell>
          <cell r="B731" t="str">
            <v>ATM Eco Petroleo Estero Hondo</v>
          </cell>
          <cell r="C731" t="str">
            <v>NORTE</v>
          </cell>
        </row>
        <row r="732">
          <cell r="A732">
            <v>895</v>
          </cell>
          <cell r="B732" t="str">
            <v xml:space="preserve">ATM S/M Bravo (Santiago) </v>
          </cell>
          <cell r="C732" t="str">
            <v>NORTE</v>
          </cell>
        </row>
        <row r="733">
          <cell r="A733">
            <v>896</v>
          </cell>
          <cell r="B733" t="str">
            <v xml:space="preserve">ATM Campamento Militar 16 de Agosto I </v>
          </cell>
          <cell r="C733" t="str">
            <v>DISTRITO NACIONAL</v>
          </cell>
        </row>
        <row r="734">
          <cell r="A734">
            <v>897</v>
          </cell>
          <cell r="B734" t="str">
            <v xml:space="preserve">ATM Campamento Militar 16 de Agosto II </v>
          </cell>
          <cell r="C734" t="str">
            <v>DISTRITO NACIONAL</v>
          </cell>
        </row>
        <row r="735">
          <cell r="A735">
            <v>899</v>
          </cell>
          <cell r="B735" t="str">
            <v xml:space="preserve">ATM Oficina Punta Cana </v>
          </cell>
          <cell r="C735" t="str">
            <v>ESTE</v>
          </cell>
        </row>
        <row r="736">
          <cell r="A736">
            <v>900</v>
          </cell>
          <cell r="B736" t="str">
            <v xml:space="preserve">ATM UNP Merca Santo Domingo </v>
          </cell>
          <cell r="C736" t="str">
            <v>DISTRITO NACIONAL</v>
          </cell>
        </row>
        <row r="737">
          <cell r="A737">
            <v>901</v>
          </cell>
          <cell r="B737" t="str">
            <v>ATM Licor Mart-01</v>
          </cell>
          <cell r="C737" t="str">
            <v>DISTRITO NACIONAL</v>
          </cell>
        </row>
        <row r="738">
          <cell r="A738">
            <v>902</v>
          </cell>
          <cell r="B738" t="str">
            <v xml:space="preserve">ATM Oficina Plaza Florida </v>
          </cell>
          <cell r="C738" t="str">
            <v>DISTRITO NACIONAL</v>
          </cell>
        </row>
        <row r="739">
          <cell r="A739">
            <v>903</v>
          </cell>
          <cell r="B739" t="str">
            <v xml:space="preserve">ATM Oficina La Vega Real I </v>
          </cell>
          <cell r="C739" t="str">
            <v>NORTE</v>
          </cell>
        </row>
        <row r="740">
          <cell r="A740">
            <v>904</v>
          </cell>
          <cell r="B740" t="str">
            <v xml:space="preserve">ATM Oficina Multicentro La Sirena Churchill </v>
          </cell>
          <cell r="C740" t="str">
            <v>DISTRITO NACIONAL</v>
          </cell>
        </row>
        <row r="741">
          <cell r="A741">
            <v>905</v>
          </cell>
          <cell r="B741" t="str">
            <v xml:space="preserve">ATM Oficina La Vega Real II </v>
          </cell>
          <cell r="C741" t="str">
            <v>NORTE</v>
          </cell>
        </row>
        <row r="742">
          <cell r="A742">
            <v>906</v>
          </cell>
          <cell r="B742" t="str">
            <v xml:space="preserve">ATM MESCYT  </v>
          </cell>
          <cell r="C742" t="str">
            <v>DISTRITO NACIONAL</v>
          </cell>
        </row>
        <row r="743">
          <cell r="A743">
            <v>907</v>
          </cell>
          <cell r="B743" t="str">
            <v xml:space="preserve">ATM Texaco Estación Aut. Duarte (Los Ríos) </v>
          </cell>
          <cell r="C743" t="str">
            <v>DISTRITO NACIONAL</v>
          </cell>
        </row>
        <row r="744">
          <cell r="A744">
            <v>908</v>
          </cell>
          <cell r="B744" t="str">
            <v xml:space="preserve">ATM Oficina Plaza Botánika </v>
          </cell>
          <cell r="C744" t="str">
            <v>DISTRITO NACIONAL</v>
          </cell>
        </row>
        <row r="745">
          <cell r="A745">
            <v>909</v>
          </cell>
          <cell r="B745" t="str">
            <v xml:space="preserve">ATM UNP UASD </v>
          </cell>
          <cell r="C745" t="str">
            <v>DISTRITO NACIONAL</v>
          </cell>
        </row>
        <row r="746">
          <cell r="A746">
            <v>910</v>
          </cell>
          <cell r="B746" t="str">
            <v xml:space="preserve">ATM Oficina El Sol II (Santiago) </v>
          </cell>
          <cell r="C746" t="str">
            <v>NORTE</v>
          </cell>
        </row>
        <row r="747">
          <cell r="A747">
            <v>911</v>
          </cell>
          <cell r="B747" t="str">
            <v xml:space="preserve">ATM Oficina Venezuela II </v>
          </cell>
          <cell r="C747" t="str">
            <v>DISTRITO NACIONAL</v>
          </cell>
        </row>
        <row r="748">
          <cell r="A748">
            <v>912</v>
          </cell>
          <cell r="B748" t="str">
            <v xml:space="preserve">ATM Oficina San Pedro II </v>
          </cell>
          <cell r="C748" t="str">
            <v>ESTE</v>
          </cell>
        </row>
        <row r="749">
          <cell r="A749">
            <v>913</v>
          </cell>
          <cell r="B749" t="str">
            <v xml:space="preserve">ATM S/M Pola Sarasota </v>
          </cell>
          <cell r="C749" t="str">
            <v>DISTRITO NACIONAL</v>
          </cell>
        </row>
        <row r="750">
          <cell r="A750">
            <v>914</v>
          </cell>
          <cell r="B750" t="str">
            <v xml:space="preserve">ATM Clínica Abreu </v>
          </cell>
          <cell r="C750" t="str">
            <v>DISTRITO NACIONAL</v>
          </cell>
        </row>
        <row r="751">
          <cell r="A751">
            <v>915</v>
          </cell>
          <cell r="B751" t="str">
            <v xml:space="preserve">ATM Multicentro La Sirena Aut. Duarte </v>
          </cell>
          <cell r="C751" t="str">
            <v>DISTRITO NACIONAL</v>
          </cell>
        </row>
        <row r="752">
          <cell r="A752">
            <v>916</v>
          </cell>
          <cell r="B752" t="str">
            <v xml:space="preserve">ATM S/M La Cadena Lincoln </v>
          </cell>
          <cell r="C752" t="str">
            <v>DISTRITO NACIONAL</v>
          </cell>
        </row>
        <row r="753">
          <cell r="A753">
            <v>917</v>
          </cell>
          <cell r="B753" t="str">
            <v xml:space="preserve">ATM Oficina Los Mina </v>
          </cell>
          <cell r="C753" t="str">
            <v>DISTRITO NACIONAL</v>
          </cell>
        </row>
        <row r="754">
          <cell r="A754">
            <v>918</v>
          </cell>
          <cell r="B754" t="str">
            <v xml:space="preserve">ATM S/M Liverpool de la Jacobo Majluta </v>
          </cell>
          <cell r="C754" t="str">
            <v>DISTRITO NACIONAL</v>
          </cell>
        </row>
        <row r="755">
          <cell r="A755">
            <v>919</v>
          </cell>
          <cell r="B755" t="str">
            <v xml:space="preserve">ATM S/M La Cadena Sarasota </v>
          </cell>
          <cell r="C755" t="str">
            <v>DISTRITO NACIONAL</v>
          </cell>
        </row>
        <row r="756">
          <cell r="A756">
            <v>921</v>
          </cell>
          <cell r="B756" t="str">
            <v xml:space="preserve">ATM Amber Cove (Puerto Plata) </v>
          </cell>
          <cell r="C756" t="str">
            <v>NORTE</v>
          </cell>
        </row>
        <row r="757">
          <cell r="A757">
            <v>923</v>
          </cell>
          <cell r="B757" t="str">
            <v xml:space="preserve">ATM Agroindustrial San Pedro de Macorís </v>
          </cell>
          <cell r="C757" t="str">
            <v>ESTE</v>
          </cell>
        </row>
        <row r="758">
          <cell r="A758">
            <v>924</v>
          </cell>
          <cell r="B758" t="str">
            <v>ATM S/M Mimasa (Samaná)</v>
          </cell>
          <cell r="C758" t="str">
            <v>NORTE</v>
          </cell>
        </row>
        <row r="759">
          <cell r="A759">
            <v>925</v>
          </cell>
          <cell r="B759" t="str">
            <v xml:space="preserve">ATM Oficina Plaza Lama Av. 27 de Febrero </v>
          </cell>
          <cell r="C759" t="str">
            <v>DISTRITO NACIONAL</v>
          </cell>
        </row>
        <row r="760">
          <cell r="A760">
            <v>926</v>
          </cell>
          <cell r="B760" t="str">
            <v>ATM S/M Juan Cepin</v>
          </cell>
          <cell r="C760" t="str">
            <v>NORTE</v>
          </cell>
        </row>
        <row r="761">
          <cell r="A761">
            <v>927</v>
          </cell>
          <cell r="B761" t="str">
            <v>ATM S/M Bravo La Esperilla</v>
          </cell>
          <cell r="C761" t="str">
            <v>DISTRITO NACIONAL</v>
          </cell>
        </row>
        <row r="762">
          <cell r="A762">
            <v>928</v>
          </cell>
          <cell r="B762" t="str">
            <v>ATM Estación Texaco Hispanoamericana</v>
          </cell>
          <cell r="C762" t="str">
            <v>NORTE</v>
          </cell>
        </row>
        <row r="763">
          <cell r="A763">
            <v>929</v>
          </cell>
          <cell r="B763" t="str">
            <v>ATM Autoservicio Nacional El Conde</v>
          </cell>
          <cell r="C763" t="str">
            <v>DISTRITO NACIONAL</v>
          </cell>
        </row>
        <row r="764">
          <cell r="A764">
            <v>930</v>
          </cell>
          <cell r="B764" t="str">
            <v>ATM Oficina Plaza Spring Center</v>
          </cell>
          <cell r="C764" t="str">
            <v>DISTRITO NACIONAL</v>
          </cell>
        </row>
        <row r="765">
          <cell r="A765">
            <v>931</v>
          </cell>
          <cell r="B765" t="str">
            <v xml:space="preserve">ATM Autobanco Luperón I </v>
          </cell>
          <cell r="C765" t="str">
            <v>DISTRITO NACIONAL</v>
          </cell>
        </row>
        <row r="766">
          <cell r="A766">
            <v>932</v>
          </cell>
          <cell r="B766" t="str">
            <v xml:space="preserve">ATM Banco Agrícola </v>
          </cell>
          <cell r="C766" t="str">
            <v>DISTRITO NACIONAL</v>
          </cell>
        </row>
        <row r="767">
          <cell r="A767">
            <v>933</v>
          </cell>
          <cell r="B767" t="str">
            <v>ATM Hotel Dreams Punta Cana II</v>
          </cell>
          <cell r="C767" t="str">
            <v>ESTE</v>
          </cell>
        </row>
        <row r="768">
          <cell r="A768">
            <v>934</v>
          </cell>
          <cell r="B768" t="str">
            <v>ATM Hotel Dreams La Romana</v>
          </cell>
          <cell r="C768" t="str">
            <v>ESTE</v>
          </cell>
        </row>
        <row r="769">
          <cell r="A769">
            <v>935</v>
          </cell>
          <cell r="B769" t="str">
            <v xml:space="preserve">ATM Oficina John F. Kennedy </v>
          </cell>
          <cell r="C769" t="str">
            <v>DISTRITO NACIONAL</v>
          </cell>
        </row>
        <row r="770">
          <cell r="A770">
            <v>936</v>
          </cell>
          <cell r="B770" t="str">
            <v xml:space="preserve">ATM Autobanco Oficina La Vega I </v>
          </cell>
          <cell r="C770" t="str">
            <v>NORTE</v>
          </cell>
        </row>
        <row r="771">
          <cell r="A771">
            <v>937</v>
          </cell>
          <cell r="B771" t="str">
            <v xml:space="preserve">ATM Autobanco Oficina La Vega II </v>
          </cell>
          <cell r="C771" t="str">
            <v>NORTE</v>
          </cell>
        </row>
        <row r="772">
          <cell r="A772">
            <v>938</v>
          </cell>
          <cell r="B772" t="str">
            <v xml:space="preserve">ATM Autobanco Oficina Filadelfia Plaza </v>
          </cell>
          <cell r="C772" t="str">
            <v>DISTRITO NACIONAL</v>
          </cell>
        </row>
        <row r="773">
          <cell r="A773">
            <v>939</v>
          </cell>
          <cell r="B773" t="str">
            <v xml:space="preserve">ATM Estación Texaco Máximo Gómez </v>
          </cell>
          <cell r="C773" t="str">
            <v>DISTRITO NACIONAL</v>
          </cell>
        </row>
        <row r="774">
          <cell r="A774">
            <v>940</v>
          </cell>
          <cell r="B774" t="str">
            <v xml:space="preserve">ATM Oficina El Portal (Santiago) </v>
          </cell>
          <cell r="C774" t="str">
            <v>NORTE</v>
          </cell>
        </row>
        <row r="775">
          <cell r="A775">
            <v>941</v>
          </cell>
          <cell r="B775" t="str">
            <v xml:space="preserve">ATM Estación Next (Puerto Plata) </v>
          </cell>
          <cell r="C775" t="str">
            <v>NORTE</v>
          </cell>
        </row>
        <row r="776">
          <cell r="A776">
            <v>942</v>
          </cell>
          <cell r="B776" t="str">
            <v xml:space="preserve">ATM Estación Texaco La Vega </v>
          </cell>
          <cell r="C776" t="str">
            <v>NORTE</v>
          </cell>
        </row>
        <row r="777">
          <cell r="A777">
            <v>943</v>
          </cell>
          <cell r="B777" t="str">
            <v xml:space="preserve">ATM Oficina Tránsito Terreste </v>
          </cell>
          <cell r="C777" t="str">
            <v>DISTRITO NACIONAL</v>
          </cell>
        </row>
        <row r="778">
          <cell r="A778">
            <v>944</v>
          </cell>
          <cell r="B778" t="str">
            <v xml:space="preserve">ATM UNP Mao </v>
          </cell>
          <cell r="C778" t="str">
            <v>NORTE</v>
          </cell>
        </row>
        <row r="779">
          <cell r="A779">
            <v>945</v>
          </cell>
          <cell r="B779" t="str">
            <v xml:space="preserve">ATM UNP El Valle (Hato Mayor) </v>
          </cell>
          <cell r="C779" t="str">
            <v>ESTE</v>
          </cell>
        </row>
        <row r="780">
          <cell r="A780">
            <v>946</v>
          </cell>
          <cell r="B780" t="str">
            <v xml:space="preserve">ATM Oficina Núñez de Cáceres I </v>
          </cell>
          <cell r="C780" t="str">
            <v>DISTRITO NACIONAL</v>
          </cell>
        </row>
        <row r="781">
          <cell r="A781">
            <v>947</v>
          </cell>
          <cell r="B781" t="str">
            <v xml:space="preserve">ATM Superintendencia de Bancos </v>
          </cell>
          <cell r="C781" t="str">
            <v>DISTRITO NACIONAL</v>
          </cell>
        </row>
        <row r="782">
          <cell r="A782">
            <v>948</v>
          </cell>
          <cell r="B782" t="str">
            <v xml:space="preserve">ATM Autobanco El Jaya II (SFM) </v>
          </cell>
          <cell r="C782" t="str">
            <v>NORTE</v>
          </cell>
        </row>
        <row r="783">
          <cell r="A783">
            <v>949</v>
          </cell>
          <cell r="B783" t="str">
            <v xml:space="preserve">ATM S/M Bravo San Isidro Coral Mall </v>
          </cell>
          <cell r="C783" t="str">
            <v>DISTRITO NACIONAL</v>
          </cell>
        </row>
        <row r="784">
          <cell r="A784">
            <v>950</v>
          </cell>
          <cell r="B784" t="str">
            <v xml:space="preserve">ATM Oficina Monterrico </v>
          </cell>
          <cell r="C784" t="str">
            <v>NORTE</v>
          </cell>
        </row>
        <row r="785">
          <cell r="A785">
            <v>951</v>
          </cell>
          <cell r="B785" t="str">
            <v xml:space="preserve">ATM Oficina Plaza Haché JFK </v>
          </cell>
          <cell r="C785" t="str">
            <v>DISTRITO NACIONAL</v>
          </cell>
        </row>
        <row r="786">
          <cell r="A786">
            <v>952</v>
          </cell>
          <cell r="B786" t="str">
            <v xml:space="preserve">ATM Alvarez Rivas </v>
          </cell>
          <cell r="C786" t="str">
            <v>DISTRITO NACIONAL</v>
          </cell>
        </row>
        <row r="787">
          <cell r="A787">
            <v>953</v>
          </cell>
          <cell r="B787" t="str">
            <v xml:space="preserve">ATM Estafeta Dirección General de Pasaportes/Migración </v>
          </cell>
          <cell r="C787" t="str">
            <v>DISTRITO NACIONAL</v>
          </cell>
        </row>
        <row r="788">
          <cell r="A788">
            <v>954</v>
          </cell>
          <cell r="B788" t="str">
            <v xml:space="preserve">ATM LAESA Pimentel </v>
          </cell>
          <cell r="C788" t="str">
            <v>NORTE</v>
          </cell>
        </row>
        <row r="789">
          <cell r="A789">
            <v>955</v>
          </cell>
          <cell r="B789" t="str">
            <v xml:space="preserve">ATM Oficina Americana Independencia II </v>
          </cell>
          <cell r="C789" t="str">
            <v>DISTRITO NACIONAL</v>
          </cell>
        </row>
        <row r="790">
          <cell r="A790">
            <v>956</v>
          </cell>
          <cell r="B790" t="str">
            <v xml:space="preserve">ATM Autoservicio El Jaya (SFM) </v>
          </cell>
          <cell r="C790" t="str">
            <v>NORTE</v>
          </cell>
        </row>
        <row r="791">
          <cell r="A791">
            <v>957</v>
          </cell>
          <cell r="B791" t="str">
            <v xml:space="preserve">ATM Oficina Venezuela </v>
          </cell>
          <cell r="C791" t="str">
            <v>DISTRITO NACIONAL</v>
          </cell>
        </row>
        <row r="792">
          <cell r="A792">
            <v>958</v>
          </cell>
          <cell r="B792" t="str">
            <v xml:space="preserve">ATM Olé Aut. San Isidro </v>
          </cell>
          <cell r="C792" t="str">
            <v>DISTRITO NACIONAL</v>
          </cell>
        </row>
        <row r="793">
          <cell r="A793">
            <v>959</v>
          </cell>
          <cell r="B793" t="str">
            <v>ATM Estación Next Bavaro</v>
          </cell>
          <cell r="C793" t="str">
            <v>ESTE</v>
          </cell>
        </row>
        <row r="794">
          <cell r="A794">
            <v>960</v>
          </cell>
          <cell r="B794" t="str">
            <v xml:space="preserve">ATM Oficina Villa Ofelia I (San Juan) </v>
          </cell>
          <cell r="C794" t="str">
            <v>SUR</v>
          </cell>
        </row>
        <row r="795">
          <cell r="A795">
            <v>961</v>
          </cell>
          <cell r="B795" t="str">
            <v xml:space="preserve">ATM Listín Diario </v>
          </cell>
          <cell r="C795" t="str">
            <v>DISTRITO NACIONAL</v>
          </cell>
        </row>
        <row r="796">
          <cell r="A796">
            <v>962</v>
          </cell>
          <cell r="B796" t="str">
            <v xml:space="preserve">ATM Oficina Villa Ofelia II (San Juan) </v>
          </cell>
          <cell r="C796" t="str">
            <v>SUR</v>
          </cell>
        </row>
        <row r="797">
          <cell r="A797">
            <v>963</v>
          </cell>
          <cell r="B797" t="str">
            <v xml:space="preserve">ATM Multiplaza La Romana </v>
          </cell>
          <cell r="C797" t="str">
            <v>ESTE</v>
          </cell>
        </row>
        <row r="798">
          <cell r="A798">
            <v>964</v>
          </cell>
          <cell r="B798" t="str">
            <v>ATM Hotel Sunscape (Norte)</v>
          </cell>
          <cell r="C798" t="str">
            <v>NORTE</v>
          </cell>
        </row>
        <row r="799">
          <cell r="A799">
            <v>965</v>
          </cell>
          <cell r="B799" t="str">
            <v xml:space="preserve">ATM S/M La Fuente FUN (Santiago) </v>
          </cell>
          <cell r="C799" t="str">
            <v>NORTE</v>
          </cell>
        </row>
        <row r="800">
          <cell r="A800">
            <v>966</v>
          </cell>
          <cell r="B800" t="str">
            <v>ATM Centro Medico Real</v>
          </cell>
          <cell r="C800" t="str">
            <v>DISTRITO NACIONAL</v>
          </cell>
        </row>
        <row r="801">
          <cell r="A801">
            <v>967</v>
          </cell>
          <cell r="B801" t="str">
            <v xml:space="preserve">ATM UNP Hiper Olé Autopista Duarte </v>
          </cell>
          <cell r="C801" t="str">
            <v>DISTRITO NACIONAL</v>
          </cell>
        </row>
        <row r="802">
          <cell r="A802">
            <v>968</v>
          </cell>
          <cell r="B802" t="str">
            <v xml:space="preserve">ATM UNP Mercado Baní </v>
          </cell>
          <cell r="C802" t="str">
            <v>SUR</v>
          </cell>
        </row>
        <row r="803">
          <cell r="A803">
            <v>969</v>
          </cell>
          <cell r="B803" t="str">
            <v xml:space="preserve">ATM Oficina El Sol I (Santiago) </v>
          </cell>
          <cell r="C803" t="str">
            <v>NORTE</v>
          </cell>
        </row>
        <row r="804">
          <cell r="A804">
            <v>970</v>
          </cell>
          <cell r="B804" t="str">
            <v xml:space="preserve">ATM S/M Olé Haina </v>
          </cell>
          <cell r="C804" t="str">
            <v>DISTRITO NACIONAL</v>
          </cell>
        </row>
        <row r="805">
          <cell r="A805">
            <v>971</v>
          </cell>
          <cell r="B805" t="str">
            <v xml:space="preserve">ATM Club Banreservas I </v>
          </cell>
          <cell r="C805" t="str">
            <v>DISTRITO NACIONAL</v>
          </cell>
        </row>
        <row r="806">
          <cell r="A806">
            <v>972</v>
          </cell>
          <cell r="B806" t="str">
            <v>ATM Banco Bandex I (Antiguo BNV I)</v>
          </cell>
          <cell r="C806" t="str">
            <v>DISTRITO NACIONAL</v>
          </cell>
        </row>
        <row r="807">
          <cell r="A807">
            <v>973</v>
          </cell>
          <cell r="B807" t="str">
            <v xml:space="preserve">ATM Oficina Sabana de la Mar </v>
          </cell>
          <cell r="C807" t="str">
            <v>DISTRITO NACIONAL</v>
          </cell>
        </row>
        <row r="808">
          <cell r="A808">
            <v>974</v>
          </cell>
          <cell r="B808" t="str">
            <v xml:space="preserve">ATM S/M Nacional Ave. Lope de Vega </v>
          </cell>
          <cell r="C808" t="str">
            <v>DISTRITO NACIONAL</v>
          </cell>
        </row>
        <row r="809">
          <cell r="A809">
            <v>976</v>
          </cell>
          <cell r="B809" t="str">
            <v xml:space="preserve">ATM Oficina Diamond Plaza I </v>
          </cell>
          <cell r="C809" t="str">
            <v>DISTRITO NACIONAL</v>
          </cell>
        </row>
        <row r="810">
          <cell r="A810">
            <v>977</v>
          </cell>
          <cell r="B810" t="str">
            <v>ATM Oficina Goico Castro</v>
          </cell>
          <cell r="C810" t="str">
            <v>DISTRITO NACIONAL</v>
          </cell>
        </row>
        <row r="811">
          <cell r="A811">
            <v>978</v>
          </cell>
          <cell r="B811" t="str">
            <v xml:space="preserve">ATM Restaurante Jalao </v>
          </cell>
          <cell r="C811" t="str">
            <v>DISTRITO NACIONAL</v>
          </cell>
        </row>
        <row r="812">
          <cell r="A812">
            <v>979</v>
          </cell>
          <cell r="B812" t="str">
            <v xml:space="preserve">ATM Oficina Luperón I </v>
          </cell>
          <cell r="C812" t="str">
            <v>DISTRITO NACIONAL</v>
          </cell>
        </row>
        <row r="813">
          <cell r="A813">
            <v>980</v>
          </cell>
          <cell r="B813" t="str">
            <v xml:space="preserve">ATM Oficina Bella Vista Mall II </v>
          </cell>
          <cell r="C813" t="str">
            <v>DISTRITO NACIONAL</v>
          </cell>
        </row>
        <row r="814">
          <cell r="A814">
            <v>981</v>
          </cell>
          <cell r="B814" t="str">
            <v xml:space="preserve">ATM Edificio 911 </v>
          </cell>
          <cell r="C814" t="str">
            <v>DISTRITO NACIONAL</v>
          </cell>
        </row>
        <row r="815">
          <cell r="A815">
            <v>982</v>
          </cell>
          <cell r="B815" t="str">
            <v xml:space="preserve">ATM Estación Texaco Grupo Las Canas </v>
          </cell>
          <cell r="C815" t="str">
            <v>DISTRITO NACIONAL</v>
          </cell>
        </row>
        <row r="816">
          <cell r="A816">
            <v>983</v>
          </cell>
          <cell r="B816" t="str">
            <v xml:space="preserve">ATM Bravo República de Colombia </v>
          </cell>
          <cell r="C816" t="str">
            <v>DISTRITO NACIONAL</v>
          </cell>
        </row>
        <row r="817">
          <cell r="A817">
            <v>984</v>
          </cell>
          <cell r="B817" t="str">
            <v xml:space="preserve">ATM Oficina Neiba II </v>
          </cell>
          <cell r="C817" t="str">
            <v>SUR</v>
          </cell>
        </row>
        <row r="818">
          <cell r="A818">
            <v>985</v>
          </cell>
          <cell r="B818" t="str">
            <v xml:space="preserve">ATM Oficina Dajabón II </v>
          </cell>
          <cell r="C818" t="str">
            <v>NORTE</v>
          </cell>
        </row>
        <row r="819">
          <cell r="A819">
            <v>986</v>
          </cell>
          <cell r="B819" t="str">
            <v xml:space="preserve">ATM S/M Jumbo (La Vega) </v>
          </cell>
          <cell r="C819" t="str">
            <v>NORTE</v>
          </cell>
        </row>
        <row r="820">
          <cell r="A820">
            <v>987</v>
          </cell>
          <cell r="B820" t="str">
            <v xml:space="preserve">ATM S/M Jumbo (Moca) </v>
          </cell>
          <cell r="C820" t="str">
            <v>NORTE</v>
          </cell>
        </row>
        <row r="821">
          <cell r="A821">
            <v>988</v>
          </cell>
          <cell r="B821" t="str">
            <v xml:space="preserve">ATM Estación Sigma 27 de Febrero </v>
          </cell>
          <cell r="C821" t="str">
            <v>DISTRITO NACIONAL</v>
          </cell>
        </row>
        <row r="822">
          <cell r="A822">
            <v>989</v>
          </cell>
          <cell r="B822" t="str">
            <v xml:space="preserve">ATM Ministerio de Deportes </v>
          </cell>
          <cell r="C822" t="str">
            <v>DISTRITO NACIONAL</v>
          </cell>
        </row>
        <row r="823">
          <cell r="A823">
            <v>990</v>
          </cell>
          <cell r="B823" t="str">
            <v>ATM Autoservicio Oficina Bonao II</v>
          </cell>
          <cell r="C823" t="str">
            <v>NORTE</v>
          </cell>
        </row>
        <row r="824">
          <cell r="A824">
            <v>991</v>
          </cell>
          <cell r="B824" t="str">
            <v xml:space="preserve">ATM UNP Las Matas de Santa Cruz </v>
          </cell>
          <cell r="C824" t="str">
            <v>NORTE</v>
          </cell>
        </row>
        <row r="825">
          <cell r="A825">
            <v>993</v>
          </cell>
          <cell r="B825" t="str">
            <v xml:space="preserve">ATM Centro Medico Integral II </v>
          </cell>
          <cell r="C825" t="str">
            <v>DISTRITO NACIONAL</v>
          </cell>
        </row>
        <row r="826">
          <cell r="A826">
            <v>995</v>
          </cell>
          <cell r="B826" t="str">
            <v xml:space="preserve">ATM Oficina San Cristobal III (Lobby) </v>
          </cell>
          <cell r="C826" t="str">
            <v>SUR</v>
          </cell>
        </row>
        <row r="827">
          <cell r="A827">
            <v>996</v>
          </cell>
          <cell r="B827" t="str">
            <v xml:space="preserve">ATM Estación Texaco Charles Summer </v>
          </cell>
          <cell r="C827" t="str">
            <v>DISTRITO NACIONAL</v>
          </cell>
        </row>
        <row r="828">
          <cell r="A828">
            <v>994</v>
          </cell>
          <cell r="B828" t="str">
            <v>ATM Telemicro</v>
          </cell>
          <cell r="C828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zoomScale="70" zoomScaleNormal="70" workbookViewId="0">
      <selection activeCell="B9" sqref="B9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102.42578125" style="28" bestFit="1" customWidth="1"/>
    <col min="12" max="16384" width="11.42578125" style="28"/>
  </cols>
  <sheetData>
    <row r="1" spans="1:11" ht="26.25" customHeight="1" x14ac:dyDescent="0.25">
      <c r="A1" s="212" t="s">
        <v>58</v>
      </c>
      <c r="B1" s="213"/>
      <c r="C1" s="213"/>
      <c r="D1" s="213"/>
      <c r="E1" s="213"/>
      <c r="F1" s="213"/>
      <c r="G1" s="213"/>
      <c r="H1" s="213"/>
      <c r="I1" s="213"/>
      <c r="J1" s="213"/>
      <c r="K1" s="213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1174</v>
      </c>
      <c r="H2" s="33" t="s">
        <v>1175</v>
      </c>
      <c r="I2" s="33" t="s">
        <v>1176</v>
      </c>
      <c r="J2" s="33" t="s">
        <v>1208</v>
      </c>
      <c r="K2" s="34" t="s">
        <v>56</v>
      </c>
    </row>
    <row r="3" spans="1:11" ht="18" x14ac:dyDescent="0.25">
      <c r="A3" s="106" t="str">
        <f ca="1">CONCATENATE(TODAY()-C3," días")</f>
        <v>117.832442129627 días</v>
      </c>
      <c r="B3" s="93" t="s">
        <v>2532</v>
      </c>
      <c r="C3" s="95">
        <v>44325.167557870373</v>
      </c>
      <c r="D3" s="95" t="s">
        <v>2174</v>
      </c>
      <c r="E3" s="92">
        <v>812</v>
      </c>
      <c r="F3" s="96" t="str">
        <f>VLOOKUP(E3,'LISTADO ATM'!$A$2:$B$821,2,0)</f>
        <v xml:space="preserve">ATM Canasta del Pueblo </v>
      </c>
      <c r="G3" s="96" t="str">
        <f>VLOOKUP(E3,VIP!$A$2:$O4516,6,0)</f>
        <v>NO</v>
      </c>
      <c r="H3" s="96" t="str">
        <f>VLOOKUP(E3,VIP!$A$2:$O4548,7,FALSE)</f>
        <v>Si</v>
      </c>
      <c r="I3" s="96" t="str">
        <f>VLOOKUP(E3,VIP!$A$2:$O4425,8,FALSE)</f>
        <v>Si</v>
      </c>
      <c r="J3" s="96" t="str">
        <f>VLOOKUP(E3,VIP!$A$2:$O4354,8,FALSE)</f>
        <v>Si</v>
      </c>
      <c r="K3" s="123" t="s">
        <v>2608</v>
      </c>
    </row>
    <row r="4" spans="1:11" ht="18" x14ac:dyDescent="0.25">
      <c r="A4" s="106" t="str">
        <f t="shared" ref="A4:A12" ca="1" si="0">CONCATENATE(TODAY()-C4," días")</f>
        <v>80.4985879629603 días</v>
      </c>
      <c r="B4" s="102">
        <v>3335920777</v>
      </c>
      <c r="C4" s="95">
        <v>44362.50141203704</v>
      </c>
      <c r="D4" s="95" t="s">
        <v>2174</v>
      </c>
      <c r="E4" s="101">
        <v>909</v>
      </c>
      <c r="F4" s="96" t="str">
        <f>VLOOKUP(E4,'LISTADO ATM'!$A$2:$B$821,2,0)</f>
        <v xml:space="preserve">ATM UNP UASD </v>
      </c>
      <c r="G4" s="96" t="str">
        <f>VLOOKUP(E4,VIP!$A$2:$O4518,6,0)</f>
        <v>SI</v>
      </c>
      <c r="H4" s="96" t="str">
        <f>VLOOKUP(E4,VIP!$A$2:$O4550,7,FALSE)</f>
        <v>Si</v>
      </c>
      <c r="I4" s="96" t="str">
        <f>VLOOKUP(E4,VIP!$A$2:$O4427,8,FALSE)</f>
        <v>Si</v>
      </c>
      <c r="J4" s="96" t="str">
        <f>VLOOKUP(E4,VIP!$A$2:$O4356,8,FALSE)</f>
        <v>Si</v>
      </c>
      <c r="K4" s="123" t="s">
        <v>2609</v>
      </c>
    </row>
    <row r="5" spans="1:11" ht="18" x14ac:dyDescent="0.25">
      <c r="A5" s="106" t="str">
        <f ca="1">CONCATENATE(TODAY()-C5," días")</f>
        <v>70.4985879629603 días</v>
      </c>
      <c r="B5" s="104">
        <v>3335933212</v>
      </c>
      <c r="C5" s="95">
        <v>44372.50141203704</v>
      </c>
      <c r="D5" s="95" t="s">
        <v>2174</v>
      </c>
      <c r="E5" s="103">
        <v>919</v>
      </c>
      <c r="F5" s="96" t="str">
        <f>VLOOKUP(E5,'LISTADO ATM'!$A$2:$B$821,2,0)</f>
        <v xml:space="preserve">ATM S/M La Cadena Sarasota </v>
      </c>
      <c r="G5" s="96" t="str">
        <f>VLOOKUP(E5,VIP!$A$2:$O4519,6,0)</f>
        <v>SI</v>
      </c>
      <c r="H5" s="96" t="str">
        <f>VLOOKUP(E5,VIP!$A$2:$O4551,7,FALSE)</f>
        <v>Si</v>
      </c>
      <c r="I5" s="96" t="str">
        <f>VLOOKUP(E5,VIP!$A$2:$O4428,8,FALSE)</f>
        <v>Si</v>
      </c>
      <c r="J5" s="96" t="str">
        <f>VLOOKUP(E5,VIP!$A$2:$O4357,8,FALSE)</f>
        <v>Si</v>
      </c>
      <c r="K5" s="123" t="s">
        <v>2608</v>
      </c>
    </row>
    <row r="6" spans="1:11" ht="18" x14ac:dyDescent="0.25">
      <c r="A6" s="106" t="str">
        <f t="shared" ca="1" si="0"/>
        <v>70.5651273148178 días</v>
      </c>
      <c r="B6" s="104">
        <v>3335932386</v>
      </c>
      <c r="C6" s="95">
        <v>44372.434872685182</v>
      </c>
      <c r="D6" s="95" t="s">
        <v>2174</v>
      </c>
      <c r="E6" s="103">
        <v>387</v>
      </c>
      <c r="F6" s="96" t="str">
        <f>VLOOKUP(E6,'LISTADO ATM'!$A$2:$B$821,2,0)</f>
        <v xml:space="preserve">ATM S/M La Cadena San Vicente de Paul </v>
      </c>
      <c r="G6" s="96" t="str">
        <f>VLOOKUP(E6,VIP!$A$2:$O4520,6,0)</f>
        <v>NO</v>
      </c>
      <c r="H6" s="96" t="str">
        <f>VLOOKUP(E6,VIP!$A$2:$O4552,7,FALSE)</f>
        <v>Si</v>
      </c>
      <c r="I6" s="96" t="str">
        <f>VLOOKUP(E6,VIP!$A$2:$O4429,8,FALSE)</f>
        <v>Si</v>
      </c>
      <c r="J6" s="96" t="str">
        <f>VLOOKUP(E6,VIP!$A$2:$O4358,8,FALSE)</f>
        <v>Si</v>
      </c>
      <c r="K6" s="105" t="s">
        <v>2608</v>
      </c>
    </row>
    <row r="7" spans="1:11" ht="18" x14ac:dyDescent="0.25">
      <c r="A7" s="106" t="str">
        <f t="shared" ca="1" si="0"/>
        <v>41.0556018518546 días</v>
      </c>
      <c r="B7" s="108">
        <v>3335965969</v>
      </c>
      <c r="C7" s="95">
        <v>44401.944398148145</v>
      </c>
      <c r="D7" s="95" t="s">
        <v>2174</v>
      </c>
      <c r="E7" s="113">
        <v>487</v>
      </c>
      <c r="F7" s="96" t="str">
        <f>VLOOKUP(E7,'LISTADO ATM'!$A$2:$B$821,2,0)</f>
        <v xml:space="preserve">ATM Olé Hainamosa </v>
      </c>
      <c r="G7" s="96" t="str">
        <f>VLOOKUP(E7,VIP!$A$2:$O4527,6,0)</f>
        <v>SI</v>
      </c>
      <c r="H7" s="96" t="str">
        <f>VLOOKUP(E7,VIP!$A$2:$O4559,7,FALSE)</f>
        <v>Si</v>
      </c>
      <c r="I7" s="96" t="str">
        <f>VLOOKUP(E7,VIP!$A$2:$O4436,8,FALSE)</f>
        <v>Si</v>
      </c>
      <c r="J7" s="96" t="str">
        <f>VLOOKUP(E7,VIP!$A$2:$O4365,8,FALSE)</f>
        <v>Si</v>
      </c>
      <c r="K7" s="114" t="s">
        <v>2581</v>
      </c>
    </row>
    <row r="8" spans="1:11" ht="18" x14ac:dyDescent="0.25">
      <c r="A8" s="106" t="str">
        <f t="shared" ca="1" si="0"/>
        <v>35.4964583333349 días</v>
      </c>
      <c r="B8" s="108">
        <v>3335972458</v>
      </c>
      <c r="C8" s="95">
        <v>44407.503541666665</v>
      </c>
      <c r="D8" s="95" t="s">
        <v>2174</v>
      </c>
      <c r="E8" s="113">
        <v>883</v>
      </c>
      <c r="F8" s="96" t="str">
        <f>VLOOKUP(E8,'LISTADO ATM'!$A$2:$B$821,2,0)</f>
        <v xml:space="preserve">ATM Oficina Filadelfia Plaza </v>
      </c>
      <c r="G8" s="96" t="str">
        <f>VLOOKUP(E8,VIP!$A$2:$O4528,6,0)</f>
        <v>NO</v>
      </c>
      <c r="H8" s="96" t="str">
        <f>VLOOKUP(E8,VIP!$A$2:$O4560,7,FALSE)</f>
        <v>Si</v>
      </c>
      <c r="I8" s="96" t="str">
        <f>VLOOKUP(E8,VIP!$A$2:$O4437,8,FALSE)</f>
        <v>Si</v>
      </c>
      <c r="J8" s="96" t="str">
        <f>VLOOKUP(E8,VIP!$A$2:$O4366,8,FALSE)</f>
        <v>Si</v>
      </c>
      <c r="K8" s="123" t="s">
        <v>2602</v>
      </c>
    </row>
    <row r="9" spans="1:11" ht="18" x14ac:dyDescent="0.25">
      <c r="A9" s="106" t="str">
        <f t="shared" ca="1" si="0"/>
        <v>22.0611689814832 días</v>
      </c>
      <c r="B9" s="124" t="s">
        <v>2607</v>
      </c>
      <c r="C9" s="95">
        <v>44420.938831018517</v>
      </c>
      <c r="D9" s="95" t="s">
        <v>2174</v>
      </c>
      <c r="E9" s="122">
        <v>487</v>
      </c>
      <c r="F9" s="96" t="str">
        <f>VLOOKUP(E9,'LISTADO ATM'!$A$2:$B$821,2,0)</f>
        <v xml:space="preserve">ATM Olé Hainamosa </v>
      </c>
      <c r="G9" s="96" t="str">
        <f>VLOOKUP(E9,VIP!$A$2:$O4529,6,0)</f>
        <v>SI</v>
      </c>
      <c r="H9" s="96" t="str">
        <f>VLOOKUP(E9,VIP!$A$2:$O4561,7,FALSE)</f>
        <v>Si</v>
      </c>
      <c r="I9" s="96" t="str">
        <f>VLOOKUP(E9,VIP!$A$2:$O4438,8,FALSE)</f>
        <v>Si</v>
      </c>
      <c r="J9" s="96" t="str">
        <f>VLOOKUP(E9,VIP!$A$2:$O4367,8,FALSE)</f>
        <v>Si</v>
      </c>
      <c r="K9" s="123" t="s">
        <v>2581</v>
      </c>
    </row>
    <row r="10" spans="1:11" ht="18" x14ac:dyDescent="0.25">
      <c r="A10" s="106" t="str">
        <f t="shared" ca="1" si="0"/>
        <v>24.1852893518517 días</v>
      </c>
      <c r="B10" s="124" t="s">
        <v>2606</v>
      </c>
      <c r="C10" s="95">
        <v>44418.814710648148</v>
      </c>
      <c r="D10" s="95" t="s">
        <v>2174</v>
      </c>
      <c r="E10" s="124">
        <v>318</v>
      </c>
      <c r="F10" s="96" t="str">
        <f>VLOOKUP(E10,'LISTADO ATM'!$A$2:$B$821,2,0)</f>
        <v>ATM Autoservicio Lope de Vega</v>
      </c>
      <c r="G10" s="96" t="str">
        <f>VLOOKUP(E10,VIP!$A$2:$O4530,6,0)</f>
        <v>NO</v>
      </c>
      <c r="H10" s="96" t="str">
        <f>VLOOKUP(E10,VIP!$A$2:$O4562,7,FALSE)</f>
        <v>Si</v>
      </c>
      <c r="I10" s="96" t="str">
        <f>VLOOKUP(E10,VIP!$A$2:$O4439,8,FALSE)</f>
        <v>Si</v>
      </c>
      <c r="J10" s="96" t="str">
        <f>VLOOKUP(E10,VIP!$A$2:$O4368,8,FALSE)</f>
        <v>Si</v>
      </c>
      <c r="K10" s="123" t="s">
        <v>2213</v>
      </c>
    </row>
    <row r="11" spans="1:11" ht="18" x14ac:dyDescent="0.25">
      <c r="A11" s="106" t="str">
        <f t="shared" ca="1" si="0"/>
        <v>20.2875578703679 días</v>
      </c>
      <c r="B11" s="124" t="s">
        <v>2611</v>
      </c>
      <c r="C11" s="95">
        <v>44422.712442129632</v>
      </c>
      <c r="D11" s="95" t="s">
        <v>2174</v>
      </c>
      <c r="E11" s="124">
        <v>735</v>
      </c>
      <c r="F11" s="96" t="str">
        <f>VLOOKUP(E11,'LISTADO ATM'!$A$2:$B$821,2,0)</f>
        <v xml:space="preserve">ATM Oficina Independencia II  </v>
      </c>
      <c r="G11" s="96" t="str">
        <f>VLOOKUP(E11,VIP!$A$2:$O4531,6,0)</f>
        <v>NO</v>
      </c>
      <c r="H11" s="96" t="str">
        <f>VLOOKUP(E11,VIP!$A$2:$O4563,7,FALSE)</f>
        <v>Si</v>
      </c>
      <c r="I11" s="96" t="str">
        <f>VLOOKUP(E11,VIP!$A$2:$O4440,8,FALSE)</f>
        <v>Si</v>
      </c>
      <c r="J11" s="96" t="str">
        <f>VLOOKUP(E11,VIP!$A$2:$O4369,8,FALSE)</f>
        <v>Si</v>
      </c>
      <c r="K11" s="123" t="s">
        <v>2617</v>
      </c>
    </row>
    <row r="12" spans="1:11" ht="18" x14ac:dyDescent="0.25">
      <c r="A12" s="106" t="str">
        <f t="shared" ca="1" si="0"/>
        <v>20.1782986111139 días</v>
      </c>
      <c r="B12" s="124" t="s">
        <v>2610</v>
      </c>
      <c r="C12" s="95">
        <v>44422.821701388886</v>
      </c>
      <c r="D12" s="95" t="s">
        <v>2174</v>
      </c>
      <c r="E12" s="124">
        <v>377</v>
      </c>
      <c r="F12" s="96" t="str">
        <f>VLOOKUP(E12,'LISTADO ATM'!$A$2:$B$821,2,0)</f>
        <v>ATM Estación del Metro Eduardo Brito</v>
      </c>
      <c r="G12" s="96" t="str">
        <f>VLOOKUP(E12,VIP!$A$2:$O4532,6,0)</f>
        <v>NO</v>
      </c>
      <c r="H12" s="96" t="str">
        <f>VLOOKUP(E12,VIP!$A$2:$O4564,7,FALSE)</f>
        <v>Si</v>
      </c>
      <c r="I12" s="96" t="str">
        <f>VLOOKUP(E12,VIP!$A$2:$O4441,8,FALSE)</f>
        <v>Si</v>
      </c>
      <c r="J12" s="96" t="str">
        <f>VLOOKUP(E12,VIP!$A$2:$O4370,8,FALSE)</f>
        <v>Si</v>
      </c>
      <c r="K12" s="123" t="s">
        <v>2213</v>
      </c>
    </row>
  </sheetData>
  <autoFilter ref="A2:K2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3:E1048576 E1:E2">
    <cfRule type="duplicateValues" dxfId="90" priority="99402"/>
  </conditionalFormatting>
  <conditionalFormatting sqref="E3">
    <cfRule type="duplicateValues" dxfId="89" priority="121765"/>
  </conditionalFormatting>
  <conditionalFormatting sqref="E3">
    <cfRule type="duplicateValues" dxfId="88" priority="121766"/>
    <cfRule type="duplicateValues" dxfId="87" priority="121767"/>
  </conditionalFormatting>
  <conditionalFormatting sqref="E3">
    <cfRule type="duplicateValues" dxfId="86" priority="121768"/>
    <cfRule type="duplicateValues" dxfId="85" priority="121769"/>
    <cfRule type="duplicateValues" dxfId="84" priority="121770"/>
    <cfRule type="duplicateValues" dxfId="83" priority="121771"/>
  </conditionalFormatting>
  <conditionalFormatting sqref="B3">
    <cfRule type="duplicateValues" dxfId="82" priority="121772"/>
  </conditionalFormatting>
  <conditionalFormatting sqref="E4">
    <cfRule type="duplicateValues" dxfId="81" priority="117"/>
  </conditionalFormatting>
  <conditionalFormatting sqref="E4">
    <cfRule type="duplicateValues" dxfId="80" priority="114"/>
    <cfRule type="duplicateValues" dxfId="79" priority="115"/>
    <cfRule type="duplicateValues" dxfId="78" priority="116"/>
  </conditionalFormatting>
  <conditionalFormatting sqref="E4">
    <cfRule type="duplicateValues" dxfId="77" priority="113"/>
  </conditionalFormatting>
  <conditionalFormatting sqref="E4">
    <cfRule type="duplicateValues" dxfId="76" priority="110"/>
    <cfRule type="duplicateValues" dxfId="75" priority="111"/>
    <cfRule type="duplicateValues" dxfId="74" priority="112"/>
  </conditionalFormatting>
  <conditionalFormatting sqref="B4">
    <cfRule type="duplicateValues" dxfId="73" priority="109"/>
  </conditionalFormatting>
  <conditionalFormatting sqref="E4">
    <cfRule type="duplicateValues" dxfId="72" priority="108"/>
  </conditionalFormatting>
  <conditionalFormatting sqref="B5">
    <cfRule type="duplicateValues" dxfId="71" priority="92"/>
  </conditionalFormatting>
  <conditionalFormatting sqref="E5">
    <cfRule type="duplicateValues" dxfId="70" priority="91"/>
  </conditionalFormatting>
  <conditionalFormatting sqref="E5">
    <cfRule type="duplicateValues" dxfId="69" priority="88"/>
    <cfRule type="duplicateValues" dxfId="68" priority="89"/>
    <cfRule type="duplicateValues" dxfId="67" priority="90"/>
  </conditionalFormatting>
  <conditionalFormatting sqref="E5">
    <cfRule type="duplicateValues" dxfId="66" priority="87"/>
  </conditionalFormatting>
  <conditionalFormatting sqref="E5">
    <cfRule type="duplicateValues" dxfId="65" priority="84"/>
    <cfRule type="duplicateValues" dxfId="64" priority="85"/>
    <cfRule type="duplicateValues" dxfId="63" priority="86"/>
  </conditionalFormatting>
  <conditionalFormatting sqref="E5">
    <cfRule type="duplicateValues" dxfId="62" priority="83"/>
  </conditionalFormatting>
  <conditionalFormatting sqref="E7">
    <cfRule type="duplicateValues" dxfId="61" priority="36"/>
  </conditionalFormatting>
  <conditionalFormatting sqref="E7">
    <cfRule type="duplicateValues" dxfId="60" priority="34"/>
    <cfRule type="duplicateValues" dxfId="59" priority="35"/>
  </conditionalFormatting>
  <conditionalFormatting sqref="E7">
    <cfRule type="duplicateValues" dxfId="58" priority="31"/>
    <cfRule type="duplicateValues" dxfId="57" priority="32"/>
    <cfRule type="duplicateValues" dxfId="56" priority="33"/>
  </conditionalFormatting>
  <conditionalFormatting sqref="E7">
    <cfRule type="duplicateValues" dxfId="55" priority="27"/>
    <cfRule type="duplicateValues" dxfId="54" priority="28"/>
    <cfRule type="duplicateValues" dxfId="53" priority="29"/>
    <cfRule type="duplicateValues" dxfId="52" priority="30"/>
  </conditionalFormatting>
  <conditionalFormatting sqref="B7">
    <cfRule type="duplicateValues" dxfId="51" priority="26"/>
  </conditionalFormatting>
  <conditionalFormatting sqref="B7">
    <cfRule type="duplicateValues" dxfId="50" priority="24"/>
    <cfRule type="duplicateValues" dxfId="49" priority="25"/>
  </conditionalFormatting>
  <conditionalFormatting sqref="E8">
    <cfRule type="duplicateValues" dxfId="48" priority="23"/>
  </conditionalFormatting>
  <conditionalFormatting sqref="E8">
    <cfRule type="duplicateValues" dxfId="47" priority="22"/>
  </conditionalFormatting>
  <conditionalFormatting sqref="B8">
    <cfRule type="duplicateValues" dxfId="46" priority="21"/>
  </conditionalFormatting>
  <conditionalFormatting sqref="E8">
    <cfRule type="duplicateValues" dxfId="45" priority="20"/>
  </conditionalFormatting>
  <conditionalFormatting sqref="B8">
    <cfRule type="duplicateValues" dxfId="44" priority="19"/>
  </conditionalFormatting>
  <conditionalFormatting sqref="E8">
    <cfRule type="duplicateValues" dxfId="43" priority="18"/>
  </conditionalFormatting>
  <conditionalFormatting sqref="E9">
    <cfRule type="duplicateValues" dxfId="42" priority="7"/>
    <cfRule type="duplicateValues" dxfId="41" priority="8"/>
    <cfRule type="duplicateValues" dxfId="40" priority="9"/>
    <cfRule type="duplicateValues" dxfId="39" priority="10"/>
  </conditionalFormatting>
  <conditionalFormatting sqref="B9">
    <cfRule type="duplicateValues" dxfId="38" priority="130228"/>
  </conditionalFormatting>
  <conditionalFormatting sqref="E6">
    <cfRule type="duplicateValues" dxfId="37" priority="130230"/>
  </conditionalFormatting>
  <conditionalFormatting sqref="B6">
    <cfRule type="duplicateValues" dxfId="36" priority="130231"/>
  </conditionalFormatting>
  <conditionalFormatting sqref="B6">
    <cfRule type="duplicateValues" dxfId="35" priority="130232"/>
    <cfRule type="duplicateValues" dxfId="34" priority="130233"/>
    <cfRule type="duplicateValues" dxfId="33" priority="130234"/>
  </conditionalFormatting>
  <conditionalFormatting sqref="E6">
    <cfRule type="duplicateValues" dxfId="32" priority="130235"/>
    <cfRule type="duplicateValues" dxfId="31" priority="130236"/>
  </conditionalFormatting>
  <conditionalFormatting sqref="E6">
    <cfRule type="duplicateValues" dxfId="30" priority="130237"/>
    <cfRule type="duplicateValues" dxfId="29" priority="130238"/>
    <cfRule type="duplicateValues" dxfId="28" priority="130239"/>
  </conditionalFormatting>
  <conditionalFormatting sqref="E6">
    <cfRule type="duplicateValues" dxfId="27" priority="130240"/>
    <cfRule type="duplicateValues" dxfId="26" priority="130241"/>
    <cfRule type="duplicateValues" dxfId="25" priority="130242"/>
    <cfRule type="duplicateValues" dxfId="24" priority="130243"/>
  </conditionalFormatting>
  <conditionalFormatting sqref="B10:B12">
    <cfRule type="duplicateValues" dxfId="23" priority="2"/>
  </conditionalFormatting>
  <conditionalFormatting sqref="E10:E12">
    <cfRule type="duplicateValues" dxfId="22" priority="1"/>
  </conditionalFormatting>
  <pageMargins left="0.7" right="0.7" top="0.75" bottom="0.75" header="0.3" footer="0.3"/>
  <pageSetup orientation="portrait" horizontalDpi="300" verticalDpi="300" r:id="rId7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O824"/>
  <sheetViews>
    <sheetView zoomScaleNormal="100" workbookViewId="0">
      <pane ySplit="1" topLeftCell="A772" activePane="bottomLeft" state="frozen"/>
      <selection activeCell="D1" sqref="D1"/>
      <selection pane="bottomLeft" activeCell="F824" sqref="F824:M824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31.42578125" style="28" bestFit="1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1173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2120</v>
      </c>
    </row>
    <row r="2" spans="1:15" ht="15.75" hidden="1" x14ac:dyDescent="0.25">
      <c r="A2" s="31">
        <v>1</v>
      </c>
      <c r="B2" s="32" t="s">
        <v>2012</v>
      </c>
      <c r="C2" s="32" t="s">
        <v>2013</v>
      </c>
      <c r="D2" s="32" t="s">
        <v>72</v>
      </c>
      <c r="E2" s="32" t="s">
        <v>82</v>
      </c>
      <c r="F2" s="32" t="s">
        <v>2025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2014</v>
      </c>
      <c r="O2" s="32" t="s">
        <v>2014</v>
      </c>
    </row>
    <row r="3" spans="1:15" ht="15.75" hidden="1" x14ac:dyDescent="0.25">
      <c r="A3" s="31">
        <v>2</v>
      </c>
      <c r="B3" s="32" t="s">
        <v>2015</v>
      </c>
      <c r="C3" s="32" t="s">
        <v>2016</v>
      </c>
      <c r="D3" s="32" t="s">
        <v>72</v>
      </c>
      <c r="E3" s="32" t="s">
        <v>73</v>
      </c>
      <c r="F3" s="32" t="s">
        <v>2025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2014</v>
      </c>
      <c r="O3" s="32" t="s">
        <v>2014</v>
      </c>
    </row>
    <row r="4" spans="1:15" ht="31.5" x14ac:dyDescent="0.25">
      <c r="A4" s="31">
        <v>397</v>
      </c>
      <c r="B4" s="32" t="s">
        <v>653</v>
      </c>
      <c r="C4" s="32" t="s">
        <v>654</v>
      </c>
      <c r="D4" s="32" t="s">
        <v>87</v>
      </c>
      <c r="E4" s="32" t="s">
        <v>105</v>
      </c>
      <c r="F4" s="32" t="s">
        <v>2025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77</v>
      </c>
      <c r="O4" s="32" t="s">
        <v>1207</v>
      </c>
    </row>
    <row r="5" spans="1:15" ht="15.75" x14ac:dyDescent="0.25">
      <c r="A5" s="29">
        <v>379</v>
      </c>
      <c r="B5" s="32" t="s">
        <v>2614</v>
      </c>
      <c r="C5" s="29" t="s">
        <v>2613</v>
      </c>
      <c r="D5" s="29" t="s">
        <v>72</v>
      </c>
      <c r="E5" s="29" t="s">
        <v>73</v>
      </c>
      <c r="F5" s="29"/>
      <c r="G5" s="29"/>
      <c r="H5" s="29"/>
      <c r="I5" s="29"/>
      <c r="J5" s="29"/>
      <c r="K5" s="29"/>
      <c r="L5" s="29"/>
      <c r="M5" s="29"/>
      <c r="N5" s="29"/>
      <c r="O5" s="29"/>
    </row>
    <row r="6" spans="1:15" ht="15.75" hidden="1" x14ac:dyDescent="0.25">
      <c r="A6" s="31">
        <v>5</v>
      </c>
      <c r="B6" s="32" t="s">
        <v>2019</v>
      </c>
      <c r="C6" s="32" t="s">
        <v>2020</v>
      </c>
      <c r="D6" s="32" t="s">
        <v>72</v>
      </c>
      <c r="E6" s="32" t="s">
        <v>90</v>
      </c>
      <c r="F6" s="32" t="s">
        <v>2025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2014</v>
      </c>
    </row>
    <row r="7" spans="1:15" ht="15.75" hidden="1" x14ac:dyDescent="0.25">
      <c r="A7" s="31">
        <v>6</v>
      </c>
      <c r="B7" s="32" t="s">
        <v>2021</v>
      </c>
      <c r="C7" s="32" t="s">
        <v>2022</v>
      </c>
      <c r="D7" s="32" t="s">
        <v>72</v>
      </c>
      <c r="E7" s="32" t="s">
        <v>90</v>
      </c>
      <c r="F7" s="32" t="s">
        <v>2014</v>
      </c>
      <c r="G7" s="32" t="s">
        <v>1298</v>
      </c>
      <c r="H7" s="32" t="s">
        <v>1298</v>
      </c>
      <c r="I7" s="32" t="s">
        <v>1298</v>
      </c>
      <c r="J7" s="32" t="s">
        <v>1298</v>
      </c>
      <c r="K7" s="32" t="s">
        <v>1298</v>
      </c>
      <c r="L7" s="32" t="s">
        <v>1298</v>
      </c>
      <c r="M7" s="32" t="s">
        <v>1298</v>
      </c>
      <c r="N7" s="32" t="s">
        <v>1298</v>
      </c>
      <c r="O7" s="32" t="s">
        <v>2014</v>
      </c>
    </row>
    <row r="8" spans="1:15" ht="15.75" hidden="1" x14ac:dyDescent="0.25">
      <c r="A8" s="87">
        <v>7</v>
      </c>
      <c r="B8" s="88" t="s">
        <v>2023</v>
      </c>
      <c r="C8" s="88" t="s">
        <v>2523</v>
      </c>
      <c r="D8" s="32" t="s">
        <v>72</v>
      </c>
      <c r="E8" s="32" t="s">
        <v>90</v>
      </c>
      <c r="F8" s="32" t="s">
        <v>2014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1177</v>
      </c>
    </row>
    <row r="9" spans="1:15" ht="15.75" x14ac:dyDescent="0.25">
      <c r="A9" s="31">
        <v>3</v>
      </c>
      <c r="B9" s="32" t="s">
        <v>2017</v>
      </c>
      <c r="C9" s="32" t="s">
        <v>2018</v>
      </c>
      <c r="D9" s="32" t="s">
        <v>2014</v>
      </c>
      <c r="E9" s="32" t="s">
        <v>105</v>
      </c>
      <c r="F9" s="32" t="s">
        <v>2025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2014</v>
      </c>
      <c r="O9" s="32" t="s">
        <v>2014</v>
      </c>
    </row>
    <row r="10" spans="1:15" ht="15.75" x14ac:dyDescent="0.25">
      <c r="A10" s="31">
        <v>4</v>
      </c>
      <c r="B10" s="32" t="s">
        <v>2161</v>
      </c>
      <c r="C10" s="29" t="s">
        <v>2162</v>
      </c>
      <c r="D10" s="29" t="s">
        <v>72</v>
      </c>
      <c r="E10" s="29" t="s">
        <v>105</v>
      </c>
      <c r="F10" s="32" t="s">
        <v>2025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74</v>
      </c>
      <c r="M10" s="32" t="s">
        <v>74</v>
      </c>
      <c r="N10" s="32" t="s">
        <v>77</v>
      </c>
      <c r="O10" s="32"/>
    </row>
    <row r="11" spans="1:15" ht="15.75" hidden="1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2025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1180</v>
      </c>
    </row>
    <row r="12" spans="1:15" ht="15.75" x14ac:dyDescent="0.25">
      <c r="A12" s="31">
        <v>8</v>
      </c>
      <c r="B12" s="32" t="s">
        <v>2024</v>
      </c>
      <c r="C12" s="32" t="s">
        <v>2003</v>
      </c>
      <c r="D12" s="32" t="s">
        <v>2014</v>
      </c>
      <c r="E12" s="32" t="s">
        <v>105</v>
      </c>
      <c r="F12" s="32" t="s">
        <v>2025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 t="s">
        <v>2014</v>
      </c>
    </row>
    <row r="13" spans="1:15" ht="15.75" hidden="1" x14ac:dyDescent="0.25">
      <c r="A13" s="31">
        <v>12</v>
      </c>
      <c r="B13" s="32" t="s">
        <v>1219</v>
      </c>
      <c r="C13" s="32" t="s">
        <v>1220</v>
      </c>
      <c r="D13" s="32" t="s">
        <v>72</v>
      </c>
      <c r="E13" s="32" t="s">
        <v>73</v>
      </c>
      <c r="F13" s="32" t="s">
        <v>2025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1186</v>
      </c>
    </row>
    <row r="14" spans="1:15" ht="31.5" hidden="1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2025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1183</v>
      </c>
    </row>
    <row r="15" spans="1:15" ht="15.75" hidden="1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2025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1186</v>
      </c>
    </row>
    <row r="16" spans="1:15" ht="15.75" hidden="1" x14ac:dyDescent="0.25">
      <c r="A16" s="31">
        <v>15</v>
      </c>
      <c r="B16" s="32" t="s">
        <v>2518</v>
      </c>
      <c r="C16" s="29" t="s">
        <v>2474</v>
      </c>
      <c r="D16" s="29"/>
      <c r="E16" s="29" t="s">
        <v>73</v>
      </c>
      <c r="F16" s="32" t="s">
        <v>1298</v>
      </c>
      <c r="G16" s="32" t="s">
        <v>1298</v>
      </c>
      <c r="H16" s="32" t="s">
        <v>1298</v>
      </c>
      <c r="I16" s="32" t="s">
        <v>1298</v>
      </c>
      <c r="J16" s="32" t="s">
        <v>1298</v>
      </c>
      <c r="K16" s="32" t="s">
        <v>1298</v>
      </c>
      <c r="L16" s="32" t="s">
        <v>1298</v>
      </c>
      <c r="M16" s="32" t="s">
        <v>1298</v>
      </c>
      <c r="N16" s="32"/>
      <c r="O16" s="32"/>
    </row>
    <row r="17" spans="1:15" ht="15.75" hidden="1" x14ac:dyDescent="0.25">
      <c r="A17" s="31">
        <v>16</v>
      </c>
      <c r="B17" s="32" t="s">
        <v>2519</v>
      </c>
      <c r="C17" s="29" t="s">
        <v>2132</v>
      </c>
      <c r="D17" s="29"/>
      <c r="E17" s="29"/>
      <c r="F17" s="32" t="s">
        <v>2025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2134</v>
      </c>
    </row>
    <row r="18" spans="1:15" ht="31.5" hidden="1" x14ac:dyDescent="0.25">
      <c r="A18" s="31">
        <v>17</v>
      </c>
      <c r="B18" s="32" t="s">
        <v>1239</v>
      </c>
      <c r="C18" s="32" t="s">
        <v>1240</v>
      </c>
      <c r="D18" s="32" t="s">
        <v>72</v>
      </c>
      <c r="E18" s="32" t="s">
        <v>82</v>
      </c>
      <c r="F18" s="32" t="s">
        <v>2025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1189</v>
      </c>
    </row>
    <row r="19" spans="1:15" ht="15.75" hidden="1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2027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1178</v>
      </c>
    </row>
    <row r="20" spans="1:15" ht="15.75" hidden="1" x14ac:dyDescent="0.25">
      <c r="A20" s="31">
        <v>20</v>
      </c>
      <c r="B20" s="32" t="s">
        <v>2148</v>
      </c>
      <c r="C20" s="32" t="s">
        <v>2146</v>
      </c>
      <c r="D20" s="32" t="s">
        <v>72</v>
      </c>
      <c r="E20" s="32" t="s">
        <v>73</v>
      </c>
      <c r="F20" s="32" t="s">
        <v>2025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hidden="1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2025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1185</v>
      </c>
    </row>
    <row r="22" spans="1:15" ht="15.75" x14ac:dyDescent="0.25">
      <c r="A22" s="31">
        <v>9</v>
      </c>
      <c r="B22" s="32" t="s">
        <v>2006</v>
      </c>
      <c r="C22" s="32" t="s">
        <v>2026</v>
      </c>
      <c r="D22" s="32" t="s">
        <v>2014</v>
      </c>
      <c r="E22" s="32" t="s">
        <v>105</v>
      </c>
      <c r="F22" s="32" t="s">
        <v>2025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2014</v>
      </c>
    </row>
    <row r="23" spans="1:15" ht="15.75" hidden="1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2025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1185</v>
      </c>
    </row>
    <row r="24" spans="1:15" ht="31.5" hidden="1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2025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1185</v>
      </c>
    </row>
    <row r="25" spans="1:15" ht="15.75" hidden="1" x14ac:dyDescent="0.25">
      <c r="A25" s="31">
        <v>26</v>
      </c>
      <c r="B25" s="32" t="s">
        <v>2403</v>
      </c>
      <c r="C25" s="29" t="s">
        <v>2135</v>
      </c>
      <c r="D25" s="29" t="s">
        <v>72</v>
      </c>
      <c r="E25" s="29" t="s">
        <v>82</v>
      </c>
      <c r="F25" s="32" t="s">
        <v>2025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hidden="1" x14ac:dyDescent="0.25">
      <c r="A26" s="31">
        <v>27</v>
      </c>
      <c r="B26" s="32" t="s">
        <v>2520</v>
      </c>
      <c r="C26" s="29" t="s">
        <v>2140</v>
      </c>
      <c r="D26" s="29" t="s">
        <v>72</v>
      </c>
      <c r="E26" s="29" t="s">
        <v>82</v>
      </c>
      <c r="F26" s="32" t="s">
        <v>2025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hidden="1" x14ac:dyDescent="0.25">
      <c r="A27" s="31">
        <v>28</v>
      </c>
      <c r="B27" s="32" t="s">
        <v>2200</v>
      </c>
      <c r="C27" s="29" t="s">
        <v>2201</v>
      </c>
      <c r="D27" s="29" t="s">
        <v>87</v>
      </c>
      <c r="E27" s="29" t="s">
        <v>82</v>
      </c>
      <c r="F27" s="32" t="s">
        <v>1298</v>
      </c>
      <c r="G27" s="32" t="s">
        <v>1298</v>
      </c>
      <c r="H27" s="32" t="s">
        <v>1298</v>
      </c>
      <c r="I27" s="32" t="s">
        <v>1298</v>
      </c>
      <c r="J27" s="32" t="s">
        <v>1298</v>
      </c>
      <c r="K27" s="32" t="s">
        <v>1298</v>
      </c>
      <c r="L27" s="32" t="s">
        <v>1298</v>
      </c>
      <c r="M27" s="32" t="s">
        <v>1298</v>
      </c>
      <c r="N27" s="32"/>
      <c r="O27" s="32"/>
    </row>
    <row r="28" spans="1:15" ht="31.5" hidden="1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2025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1181</v>
      </c>
    </row>
    <row r="29" spans="1:15" ht="15.75" x14ac:dyDescent="0.25">
      <c r="A29" s="31">
        <v>11</v>
      </c>
      <c r="B29" s="32" t="s">
        <v>2517</v>
      </c>
      <c r="C29" s="29" t="s">
        <v>2473</v>
      </c>
      <c r="D29" s="29"/>
      <c r="E29" s="29" t="s">
        <v>105</v>
      </c>
      <c r="F29" s="32" t="s">
        <v>2025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/>
    </row>
    <row r="30" spans="1:15" ht="31.5" hidden="1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2025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1180</v>
      </c>
    </row>
    <row r="31" spans="1:15" ht="31.5" hidden="1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2025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1180</v>
      </c>
    </row>
    <row r="32" spans="1:15" ht="15.75" hidden="1" x14ac:dyDescent="0.25">
      <c r="A32" s="31">
        <v>33</v>
      </c>
      <c r="B32" s="32" t="s">
        <v>1251</v>
      </c>
      <c r="C32" s="32" t="s">
        <v>1252</v>
      </c>
      <c r="D32" s="32" t="s">
        <v>87</v>
      </c>
      <c r="E32" s="32" t="s">
        <v>90</v>
      </c>
      <c r="F32" s="32" t="s">
        <v>2025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1177</v>
      </c>
    </row>
    <row r="33" spans="1:15" ht="15.75" hidden="1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2025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1180</v>
      </c>
    </row>
    <row r="34" spans="1:15" ht="15.75" hidden="1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2025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1181</v>
      </c>
    </row>
    <row r="35" spans="1:15" ht="15.75" hidden="1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2027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1182</v>
      </c>
    </row>
    <row r="36" spans="1:15" ht="15.75" hidden="1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2027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1180</v>
      </c>
    </row>
    <row r="37" spans="1:15" ht="15.75" hidden="1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2025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1180</v>
      </c>
    </row>
    <row r="38" spans="1:15" ht="15.75" x14ac:dyDescent="0.25">
      <c r="A38" s="31">
        <v>22</v>
      </c>
      <c r="B38" s="32" t="s">
        <v>2153</v>
      </c>
      <c r="C38" s="29" t="s">
        <v>2137</v>
      </c>
      <c r="D38" s="29" t="s">
        <v>72</v>
      </c>
      <c r="E38" s="29" t="s">
        <v>105</v>
      </c>
      <c r="F38" s="32" t="s">
        <v>2025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74</v>
      </c>
      <c r="L38" s="32" t="s">
        <v>74</v>
      </c>
      <c r="M38" s="32" t="s">
        <v>74</v>
      </c>
      <c r="N38" s="32" t="s">
        <v>77</v>
      </c>
      <c r="O38" s="32"/>
    </row>
    <row r="39" spans="1:15" ht="31.5" x14ac:dyDescent="0.25">
      <c r="A39" s="31">
        <v>30</v>
      </c>
      <c r="B39" s="32" t="s">
        <v>1287</v>
      </c>
      <c r="C39" s="32" t="s">
        <v>1288</v>
      </c>
      <c r="D39" s="32" t="s">
        <v>72</v>
      </c>
      <c r="E39" s="32" t="s">
        <v>105</v>
      </c>
      <c r="F39" s="32" t="s">
        <v>2025</v>
      </c>
      <c r="G39" s="32" t="s">
        <v>77</v>
      </c>
      <c r="H39" s="32" t="s">
        <v>77</v>
      </c>
      <c r="I39" s="32" t="s">
        <v>77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1207</v>
      </c>
    </row>
    <row r="40" spans="1:15" ht="15.75" hidden="1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2025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1186</v>
      </c>
    </row>
    <row r="41" spans="1:15" ht="15.75" hidden="1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2027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1179</v>
      </c>
    </row>
    <row r="42" spans="1:15" ht="15.75" hidden="1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2027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1179</v>
      </c>
    </row>
    <row r="43" spans="1:15" ht="15.75" hidden="1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2025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1177</v>
      </c>
    </row>
    <row r="44" spans="1:15" ht="15.75" hidden="1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2027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1179</v>
      </c>
    </row>
    <row r="45" spans="1:15" ht="15.75" hidden="1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2025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1177</v>
      </c>
    </row>
    <row r="46" spans="1:15" ht="15.75" x14ac:dyDescent="0.25">
      <c r="A46" s="31">
        <v>40</v>
      </c>
      <c r="B46" s="32" t="s">
        <v>1243</v>
      </c>
      <c r="C46" s="32" t="s">
        <v>1244</v>
      </c>
      <c r="D46" s="32" t="s">
        <v>72</v>
      </c>
      <c r="E46" s="32" t="s">
        <v>105</v>
      </c>
      <c r="F46" s="32" t="s">
        <v>2025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1202</v>
      </c>
    </row>
    <row r="47" spans="1:15" ht="15.75" x14ac:dyDescent="0.25">
      <c r="A47" s="31">
        <v>42</v>
      </c>
      <c r="B47" s="32" t="s">
        <v>1245</v>
      </c>
      <c r="C47" s="32" t="s">
        <v>1246</v>
      </c>
      <c r="D47" s="32" t="s">
        <v>72</v>
      </c>
      <c r="E47" s="32" t="s">
        <v>105</v>
      </c>
      <c r="F47" s="32" t="s">
        <v>2025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1203</v>
      </c>
    </row>
    <row r="48" spans="1:15" ht="15.75" hidden="1" x14ac:dyDescent="0.25">
      <c r="A48" s="31">
        <v>54</v>
      </c>
      <c r="B48" s="32" t="s">
        <v>1215</v>
      </c>
      <c r="C48" s="32" t="s">
        <v>1216</v>
      </c>
      <c r="D48" s="32" t="s">
        <v>72</v>
      </c>
      <c r="E48" s="32" t="s">
        <v>73</v>
      </c>
      <c r="F48" s="32" t="s">
        <v>2025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1181</v>
      </c>
    </row>
    <row r="49" spans="1:15" ht="15.75" hidden="1" x14ac:dyDescent="0.25">
      <c r="A49" s="31">
        <v>56</v>
      </c>
      <c r="B49" s="32" t="s">
        <v>1213</v>
      </c>
      <c r="C49" s="32" t="s">
        <v>1214</v>
      </c>
      <c r="D49" s="32" t="s">
        <v>72</v>
      </c>
      <c r="E49" s="32" t="s">
        <v>73</v>
      </c>
      <c r="F49" s="32" t="s">
        <v>2025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1180</v>
      </c>
    </row>
    <row r="50" spans="1:15" hidden="1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2025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1182</v>
      </c>
    </row>
    <row r="51" spans="1:15" ht="15.75" hidden="1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2025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1182</v>
      </c>
    </row>
    <row r="52" spans="1:15" ht="15.75" x14ac:dyDescent="0.25">
      <c r="A52" s="31">
        <v>52</v>
      </c>
      <c r="B52" s="32" t="s">
        <v>106</v>
      </c>
      <c r="C52" s="32" t="s">
        <v>107</v>
      </c>
      <c r="D52" s="32" t="s">
        <v>72</v>
      </c>
      <c r="E52" s="32" t="s">
        <v>105</v>
      </c>
      <c r="F52" s="32" t="s">
        <v>2025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77</v>
      </c>
      <c r="L52" s="32" t="s">
        <v>77</v>
      </c>
      <c r="M52" s="32" t="s">
        <v>77</v>
      </c>
      <c r="N52" s="32" t="s">
        <v>77</v>
      </c>
      <c r="O52" s="32" t="s">
        <v>1177</v>
      </c>
    </row>
    <row r="53" spans="1:15" ht="15.75" x14ac:dyDescent="0.25">
      <c r="A53" s="31">
        <v>53</v>
      </c>
      <c r="B53" s="32" t="s">
        <v>108</v>
      </c>
      <c r="C53" s="32" t="s">
        <v>109</v>
      </c>
      <c r="D53" s="32" t="s">
        <v>72</v>
      </c>
      <c r="E53" s="32" t="s">
        <v>105</v>
      </c>
      <c r="F53" s="32" t="s">
        <v>2025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1177</v>
      </c>
    </row>
    <row r="54" spans="1:15" ht="15.75" x14ac:dyDescent="0.25">
      <c r="A54" s="31">
        <v>62</v>
      </c>
      <c r="B54" s="32" t="s">
        <v>120</v>
      </c>
      <c r="C54" s="32" t="s">
        <v>121</v>
      </c>
      <c r="D54" s="32" t="s">
        <v>87</v>
      </c>
      <c r="E54" s="32" t="s">
        <v>105</v>
      </c>
      <c r="F54" s="32" t="s">
        <v>2027</v>
      </c>
      <c r="G54" s="32" t="s">
        <v>77</v>
      </c>
      <c r="H54" s="32" t="s">
        <v>77</v>
      </c>
      <c r="I54" s="32" t="s">
        <v>77</v>
      </c>
      <c r="J54" s="32" t="s">
        <v>77</v>
      </c>
      <c r="K54" s="32" t="s">
        <v>74</v>
      </c>
      <c r="L54" s="32" t="s">
        <v>77</v>
      </c>
      <c r="M54" s="32" t="s">
        <v>74</v>
      </c>
      <c r="N54" s="32" t="s">
        <v>77</v>
      </c>
      <c r="O54" s="32" t="s">
        <v>1177</v>
      </c>
    </row>
    <row r="55" spans="1:15" ht="15.75" hidden="1" x14ac:dyDescent="0.25">
      <c r="A55" s="31">
        <v>67</v>
      </c>
      <c r="B55" s="32" t="s">
        <v>1235</v>
      </c>
      <c r="C55" s="32" t="s">
        <v>1236</v>
      </c>
      <c r="D55" s="32" t="s">
        <v>72</v>
      </c>
      <c r="E55" s="32" t="s">
        <v>82</v>
      </c>
      <c r="F55" s="32" t="s">
        <v>2025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1188</v>
      </c>
    </row>
    <row r="56" spans="1:15" ht="15.75" hidden="1" x14ac:dyDescent="0.25">
      <c r="A56" s="29">
        <v>68</v>
      </c>
      <c r="B56" s="29" t="s">
        <v>1233</v>
      </c>
      <c r="C56" s="29" t="s">
        <v>1234</v>
      </c>
      <c r="D56" s="32" t="s">
        <v>72</v>
      </c>
      <c r="E56" s="32" t="s">
        <v>82</v>
      </c>
      <c r="F56" s="29" t="s">
        <v>2025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1188</v>
      </c>
    </row>
    <row r="57" spans="1:15" ht="15.75" hidden="1" x14ac:dyDescent="0.25">
      <c r="A57" s="31">
        <v>70</v>
      </c>
      <c r="B57" s="32" t="s">
        <v>1209</v>
      </c>
      <c r="C57" s="32" t="s">
        <v>1210</v>
      </c>
      <c r="D57" s="32" t="s">
        <v>72</v>
      </c>
      <c r="E57" s="32" t="s">
        <v>73</v>
      </c>
      <c r="F57" s="32" t="s">
        <v>2025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1187</v>
      </c>
    </row>
    <row r="58" spans="1:15" ht="15.75" x14ac:dyDescent="0.25">
      <c r="A58" s="31">
        <v>63</v>
      </c>
      <c r="B58" s="32" t="s">
        <v>122</v>
      </c>
      <c r="C58" s="32" t="s">
        <v>123</v>
      </c>
      <c r="D58" s="32" t="s">
        <v>72</v>
      </c>
      <c r="E58" s="32" t="s">
        <v>105</v>
      </c>
      <c r="F58" s="32" t="s">
        <v>2025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74</v>
      </c>
      <c r="L58" s="32" t="s">
        <v>77</v>
      </c>
      <c r="M58" s="32" t="s">
        <v>74</v>
      </c>
      <c r="N58" s="32" t="s">
        <v>77</v>
      </c>
      <c r="O58" s="32" t="s">
        <v>1177</v>
      </c>
    </row>
    <row r="59" spans="1:15" ht="31.5" x14ac:dyDescent="0.25">
      <c r="A59" s="31">
        <v>64</v>
      </c>
      <c r="B59" s="32" t="s">
        <v>1241</v>
      </c>
      <c r="C59" s="32" t="s">
        <v>1242</v>
      </c>
      <c r="D59" s="32" t="s">
        <v>72</v>
      </c>
      <c r="E59" s="32" t="s">
        <v>105</v>
      </c>
      <c r="F59" s="32" t="s">
        <v>2025</v>
      </c>
      <c r="G59" s="32" t="s">
        <v>77</v>
      </c>
      <c r="H59" s="32" t="s">
        <v>77</v>
      </c>
      <c r="I59" s="32" t="s">
        <v>74</v>
      </c>
      <c r="J59" s="32" t="s">
        <v>74</v>
      </c>
      <c r="K59" s="32" t="s">
        <v>74</v>
      </c>
      <c r="L59" s="32" t="s">
        <v>77</v>
      </c>
      <c r="M59" s="32" t="s">
        <v>77</v>
      </c>
      <c r="N59" s="32" t="s">
        <v>77</v>
      </c>
      <c r="O59" s="32" t="s">
        <v>1207</v>
      </c>
    </row>
    <row r="60" spans="1:15" ht="15.75" x14ac:dyDescent="0.25">
      <c r="A60" s="29">
        <v>72</v>
      </c>
      <c r="B60" s="29" t="s">
        <v>128</v>
      </c>
      <c r="C60" s="29" t="s">
        <v>129</v>
      </c>
      <c r="D60" s="29" t="s">
        <v>130</v>
      </c>
      <c r="E60" s="29" t="s">
        <v>105</v>
      </c>
      <c r="F60" s="32" t="s">
        <v>2025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29" t="s">
        <v>1203</v>
      </c>
    </row>
    <row r="61" spans="1:15" ht="15.75" x14ac:dyDescent="0.25">
      <c r="A61" s="31">
        <v>73</v>
      </c>
      <c r="B61" s="32" t="s">
        <v>131</v>
      </c>
      <c r="C61" s="32" t="s">
        <v>132</v>
      </c>
      <c r="D61" s="32" t="s">
        <v>87</v>
      </c>
      <c r="E61" s="32" t="s">
        <v>105</v>
      </c>
      <c r="F61" s="32" t="s">
        <v>2025</v>
      </c>
      <c r="G61" s="32" t="s">
        <v>77</v>
      </c>
      <c r="H61" s="32" t="s">
        <v>77</v>
      </c>
      <c r="I61" s="32" t="s">
        <v>74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1203</v>
      </c>
    </row>
    <row r="62" spans="1:15" ht="15.75" x14ac:dyDescent="0.25">
      <c r="A62" s="31">
        <v>74</v>
      </c>
      <c r="B62" s="32" t="s">
        <v>133</v>
      </c>
      <c r="C62" s="32" t="s">
        <v>134</v>
      </c>
      <c r="D62" s="32" t="s">
        <v>87</v>
      </c>
      <c r="E62" s="32" t="s">
        <v>105</v>
      </c>
      <c r="F62" s="32" t="s">
        <v>2025</v>
      </c>
      <c r="G62" s="32" t="s">
        <v>77</v>
      </c>
      <c r="H62" s="32" t="s">
        <v>77</v>
      </c>
      <c r="I62" s="32" t="s">
        <v>77</v>
      </c>
      <c r="J62" s="32" t="s">
        <v>77</v>
      </c>
      <c r="K62" s="32" t="s">
        <v>74</v>
      </c>
      <c r="L62" s="32" t="s">
        <v>77</v>
      </c>
      <c r="M62" s="32" t="s">
        <v>74</v>
      </c>
      <c r="N62" s="32" t="s">
        <v>77</v>
      </c>
      <c r="O62" s="32" t="s">
        <v>1203</v>
      </c>
    </row>
    <row r="63" spans="1:15" ht="15.75" x14ac:dyDescent="0.25">
      <c r="A63" s="31">
        <v>75</v>
      </c>
      <c r="B63" s="32" t="s">
        <v>135</v>
      </c>
      <c r="C63" s="32" t="s">
        <v>136</v>
      </c>
      <c r="D63" s="32" t="s">
        <v>87</v>
      </c>
      <c r="E63" s="32" t="s">
        <v>105</v>
      </c>
      <c r="F63" s="32" t="s">
        <v>2025</v>
      </c>
      <c r="G63" s="32" t="s">
        <v>77</v>
      </c>
      <c r="H63" s="32" t="s">
        <v>77</v>
      </c>
      <c r="I63" s="32" t="s">
        <v>77</v>
      </c>
      <c r="J63" s="32" t="s">
        <v>77</v>
      </c>
      <c r="K63" s="32" t="s">
        <v>74</v>
      </c>
      <c r="L63" s="32" t="s">
        <v>77</v>
      </c>
      <c r="M63" s="32" t="s">
        <v>74</v>
      </c>
      <c r="N63" s="32" t="s">
        <v>77</v>
      </c>
      <c r="O63" s="32" t="s">
        <v>1177</v>
      </c>
    </row>
    <row r="64" spans="1:15" ht="15.75" hidden="1" x14ac:dyDescent="0.25">
      <c r="A64" s="31">
        <v>78</v>
      </c>
      <c r="B64" s="32" t="s">
        <v>1276</v>
      </c>
      <c r="C64" s="32" t="s">
        <v>1275</v>
      </c>
      <c r="D64" s="32" t="s">
        <v>72</v>
      </c>
      <c r="E64" s="32" t="s">
        <v>82</v>
      </c>
      <c r="F64" s="32" t="s">
        <v>2014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1274</v>
      </c>
      <c r="O64" s="32" t="s">
        <v>1188</v>
      </c>
    </row>
    <row r="65" spans="1:15" ht="15.75" x14ac:dyDescent="0.25">
      <c r="A65" s="31">
        <v>76</v>
      </c>
      <c r="B65" s="32" t="s">
        <v>137</v>
      </c>
      <c r="C65" s="32" t="s">
        <v>138</v>
      </c>
      <c r="D65" s="32" t="s">
        <v>87</v>
      </c>
      <c r="E65" s="32" t="s">
        <v>105</v>
      </c>
      <c r="F65" s="32" t="s">
        <v>2025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77</v>
      </c>
      <c r="L65" s="32" t="s">
        <v>77</v>
      </c>
      <c r="M65" s="32" t="s">
        <v>77</v>
      </c>
      <c r="N65" s="32" t="s">
        <v>74</v>
      </c>
      <c r="O65" s="32" t="s">
        <v>1203</v>
      </c>
    </row>
    <row r="66" spans="1:15" ht="15.75" hidden="1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2027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1178</v>
      </c>
    </row>
    <row r="67" spans="1:15" ht="15.75" hidden="1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2025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1186</v>
      </c>
    </row>
    <row r="68" spans="1:15" ht="15.75" hidden="1" x14ac:dyDescent="0.25">
      <c r="A68" s="31">
        <v>87</v>
      </c>
      <c r="B68" s="32" t="s">
        <v>1292</v>
      </c>
      <c r="C68" s="32" t="s">
        <v>1291</v>
      </c>
      <c r="D68" s="32" t="s">
        <v>72</v>
      </c>
      <c r="E68" s="32" t="s">
        <v>73</v>
      </c>
      <c r="F68" s="32" t="s">
        <v>2025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1183</v>
      </c>
    </row>
    <row r="69" spans="1:15" ht="15.75" x14ac:dyDescent="0.25">
      <c r="A69" s="31">
        <v>77</v>
      </c>
      <c r="B69" s="32" t="s">
        <v>139</v>
      </c>
      <c r="C69" s="32" t="s">
        <v>140</v>
      </c>
      <c r="D69" s="32" t="s">
        <v>72</v>
      </c>
      <c r="E69" s="32" t="s">
        <v>105</v>
      </c>
      <c r="F69" s="32" t="s">
        <v>2027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1177</v>
      </c>
    </row>
    <row r="70" spans="1:15" ht="15.75" hidden="1" x14ac:dyDescent="0.25">
      <c r="A70" s="29">
        <v>89</v>
      </c>
      <c r="B70" s="29" t="s">
        <v>1289</v>
      </c>
      <c r="C70" s="29" t="s">
        <v>1290</v>
      </c>
      <c r="D70" s="32" t="s">
        <v>72</v>
      </c>
      <c r="E70" s="32" t="s">
        <v>90</v>
      </c>
      <c r="F70" s="32" t="s">
        <v>2025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1177</v>
      </c>
    </row>
    <row r="71" spans="1:15" ht="15.75" hidden="1" x14ac:dyDescent="0.25">
      <c r="A71" s="31">
        <v>90</v>
      </c>
      <c r="B71" s="32" t="s">
        <v>1297</v>
      </c>
      <c r="C71" s="32" t="s">
        <v>1286</v>
      </c>
      <c r="D71" s="32" t="s">
        <v>72</v>
      </c>
      <c r="E71" s="32" t="s">
        <v>82</v>
      </c>
      <c r="F71" s="32" t="s">
        <v>2025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1285</v>
      </c>
    </row>
    <row r="72" spans="1:15" ht="15.75" x14ac:dyDescent="0.25">
      <c r="A72" s="31">
        <v>79</v>
      </c>
      <c r="B72" s="32" t="s">
        <v>141</v>
      </c>
      <c r="C72" s="32" t="s">
        <v>142</v>
      </c>
      <c r="D72" s="32" t="s">
        <v>87</v>
      </c>
      <c r="E72" s="32" t="s">
        <v>105</v>
      </c>
      <c r="F72" s="32" t="s">
        <v>2025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1177</v>
      </c>
    </row>
    <row r="73" spans="1:15" ht="15.75" x14ac:dyDescent="0.25">
      <c r="A73" s="31">
        <v>88</v>
      </c>
      <c r="B73" s="32" t="s">
        <v>1281</v>
      </c>
      <c r="C73" s="32" t="s">
        <v>1279</v>
      </c>
      <c r="D73" s="32" t="s">
        <v>72</v>
      </c>
      <c r="E73" s="32" t="s">
        <v>105</v>
      </c>
      <c r="F73" s="32" t="s">
        <v>2025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1282</v>
      </c>
    </row>
    <row r="74" spans="1:15" ht="15.75" x14ac:dyDescent="0.25">
      <c r="A74" s="31">
        <v>91</v>
      </c>
      <c r="B74" s="32" t="s">
        <v>1283</v>
      </c>
      <c r="C74" s="32" t="s">
        <v>1280</v>
      </c>
      <c r="D74" s="32" t="s">
        <v>72</v>
      </c>
      <c r="E74" s="32" t="s">
        <v>105</v>
      </c>
      <c r="F74" s="32" t="s">
        <v>2025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74</v>
      </c>
      <c r="L74" s="32" t="s">
        <v>74</v>
      </c>
      <c r="M74" s="32" t="s">
        <v>74</v>
      </c>
      <c r="N74" s="32" t="s">
        <v>77</v>
      </c>
      <c r="O74" s="32" t="s">
        <v>1177</v>
      </c>
    </row>
    <row r="75" spans="1:15" ht="15.75" x14ac:dyDescent="0.25">
      <c r="A75" s="29">
        <v>92</v>
      </c>
      <c r="B75" s="29" t="s">
        <v>157</v>
      </c>
      <c r="C75" s="29" t="s">
        <v>158</v>
      </c>
      <c r="D75" s="32" t="s">
        <v>87</v>
      </c>
      <c r="E75" s="32" t="s">
        <v>105</v>
      </c>
      <c r="F75" s="32" t="s">
        <v>2027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74</v>
      </c>
      <c r="L75" s="32" t="s">
        <v>77</v>
      </c>
      <c r="M75" s="32" t="s">
        <v>74</v>
      </c>
      <c r="N75" s="32" t="s">
        <v>77</v>
      </c>
      <c r="O75" s="32" t="s">
        <v>1177</v>
      </c>
    </row>
    <row r="76" spans="1:15" ht="15.75" x14ac:dyDescent="0.25">
      <c r="A76" s="29">
        <v>93</v>
      </c>
      <c r="B76" s="29" t="s">
        <v>159</v>
      </c>
      <c r="C76" s="29" t="s">
        <v>1268</v>
      </c>
      <c r="D76" s="32" t="s">
        <v>87</v>
      </c>
      <c r="E76" s="32" t="s">
        <v>105</v>
      </c>
      <c r="F76" s="32" t="s">
        <v>2027</v>
      </c>
      <c r="G76" s="32" t="s">
        <v>77</v>
      </c>
      <c r="H76" s="32" t="s">
        <v>77</v>
      </c>
      <c r="I76" s="32" t="s">
        <v>77</v>
      </c>
      <c r="J76" s="32" t="s">
        <v>77</v>
      </c>
      <c r="K76" s="29" t="s">
        <v>74</v>
      </c>
      <c r="L76" s="29" t="s">
        <v>77</v>
      </c>
      <c r="M76" s="29" t="s">
        <v>74</v>
      </c>
      <c r="N76" s="29" t="s">
        <v>77</v>
      </c>
      <c r="O76" s="29" t="s">
        <v>1177</v>
      </c>
    </row>
    <row r="77" spans="1:15" ht="15.75" hidden="1" x14ac:dyDescent="0.25">
      <c r="A77" s="31">
        <v>96</v>
      </c>
      <c r="B77" s="32" t="s">
        <v>1894</v>
      </c>
      <c r="C77" s="32" t="s">
        <v>1885</v>
      </c>
      <c r="D77" s="32" t="s">
        <v>72</v>
      </c>
      <c r="E77" s="32" t="s">
        <v>73</v>
      </c>
      <c r="F77" s="32" t="s">
        <v>2025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1274</v>
      </c>
      <c r="N77" s="32" t="s">
        <v>1201</v>
      </c>
      <c r="O77" s="32" t="s">
        <v>2014</v>
      </c>
    </row>
    <row r="78" spans="1:15" ht="31.5" x14ac:dyDescent="0.25">
      <c r="A78" s="31">
        <v>94</v>
      </c>
      <c r="B78" s="32" t="s">
        <v>160</v>
      </c>
      <c r="C78" s="32" t="s">
        <v>161</v>
      </c>
      <c r="D78" s="32" t="s">
        <v>87</v>
      </c>
      <c r="E78" s="32" t="s">
        <v>105</v>
      </c>
      <c r="F78" s="32" t="s">
        <v>2025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1207</v>
      </c>
    </row>
    <row r="79" spans="1:15" ht="15.75" x14ac:dyDescent="0.25">
      <c r="A79" s="31">
        <v>95</v>
      </c>
      <c r="B79" s="32" t="s">
        <v>162</v>
      </c>
      <c r="C79" s="32" t="s">
        <v>163</v>
      </c>
      <c r="D79" s="32" t="s">
        <v>87</v>
      </c>
      <c r="E79" s="32" t="s">
        <v>105</v>
      </c>
      <c r="F79" s="32" t="s">
        <v>2027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1177</v>
      </c>
    </row>
    <row r="80" spans="1:15" ht="15.75" x14ac:dyDescent="0.25">
      <c r="A80" s="31">
        <v>97</v>
      </c>
      <c r="B80" s="32" t="s">
        <v>164</v>
      </c>
      <c r="C80" s="32" t="s">
        <v>165</v>
      </c>
      <c r="D80" s="32" t="s">
        <v>87</v>
      </c>
      <c r="E80" s="32" t="s">
        <v>105</v>
      </c>
      <c r="F80" s="32" t="s">
        <v>2025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77</v>
      </c>
      <c r="O80" s="32" t="s">
        <v>1177</v>
      </c>
    </row>
    <row r="81" spans="1:15" ht="31.5" hidden="1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2027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1177</v>
      </c>
    </row>
    <row r="82" spans="1:15" ht="15.75" hidden="1" x14ac:dyDescent="0.25">
      <c r="A82" s="31">
        <v>102</v>
      </c>
      <c r="B82" s="32" t="s">
        <v>1277</v>
      </c>
      <c r="C82" s="32" t="s">
        <v>1278</v>
      </c>
      <c r="D82" s="32" t="s">
        <v>72</v>
      </c>
      <c r="E82" s="32" t="s">
        <v>73</v>
      </c>
      <c r="F82" s="32" t="s">
        <v>2025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1183</v>
      </c>
    </row>
    <row r="83" spans="1:15" ht="15.75" hidden="1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2025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1177</v>
      </c>
    </row>
    <row r="84" spans="1:15" ht="15.75" hidden="1" x14ac:dyDescent="0.25">
      <c r="A84" s="31">
        <v>104</v>
      </c>
      <c r="B84" s="32" t="s">
        <v>1876</v>
      </c>
      <c r="C84" s="32" t="s">
        <v>1284</v>
      </c>
      <c r="D84" s="32" t="s">
        <v>72</v>
      </c>
      <c r="E84" s="32" t="s">
        <v>82</v>
      </c>
      <c r="F84" s="32" t="s">
        <v>2025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1285</v>
      </c>
    </row>
    <row r="85" spans="1:15" ht="31.5" x14ac:dyDescent="0.25">
      <c r="A85" s="31">
        <v>98</v>
      </c>
      <c r="B85" s="32" t="s">
        <v>166</v>
      </c>
      <c r="C85" s="32" t="s">
        <v>167</v>
      </c>
      <c r="D85" s="32" t="s">
        <v>72</v>
      </c>
      <c r="E85" s="32" t="s">
        <v>105</v>
      </c>
      <c r="F85" s="32" t="s">
        <v>2025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74</v>
      </c>
      <c r="L85" s="32" t="s">
        <v>77</v>
      </c>
      <c r="M85" s="32" t="s">
        <v>74</v>
      </c>
      <c r="N85" s="32" t="s">
        <v>77</v>
      </c>
      <c r="O85" s="32" t="s">
        <v>1207</v>
      </c>
    </row>
    <row r="86" spans="1:15" ht="31.5" x14ac:dyDescent="0.25">
      <c r="A86" s="31">
        <v>99</v>
      </c>
      <c r="B86" s="32" t="s">
        <v>168</v>
      </c>
      <c r="C86" s="32" t="s">
        <v>169</v>
      </c>
      <c r="D86" s="32" t="s">
        <v>87</v>
      </c>
      <c r="E86" s="32" t="s">
        <v>105</v>
      </c>
      <c r="F86" s="32" t="s">
        <v>2025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77</v>
      </c>
      <c r="L86" s="32" t="s">
        <v>77</v>
      </c>
      <c r="M86" s="32" t="s">
        <v>77</v>
      </c>
      <c r="N86" s="32" t="s">
        <v>74</v>
      </c>
      <c r="O86" s="32" t="s">
        <v>1207</v>
      </c>
    </row>
    <row r="87" spans="1:15" ht="31.5" hidden="1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2027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1189</v>
      </c>
    </row>
    <row r="88" spans="1:15" ht="15.75" hidden="1" x14ac:dyDescent="0.25">
      <c r="A88" s="31">
        <v>113</v>
      </c>
      <c r="B88" s="32" t="s">
        <v>1891</v>
      </c>
      <c r="C88" s="32" t="s">
        <v>2028</v>
      </c>
      <c r="D88" s="32" t="s">
        <v>2014</v>
      </c>
      <c r="E88" s="32" t="s">
        <v>2014</v>
      </c>
      <c r="F88" s="32" t="s">
        <v>2025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2014</v>
      </c>
    </row>
    <row r="89" spans="1:15" ht="31.5" hidden="1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2025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1189</v>
      </c>
    </row>
    <row r="90" spans="1:15" ht="15.75" hidden="1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2027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1187</v>
      </c>
    </row>
    <row r="91" spans="1:15" hidden="1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2027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1177</v>
      </c>
    </row>
    <row r="92" spans="1:15" ht="15.75" hidden="1" x14ac:dyDescent="0.25">
      <c r="A92" s="31">
        <v>118</v>
      </c>
      <c r="B92" s="32" t="s">
        <v>2210</v>
      </c>
      <c r="C92" s="29" t="s">
        <v>2211</v>
      </c>
      <c r="D92" s="29" t="s">
        <v>72</v>
      </c>
      <c r="E92" s="29" t="s">
        <v>73</v>
      </c>
      <c r="F92" s="32" t="s">
        <v>1298</v>
      </c>
      <c r="G92" s="32" t="s">
        <v>1298</v>
      </c>
      <c r="H92" s="32" t="s">
        <v>1298</v>
      </c>
      <c r="I92" s="32" t="s">
        <v>1298</v>
      </c>
      <c r="J92" s="32" t="s">
        <v>1298</v>
      </c>
      <c r="K92" s="32" t="s">
        <v>1298</v>
      </c>
      <c r="L92" s="32" t="s">
        <v>1298</v>
      </c>
      <c r="M92" s="32" t="s">
        <v>1298</v>
      </c>
      <c r="N92" s="32"/>
      <c r="O92" s="32"/>
    </row>
    <row r="93" spans="1:15" ht="15.75" hidden="1" x14ac:dyDescent="0.25">
      <c r="A93" s="31">
        <v>119</v>
      </c>
      <c r="B93" s="32" t="s">
        <v>2218</v>
      </c>
      <c r="C93" s="29" t="s">
        <v>2217</v>
      </c>
      <c r="D93" s="29"/>
      <c r="E93" s="29"/>
      <c r="F93" s="32" t="s">
        <v>1298</v>
      </c>
      <c r="G93" s="32" t="s">
        <v>1298</v>
      </c>
      <c r="H93" s="32" t="s">
        <v>1298</v>
      </c>
      <c r="I93" s="32" t="s">
        <v>1298</v>
      </c>
      <c r="J93" s="32" t="s">
        <v>1298</v>
      </c>
      <c r="K93" s="32" t="s">
        <v>1298</v>
      </c>
      <c r="L93" s="32" t="s">
        <v>1298</v>
      </c>
      <c r="M93" s="32" t="s">
        <v>1298</v>
      </c>
      <c r="N93" s="32"/>
      <c r="O93" s="32"/>
    </row>
    <row r="94" spans="1:15" ht="15.75" hidden="1" x14ac:dyDescent="0.25">
      <c r="A94" s="29">
        <v>121</v>
      </c>
      <c r="B94" s="29" t="s">
        <v>2029</v>
      </c>
      <c r="C94" s="29" t="s">
        <v>2030</v>
      </c>
      <c r="D94" s="29" t="s">
        <v>72</v>
      </c>
      <c r="E94" s="32" t="s">
        <v>82</v>
      </c>
      <c r="F94" s="32" t="s">
        <v>2027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2014</v>
      </c>
    </row>
    <row r="95" spans="1:15" ht="15.75" hidden="1" x14ac:dyDescent="0.25">
      <c r="A95" s="31">
        <v>125</v>
      </c>
      <c r="B95" s="32" t="s">
        <v>2031</v>
      </c>
      <c r="C95" s="32" t="s">
        <v>2032</v>
      </c>
      <c r="D95" s="32" t="s">
        <v>2014</v>
      </c>
      <c r="E95" s="32" t="s">
        <v>2014</v>
      </c>
      <c r="F95" s="32" t="s">
        <v>2025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1181</v>
      </c>
    </row>
    <row r="96" spans="1:15" ht="15.75" x14ac:dyDescent="0.25">
      <c r="A96" s="31">
        <v>105</v>
      </c>
      <c r="B96" s="32" t="s">
        <v>174</v>
      </c>
      <c r="C96" s="32" t="s">
        <v>175</v>
      </c>
      <c r="D96" s="32" t="s">
        <v>87</v>
      </c>
      <c r="E96" s="32" t="s">
        <v>105</v>
      </c>
      <c r="F96" s="32" t="s">
        <v>2025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1206</v>
      </c>
    </row>
    <row r="97" spans="1:15" ht="15.75" hidden="1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2025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1177</v>
      </c>
    </row>
    <row r="98" spans="1:15" ht="15.75" hidden="1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2027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1177</v>
      </c>
    </row>
    <row r="99" spans="1:15" ht="15.75" hidden="1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2027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1177</v>
      </c>
    </row>
    <row r="100" spans="1:15" ht="15.75" hidden="1" x14ac:dyDescent="0.25">
      <c r="A100" s="31">
        <v>136</v>
      </c>
      <c r="B100" s="32" t="s">
        <v>2008</v>
      </c>
      <c r="C100" s="32" t="s">
        <v>2033</v>
      </c>
      <c r="D100" s="32" t="s">
        <v>2014</v>
      </c>
      <c r="E100" s="32" t="s">
        <v>2014</v>
      </c>
      <c r="F100" s="32" t="s">
        <v>2025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1182</v>
      </c>
    </row>
    <row r="101" spans="1:15" ht="15.75" hidden="1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2025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1177</v>
      </c>
    </row>
    <row r="102" spans="1:15" ht="15.75" x14ac:dyDescent="0.25">
      <c r="A102" s="29">
        <v>107</v>
      </c>
      <c r="B102" s="29" t="s">
        <v>178</v>
      </c>
      <c r="C102" s="32" t="s">
        <v>179</v>
      </c>
      <c r="D102" s="32" t="s">
        <v>72</v>
      </c>
      <c r="E102" s="29" t="s">
        <v>105</v>
      </c>
      <c r="F102" s="32" t="s">
        <v>2025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74</v>
      </c>
      <c r="M102" s="32" t="s">
        <v>74</v>
      </c>
      <c r="N102" s="32" t="s">
        <v>74</v>
      </c>
      <c r="O102" s="29" t="s">
        <v>1201</v>
      </c>
    </row>
    <row r="103" spans="1:15" ht="15.75" hidden="1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2025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1187</v>
      </c>
    </row>
    <row r="104" spans="1:15" ht="15.75" x14ac:dyDescent="0.25">
      <c r="A104" s="31">
        <v>129</v>
      </c>
      <c r="B104" s="32" t="s">
        <v>206</v>
      </c>
      <c r="C104" s="32" t="s">
        <v>207</v>
      </c>
      <c r="D104" s="32" t="s">
        <v>87</v>
      </c>
      <c r="E104" s="32" t="s">
        <v>105</v>
      </c>
      <c r="F104" s="32" t="s">
        <v>2027</v>
      </c>
      <c r="G104" s="32" t="s">
        <v>77</v>
      </c>
      <c r="H104" s="32" t="s">
        <v>77</v>
      </c>
      <c r="I104" s="32" t="s">
        <v>74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74</v>
      </c>
      <c r="O104" s="32" t="s">
        <v>1201</v>
      </c>
    </row>
    <row r="105" spans="1:15" ht="15.75" x14ac:dyDescent="0.25">
      <c r="A105" s="31">
        <v>138</v>
      </c>
      <c r="B105" s="32" t="s">
        <v>235</v>
      </c>
      <c r="C105" s="32" t="s">
        <v>236</v>
      </c>
      <c r="D105" s="32" t="s">
        <v>87</v>
      </c>
      <c r="E105" s="32" t="s">
        <v>105</v>
      </c>
      <c r="F105" s="32" t="s">
        <v>2025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74</v>
      </c>
      <c r="L105" s="32" t="s">
        <v>77</v>
      </c>
      <c r="M105" s="32" t="s">
        <v>74</v>
      </c>
      <c r="N105" s="32" t="s">
        <v>77</v>
      </c>
      <c r="O105" s="32" t="s">
        <v>1177</v>
      </c>
    </row>
    <row r="106" spans="1:15" ht="15.75" hidden="1" x14ac:dyDescent="0.25">
      <c r="A106" s="31">
        <v>143</v>
      </c>
      <c r="B106" s="32" t="s">
        <v>2412</v>
      </c>
      <c r="C106" s="29"/>
      <c r="D106" s="29"/>
      <c r="E106" s="29"/>
      <c r="F106" s="32" t="s">
        <v>1298</v>
      </c>
      <c r="G106" s="32" t="s">
        <v>1298</v>
      </c>
      <c r="H106" s="32" t="s">
        <v>1298</v>
      </c>
      <c r="I106" s="32" t="s">
        <v>1298</v>
      </c>
      <c r="J106" s="32" t="s">
        <v>1298</v>
      </c>
      <c r="K106" s="32" t="s">
        <v>1298</v>
      </c>
      <c r="L106" s="32" t="s">
        <v>1298</v>
      </c>
      <c r="M106" s="32" t="s">
        <v>1298</v>
      </c>
      <c r="N106" s="32"/>
      <c r="O106" s="32"/>
    </row>
    <row r="107" spans="1:15" ht="15.75" x14ac:dyDescent="0.25">
      <c r="A107" s="31">
        <v>140</v>
      </c>
      <c r="B107" s="32" t="s">
        <v>2206</v>
      </c>
      <c r="C107" s="29" t="s">
        <v>2475</v>
      </c>
      <c r="D107" s="29"/>
      <c r="E107" s="29" t="s">
        <v>105</v>
      </c>
      <c r="F107" s="32" t="s">
        <v>1298</v>
      </c>
      <c r="G107" s="32" t="s">
        <v>1298</v>
      </c>
      <c r="H107" s="32" t="s">
        <v>1298</v>
      </c>
      <c r="I107" s="32" t="s">
        <v>1298</v>
      </c>
      <c r="J107" s="32" t="s">
        <v>1298</v>
      </c>
      <c r="K107" s="32" t="s">
        <v>1298</v>
      </c>
      <c r="L107" s="32" t="s">
        <v>1298</v>
      </c>
      <c r="M107" s="32" t="s">
        <v>1298</v>
      </c>
      <c r="N107" s="32"/>
      <c r="O107" s="32"/>
    </row>
    <row r="108" spans="1:15" ht="15.75" hidden="1" x14ac:dyDescent="0.25">
      <c r="A108" s="31">
        <v>146</v>
      </c>
      <c r="B108" s="32" t="s">
        <v>2034</v>
      </c>
      <c r="C108" s="32" t="s">
        <v>2035</v>
      </c>
      <c r="D108" s="32" t="s">
        <v>72</v>
      </c>
      <c r="E108" s="32" t="s">
        <v>73</v>
      </c>
      <c r="F108" s="32" t="s">
        <v>2025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2014</v>
      </c>
    </row>
    <row r="109" spans="1:15" hidden="1" x14ac:dyDescent="0.25">
      <c r="A109" s="29">
        <v>147</v>
      </c>
      <c r="B109" s="29" t="s">
        <v>1293</v>
      </c>
      <c r="C109" s="29" t="s">
        <v>1294</v>
      </c>
      <c r="D109" s="29" t="s">
        <v>87</v>
      </c>
      <c r="E109" s="29" t="s">
        <v>73</v>
      </c>
      <c r="F109" s="30" t="s">
        <v>2025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1178</v>
      </c>
    </row>
    <row r="110" spans="1:15" ht="15.75" hidden="1" x14ac:dyDescent="0.25">
      <c r="A110" s="31">
        <v>149</v>
      </c>
      <c r="B110" s="32" t="s">
        <v>2229</v>
      </c>
      <c r="C110" s="29" t="s">
        <v>2476</v>
      </c>
      <c r="D110" s="29"/>
      <c r="E110" s="29" t="s">
        <v>73</v>
      </c>
      <c r="F110" s="32" t="s">
        <v>1298</v>
      </c>
      <c r="G110" s="32" t="s">
        <v>1298</v>
      </c>
      <c r="H110" s="32" t="s">
        <v>1298</v>
      </c>
      <c r="I110" s="32" t="s">
        <v>1298</v>
      </c>
      <c r="J110" s="32" t="s">
        <v>1298</v>
      </c>
      <c r="K110" s="32" t="s">
        <v>1298</v>
      </c>
      <c r="L110" s="32" t="s">
        <v>1298</v>
      </c>
      <c r="M110" s="32" t="s">
        <v>1298</v>
      </c>
      <c r="N110" s="32"/>
      <c r="O110" s="32"/>
    </row>
    <row r="111" spans="1:15" ht="15.75" x14ac:dyDescent="0.25">
      <c r="A111" s="31">
        <v>142</v>
      </c>
      <c r="B111" s="32" t="s">
        <v>241</v>
      </c>
      <c r="C111" s="32" t="s">
        <v>242</v>
      </c>
      <c r="D111" s="32" t="s">
        <v>72</v>
      </c>
      <c r="E111" s="32" t="s">
        <v>105</v>
      </c>
      <c r="F111" s="32" t="s">
        <v>2027</v>
      </c>
      <c r="G111" s="32" t="s">
        <v>77</v>
      </c>
      <c r="H111" s="32" t="s">
        <v>77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77</v>
      </c>
      <c r="N111" s="32" t="s">
        <v>77</v>
      </c>
      <c r="O111" s="32" t="s">
        <v>1206</v>
      </c>
    </row>
    <row r="112" spans="1:15" ht="15.75" hidden="1" x14ac:dyDescent="0.25">
      <c r="A112" s="31">
        <v>152</v>
      </c>
      <c r="B112" s="32" t="s">
        <v>2036</v>
      </c>
      <c r="C112" s="32" t="s">
        <v>1877</v>
      </c>
      <c r="D112" s="32" t="s">
        <v>72</v>
      </c>
      <c r="E112" s="32" t="s">
        <v>73</v>
      </c>
      <c r="F112" s="32" t="s">
        <v>2025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1178</v>
      </c>
    </row>
    <row r="113" spans="1:15" ht="15.75" hidden="1" x14ac:dyDescent="0.25">
      <c r="A113" s="31">
        <v>153</v>
      </c>
      <c r="B113" s="32" t="s">
        <v>1295</v>
      </c>
      <c r="C113" s="32" t="s">
        <v>2037</v>
      </c>
      <c r="D113" s="32" t="s">
        <v>1296</v>
      </c>
      <c r="E113" s="32" t="s">
        <v>73</v>
      </c>
      <c r="F113" s="32" t="s">
        <v>2025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2014</v>
      </c>
      <c r="L113" s="32" t="s">
        <v>2014</v>
      </c>
      <c r="M113" s="32" t="s">
        <v>2014</v>
      </c>
      <c r="N113" s="32" t="s">
        <v>2014</v>
      </c>
      <c r="O113" s="32" t="s">
        <v>2014</v>
      </c>
    </row>
    <row r="114" spans="1:15" ht="15.75" x14ac:dyDescent="0.25">
      <c r="A114" s="31">
        <v>144</v>
      </c>
      <c r="B114" s="32" t="s">
        <v>243</v>
      </c>
      <c r="C114" s="32" t="s">
        <v>244</v>
      </c>
      <c r="D114" s="32" t="s">
        <v>72</v>
      </c>
      <c r="E114" s="32" t="s">
        <v>105</v>
      </c>
      <c r="F114" s="32" t="s">
        <v>2027</v>
      </c>
      <c r="G114" s="32" t="s">
        <v>77</v>
      </c>
      <c r="H114" s="32" t="s">
        <v>77</v>
      </c>
      <c r="I114" s="32" t="s">
        <v>77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1177</v>
      </c>
    </row>
    <row r="115" spans="1:15" ht="31.5" x14ac:dyDescent="0.25">
      <c r="A115" s="31">
        <v>151</v>
      </c>
      <c r="B115" s="32" t="s">
        <v>249</v>
      </c>
      <c r="C115" s="32" t="s">
        <v>250</v>
      </c>
      <c r="D115" s="32" t="s">
        <v>130</v>
      </c>
      <c r="E115" s="32" t="s">
        <v>105</v>
      </c>
      <c r="F115" s="32" t="s">
        <v>2027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74</v>
      </c>
      <c r="M115" s="32" t="s">
        <v>74</v>
      </c>
      <c r="N115" s="32" t="s">
        <v>77</v>
      </c>
      <c r="O115" s="32" t="s">
        <v>1205</v>
      </c>
    </row>
    <row r="116" spans="1:15" ht="15.75" hidden="1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2027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1188</v>
      </c>
    </row>
    <row r="117" spans="1:15" ht="15.75" hidden="1" x14ac:dyDescent="0.25">
      <c r="A117" s="31">
        <v>159</v>
      </c>
      <c r="B117" s="32" t="s">
        <v>1937</v>
      </c>
      <c r="C117" s="32" t="s">
        <v>2038</v>
      </c>
      <c r="D117" s="32" t="s">
        <v>2014</v>
      </c>
      <c r="E117" s="32" t="s">
        <v>2014</v>
      </c>
      <c r="F117" s="32" t="s">
        <v>2025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2014</v>
      </c>
    </row>
    <row r="118" spans="1:15" ht="31.5" hidden="1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2025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1184</v>
      </c>
    </row>
    <row r="119" spans="1:15" ht="15.75" hidden="1" x14ac:dyDescent="0.25">
      <c r="A119" s="31">
        <v>161</v>
      </c>
      <c r="B119" s="32" t="s">
        <v>1954</v>
      </c>
      <c r="C119" s="32" t="s">
        <v>2039</v>
      </c>
      <c r="D119" s="32" t="s">
        <v>72</v>
      </c>
      <c r="E119" s="32" t="s">
        <v>82</v>
      </c>
      <c r="F119" s="32" t="s">
        <v>2025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1285</v>
      </c>
    </row>
    <row r="120" spans="1:15" ht="15.75" hidden="1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2025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1181</v>
      </c>
    </row>
    <row r="121" spans="1:15" ht="15.75" hidden="1" x14ac:dyDescent="0.25">
      <c r="A121" s="31">
        <v>165</v>
      </c>
      <c r="B121" s="32" t="s">
        <v>1924</v>
      </c>
      <c r="C121" s="32" t="s">
        <v>2040</v>
      </c>
      <c r="D121" s="32" t="s">
        <v>2014</v>
      </c>
      <c r="E121" s="32" t="s">
        <v>2014</v>
      </c>
      <c r="F121" s="32" t="s">
        <v>2027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2014</v>
      </c>
    </row>
    <row r="122" spans="1:15" ht="31.5" x14ac:dyDescent="0.25">
      <c r="A122" s="31">
        <v>154</v>
      </c>
      <c r="B122" s="32" t="s">
        <v>251</v>
      </c>
      <c r="C122" s="32" t="s">
        <v>252</v>
      </c>
      <c r="D122" s="32" t="s">
        <v>130</v>
      </c>
      <c r="E122" s="32" t="s">
        <v>105</v>
      </c>
      <c r="F122" s="32" t="s">
        <v>2027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77</v>
      </c>
      <c r="O122" s="32" t="s">
        <v>1205</v>
      </c>
    </row>
    <row r="123" spans="1:15" ht="15.75" hidden="1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2025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1178</v>
      </c>
    </row>
    <row r="124" spans="1:15" ht="15.75" x14ac:dyDescent="0.25">
      <c r="A124" s="31">
        <v>157</v>
      </c>
      <c r="B124" s="32" t="s">
        <v>257</v>
      </c>
      <c r="C124" s="32" t="s">
        <v>258</v>
      </c>
      <c r="D124" s="32" t="s">
        <v>87</v>
      </c>
      <c r="E124" s="32" t="s">
        <v>105</v>
      </c>
      <c r="F124" s="32" t="s">
        <v>2027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1205</v>
      </c>
    </row>
    <row r="125" spans="1:15" ht="15.75" x14ac:dyDescent="0.25">
      <c r="A125" s="31">
        <v>166</v>
      </c>
      <c r="B125" s="32" t="s">
        <v>2531</v>
      </c>
      <c r="C125" s="29"/>
      <c r="D125" s="29"/>
      <c r="E125" s="29" t="s">
        <v>1273</v>
      </c>
      <c r="F125" s="32" t="s">
        <v>1298</v>
      </c>
      <c r="G125" s="32" t="s">
        <v>1298</v>
      </c>
      <c r="H125" s="32" t="s">
        <v>1298</v>
      </c>
      <c r="I125" s="32" t="s">
        <v>1298</v>
      </c>
      <c r="J125" s="32" t="s">
        <v>1298</v>
      </c>
      <c r="K125" s="32" t="s">
        <v>1298</v>
      </c>
      <c r="L125" s="32" t="s">
        <v>1298</v>
      </c>
      <c r="M125" s="32" t="s">
        <v>1298</v>
      </c>
      <c r="N125" s="32"/>
      <c r="O125" s="32"/>
    </row>
    <row r="126" spans="1:15" ht="15.75" hidden="1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2025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1181</v>
      </c>
    </row>
    <row r="127" spans="1:15" ht="15.75" hidden="1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2027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1187</v>
      </c>
    </row>
    <row r="128" spans="1:15" ht="15.75" x14ac:dyDescent="0.25">
      <c r="A128" s="31">
        <v>171</v>
      </c>
      <c r="B128" s="32" t="s">
        <v>296</v>
      </c>
      <c r="C128" s="32" t="s">
        <v>297</v>
      </c>
      <c r="D128" s="32" t="s">
        <v>72</v>
      </c>
      <c r="E128" s="32" t="s">
        <v>105</v>
      </c>
      <c r="F128" s="32" t="s">
        <v>2025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1206</v>
      </c>
    </row>
    <row r="129" spans="1:15" ht="15.75" hidden="1" x14ac:dyDescent="0.25">
      <c r="A129" s="31">
        <v>182</v>
      </c>
      <c r="B129" s="32" t="s">
        <v>1884</v>
      </c>
      <c r="C129" s="32" t="s">
        <v>2041</v>
      </c>
      <c r="D129" s="32" t="s">
        <v>72</v>
      </c>
      <c r="E129" s="32" t="s">
        <v>2130</v>
      </c>
      <c r="F129" s="32" t="s">
        <v>2025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1298</v>
      </c>
      <c r="O129" s="32" t="s">
        <v>2014</v>
      </c>
    </row>
    <row r="130" spans="1:15" ht="15.75" hidden="1" x14ac:dyDescent="0.25">
      <c r="A130" s="31">
        <v>183</v>
      </c>
      <c r="B130" s="32" t="s">
        <v>2208</v>
      </c>
      <c r="C130" s="29" t="s">
        <v>2477</v>
      </c>
      <c r="D130" s="29"/>
      <c r="E130" s="29" t="s">
        <v>73</v>
      </c>
      <c r="F130" s="32" t="s">
        <v>1298</v>
      </c>
      <c r="G130" s="32" t="s">
        <v>1298</v>
      </c>
      <c r="H130" s="32" t="s">
        <v>1298</v>
      </c>
      <c r="I130" s="32" t="s">
        <v>1298</v>
      </c>
      <c r="J130" s="32" t="s">
        <v>1298</v>
      </c>
      <c r="K130" s="32" t="s">
        <v>1298</v>
      </c>
      <c r="L130" s="32" t="s">
        <v>1298</v>
      </c>
      <c r="M130" s="32" t="s">
        <v>1298</v>
      </c>
      <c r="N130" s="32"/>
      <c r="O130" s="32"/>
    </row>
    <row r="131" spans="1:15" ht="15.75" hidden="1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2027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1180</v>
      </c>
    </row>
    <row r="132" spans="1:15" ht="15.75" hidden="1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2025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1184</v>
      </c>
    </row>
    <row r="133" spans="1:15" ht="15.75" hidden="1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2025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1177</v>
      </c>
    </row>
    <row r="134" spans="1:15" ht="15.75" x14ac:dyDescent="0.25">
      <c r="A134" s="31">
        <v>172</v>
      </c>
      <c r="B134" s="32" t="s">
        <v>298</v>
      </c>
      <c r="C134" s="32" t="s">
        <v>299</v>
      </c>
      <c r="D134" s="32" t="s">
        <v>87</v>
      </c>
      <c r="E134" s="32" t="s">
        <v>105</v>
      </c>
      <c r="F134" s="32" t="s">
        <v>2025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74</v>
      </c>
      <c r="L134" s="32" t="s">
        <v>77</v>
      </c>
      <c r="M134" s="32" t="s">
        <v>74</v>
      </c>
      <c r="N134" s="32" t="s">
        <v>77</v>
      </c>
      <c r="O134" s="32" t="s">
        <v>1206</v>
      </c>
    </row>
    <row r="135" spans="1:15" ht="15.75" hidden="1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2025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1178</v>
      </c>
    </row>
    <row r="136" spans="1:15" ht="31.5" x14ac:dyDescent="0.25">
      <c r="A136" s="31">
        <v>181</v>
      </c>
      <c r="B136" s="32" t="s">
        <v>316</v>
      </c>
      <c r="C136" s="32" t="s">
        <v>317</v>
      </c>
      <c r="D136" s="32" t="s">
        <v>130</v>
      </c>
      <c r="E136" s="32" t="s">
        <v>105</v>
      </c>
      <c r="F136" s="32" t="s">
        <v>2027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1177</v>
      </c>
    </row>
    <row r="137" spans="1:15" ht="15.75" hidden="1" x14ac:dyDescent="0.25">
      <c r="A137" s="31">
        <v>194</v>
      </c>
      <c r="B137" s="32" t="s">
        <v>1231</v>
      </c>
      <c r="C137" s="32" t="s">
        <v>1232</v>
      </c>
      <c r="D137" s="32" t="s">
        <v>72</v>
      </c>
      <c r="E137" s="32" t="s">
        <v>73</v>
      </c>
      <c r="F137" s="32" t="s">
        <v>2025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1184</v>
      </c>
    </row>
    <row r="138" spans="1:15" ht="15.75" x14ac:dyDescent="0.25">
      <c r="A138" s="29">
        <v>189</v>
      </c>
      <c r="B138" s="29" t="s">
        <v>328</v>
      </c>
      <c r="C138" s="30" t="s">
        <v>329</v>
      </c>
      <c r="D138" s="32" t="s">
        <v>72</v>
      </c>
      <c r="E138" s="32" t="s">
        <v>105</v>
      </c>
      <c r="F138" s="29" t="s">
        <v>2025</v>
      </c>
      <c r="G138" s="29" t="s">
        <v>77</v>
      </c>
      <c r="H138" s="29" t="s">
        <v>77</v>
      </c>
      <c r="I138" s="29" t="s">
        <v>74</v>
      </c>
      <c r="J138" s="29" t="s">
        <v>77</v>
      </c>
      <c r="K138" s="29" t="s">
        <v>77</v>
      </c>
      <c r="L138" s="29" t="s">
        <v>77</v>
      </c>
      <c r="M138" s="29" t="s">
        <v>77</v>
      </c>
      <c r="N138" s="29" t="s">
        <v>77</v>
      </c>
      <c r="O138" s="29" t="s">
        <v>1202</v>
      </c>
    </row>
    <row r="139" spans="1:15" ht="15.75" x14ac:dyDescent="0.25">
      <c r="A139" s="31">
        <v>193</v>
      </c>
      <c r="B139" s="32" t="s">
        <v>1936</v>
      </c>
      <c r="C139" s="32" t="s">
        <v>2042</v>
      </c>
      <c r="D139" s="32" t="s">
        <v>72</v>
      </c>
      <c r="E139" s="32" t="s">
        <v>105</v>
      </c>
      <c r="F139" s="32" t="s">
        <v>2025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2014</v>
      </c>
    </row>
    <row r="140" spans="1:15" ht="15.75" hidden="1" x14ac:dyDescent="0.25">
      <c r="A140" s="31">
        <v>199</v>
      </c>
      <c r="B140" s="32" t="s">
        <v>1878</v>
      </c>
      <c r="C140" s="32" t="s">
        <v>1879</v>
      </c>
      <c r="D140" s="32" t="s">
        <v>72</v>
      </c>
      <c r="E140" s="32" t="s">
        <v>73</v>
      </c>
      <c r="F140" s="32" t="s">
        <v>2025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2014</v>
      </c>
      <c r="L140" s="32" t="s">
        <v>2014</v>
      </c>
      <c r="M140" s="32" t="s">
        <v>2014</v>
      </c>
      <c r="N140" s="32" t="s">
        <v>2014</v>
      </c>
      <c r="O140" s="32" t="s">
        <v>2014</v>
      </c>
    </row>
    <row r="141" spans="1:15" ht="15.75" x14ac:dyDescent="0.25">
      <c r="A141" s="31">
        <v>196</v>
      </c>
      <c r="B141" s="32" t="s">
        <v>338</v>
      </c>
      <c r="C141" s="32" t="s">
        <v>339</v>
      </c>
      <c r="D141" s="32" t="s">
        <v>72</v>
      </c>
      <c r="E141" s="32" t="s">
        <v>105</v>
      </c>
      <c r="F141" s="32" t="s">
        <v>2025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32" t="s">
        <v>1203</v>
      </c>
    </row>
    <row r="142" spans="1:15" ht="15.75" hidden="1" x14ac:dyDescent="0.25">
      <c r="A142" s="31">
        <v>204</v>
      </c>
      <c r="B142" s="32" t="s">
        <v>1889</v>
      </c>
      <c r="C142" s="32" t="s">
        <v>2045</v>
      </c>
      <c r="D142" s="32" t="s">
        <v>2014</v>
      </c>
      <c r="E142" s="32" t="s">
        <v>82</v>
      </c>
      <c r="F142" s="32" t="s">
        <v>2025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1188</v>
      </c>
    </row>
    <row r="143" spans="1:15" ht="15.75" x14ac:dyDescent="0.25">
      <c r="A143" s="31">
        <v>198</v>
      </c>
      <c r="B143" s="32" t="s">
        <v>2043</v>
      </c>
      <c r="C143" s="32" t="s">
        <v>2044</v>
      </c>
      <c r="D143" s="32" t="s">
        <v>72</v>
      </c>
      <c r="E143" s="32" t="s">
        <v>105</v>
      </c>
      <c r="F143" s="32" t="s">
        <v>2025</v>
      </c>
      <c r="G143" s="32" t="s">
        <v>2025</v>
      </c>
      <c r="H143" s="32" t="s">
        <v>2025</v>
      </c>
      <c r="I143" s="32" t="s">
        <v>2014</v>
      </c>
      <c r="J143" s="32" t="s">
        <v>2025</v>
      </c>
      <c r="K143" s="32" t="s">
        <v>2014</v>
      </c>
      <c r="L143" s="32" t="s">
        <v>2014</v>
      </c>
      <c r="M143" s="32" t="s">
        <v>2014</v>
      </c>
      <c r="N143" s="32" t="s">
        <v>2014</v>
      </c>
      <c r="O143" s="32" t="s">
        <v>2014</v>
      </c>
    </row>
    <row r="144" spans="1:15" ht="15.75" hidden="1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2025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1188</v>
      </c>
    </row>
    <row r="145" spans="1:15" ht="15.75" hidden="1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2025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1188</v>
      </c>
    </row>
    <row r="146" spans="1:15" ht="15.75" hidden="1" x14ac:dyDescent="0.25">
      <c r="A146" s="31">
        <v>212</v>
      </c>
      <c r="B146" s="32" t="s">
        <v>1880</v>
      </c>
      <c r="C146" s="32" t="s">
        <v>1881</v>
      </c>
      <c r="D146" s="32" t="s">
        <v>72</v>
      </c>
      <c r="E146" s="32" t="s">
        <v>73</v>
      </c>
      <c r="F146" s="32" t="s">
        <v>2025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1274</v>
      </c>
      <c r="N146" s="32" t="s">
        <v>1201</v>
      </c>
      <c r="O146" s="32" t="s">
        <v>2014</v>
      </c>
    </row>
    <row r="147" spans="1:15" ht="15.75" hidden="1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2025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1188</v>
      </c>
    </row>
    <row r="148" spans="1:15" s="107" customFormat="1" ht="15.75" hidden="1" x14ac:dyDescent="0.25">
      <c r="A148" s="110">
        <v>214</v>
      </c>
      <c r="B148" s="111" t="s">
        <v>2571</v>
      </c>
      <c r="C148" s="111" t="s">
        <v>2572</v>
      </c>
      <c r="D148" s="111" t="s">
        <v>72</v>
      </c>
      <c r="E148" s="111" t="s">
        <v>82</v>
      </c>
      <c r="F148" s="111" t="s">
        <v>2025</v>
      </c>
      <c r="G148" s="111" t="s">
        <v>2027</v>
      </c>
      <c r="H148" s="111" t="s">
        <v>2027</v>
      </c>
      <c r="I148" s="111"/>
      <c r="J148" s="111" t="s">
        <v>2027</v>
      </c>
      <c r="K148" s="111"/>
      <c r="L148" s="111"/>
      <c r="M148" s="111"/>
      <c r="N148" s="111"/>
      <c r="O148" s="111"/>
    </row>
    <row r="149" spans="1:15" ht="15.75" hidden="1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2025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1188</v>
      </c>
    </row>
    <row r="150" spans="1:15" ht="15.75" hidden="1" x14ac:dyDescent="0.25">
      <c r="A150" s="31">
        <v>218</v>
      </c>
      <c r="B150" s="32" t="s">
        <v>1895</v>
      </c>
      <c r="C150" s="32" t="s">
        <v>2046</v>
      </c>
      <c r="D150" s="32" t="s">
        <v>72</v>
      </c>
      <c r="E150" s="32" t="s">
        <v>82</v>
      </c>
      <c r="F150" s="32" t="s">
        <v>2025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2014</v>
      </c>
    </row>
    <row r="151" spans="1:15" ht="15.75" hidden="1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2025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1188</v>
      </c>
    </row>
    <row r="152" spans="1:15" ht="15.75" hidden="1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2025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1188</v>
      </c>
    </row>
    <row r="153" spans="1:15" ht="15.75" hidden="1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2025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1182</v>
      </c>
    </row>
    <row r="154" spans="1:15" ht="15.75" hidden="1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2027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1184</v>
      </c>
    </row>
    <row r="155" spans="1:15" ht="15.75" hidden="1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2025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1180</v>
      </c>
    </row>
    <row r="156" spans="1:15" ht="15.75" hidden="1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2025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1178</v>
      </c>
    </row>
    <row r="157" spans="1:15" ht="15.75" x14ac:dyDescent="0.25">
      <c r="A157" s="31">
        <v>201</v>
      </c>
      <c r="B157" s="32" t="s">
        <v>344</v>
      </c>
      <c r="C157" s="32" t="s">
        <v>345</v>
      </c>
      <c r="D157" s="32" t="s">
        <v>87</v>
      </c>
      <c r="E157" s="32" t="s">
        <v>105</v>
      </c>
      <c r="F157" s="32" t="s">
        <v>2027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1177</v>
      </c>
    </row>
    <row r="158" spans="1:15" ht="15.75" hidden="1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2027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1187</v>
      </c>
    </row>
    <row r="159" spans="1:15" ht="15.75" hidden="1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2027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1187</v>
      </c>
    </row>
    <row r="160" spans="1:15" ht="31.5" hidden="1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2025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1177</v>
      </c>
    </row>
    <row r="161" spans="1:15" ht="15.75" hidden="1" x14ac:dyDescent="0.25">
      <c r="A161" s="31">
        <v>235</v>
      </c>
      <c r="B161" s="32" t="s">
        <v>394</v>
      </c>
      <c r="C161" s="32" t="s">
        <v>1269</v>
      </c>
      <c r="D161" s="32" t="s">
        <v>87</v>
      </c>
      <c r="E161" s="32" t="s">
        <v>73</v>
      </c>
      <c r="F161" s="32" t="s">
        <v>2027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1187</v>
      </c>
    </row>
    <row r="162" spans="1:15" ht="15.75" hidden="1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2027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1187</v>
      </c>
    </row>
    <row r="163" spans="1:15" ht="15.75" hidden="1" x14ac:dyDescent="0.25">
      <c r="A163" s="31">
        <v>238</v>
      </c>
      <c r="B163" s="32" t="s">
        <v>2121</v>
      </c>
      <c r="C163" s="32" t="s">
        <v>2122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1180</v>
      </c>
    </row>
    <row r="164" spans="1:15" ht="15.75" hidden="1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2027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1187</v>
      </c>
    </row>
    <row r="165" spans="1:15" ht="15.75" hidden="1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2027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1184</v>
      </c>
    </row>
    <row r="166" spans="1:15" ht="15.75" hidden="1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2025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1182</v>
      </c>
    </row>
    <row r="167" spans="1:15" ht="15.75" hidden="1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2027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1183</v>
      </c>
    </row>
    <row r="168" spans="1:15" ht="15.75" hidden="1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2025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1182</v>
      </c>
    </row>
    <row r="169" spans="1:15" ht="15.75" hidden="1" x14ac:dyDescent="0.25">
      <c r="A169" s="31">
        <v>245</v>
      </c>
      <c r="B169" s="32" t="s">
        <v>2172</v>
      </c>
      <c r="C169" s="29" t="s">
        <v>2136</v>
      </c>
      <c r="D169" s="29" t="s">
        <v>72</v>
      </c>
      <c r="E169" s="29"/>
      <c r="F169" s="32" t="s">
        <v>2025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hidden="1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2027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1183</v>
      </c>
    </row>
    <row r="171" spans="1:15" ht="15.75" hidden="1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2025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1181</v>
      </c>
    </row>
    <row r="172" spans="1:15" ht="15.75" hidden="1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2025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1179</v>
      </c>
    </row>
    <row r="173" spans="1:15" ht="15.75" hidden="1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2025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1179</v>
      </c>
    </row>
    <row r="174" spans="1:15" ht="15.75" x14ac:dyDescent="0.25">
      <c r="A174" s="31">
        <v>208</v>
      </c>
      <c r="B174" s="32" t="s">
        <v>354</v>
      </c>
      <c r="C174" s="32" t="s">
        <v>355</v>
      </c>
      <c r="D174" s="32" t="s">
        <v>72</v>
      </c>
      <c r="E174" s="32" t="s">
        <v>105</v>
      </c>
      <c r="F174" s="32" t="s">
        <v>2025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1177</v>
      </c>
    </row>
    <row r="175" spans="1:15" ht="15.75" x14ac:dyDescent="0.25">
      <c r="A175" s="31">
        <v>228</v>
      </c>
      <c r="B175" s="32" t="s">
        <v>381</v>
      </c>
      <c r="C175" s="32" t="s">
        <v>382</v>
      </c>
      <c r="D175" s="32" t="s">
        <v>72</v>
      </c>
      <c r="E175" s="32" t="s">
        <v>105</v>
      </c>
      <c r="F175" s="32" t="s">
        <v>2025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77</v>
      </c>
      <c r="M175" s="32" t="s">
        <v>74</v>
      </c>
      <c r="N175" s="32" t="s">
        <v>77</v>
      </c>
      <c r="O175" s="32" t="s">
        <v>1177</v>
      </c>
    </row>
    <row r="176" spans="1:15" ht="15.75" x14ac:dyDescent="0.25">
      <c r="A176" s="31">
        <v>253</v>
      </c>
      <c r="B176" s="32" t="s">
        <v>512</v>
      </c>
      <c r="C176" s="32" t="s">
        <v>513</v>
      </c>
      <c r="D176" s="32" t="s">
        <v>87</v>
      </c>
      <c r="E176" s="32" t="s">
        <v>105</v>
      </c>
      <c r="F176" s="32" t="s">
        <v>2025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1202</v>
      </c>
    </row>
    <row r="177" spans="1:15" ht="15.75" hidden="1" x14ac:dyDescent="0.25">
      <c r="A177" s="31">
        <v>259</v>
      </c>
      <c r="B177" s="32" t="s">
        <v>2158</v>
      </c>
      <c r="C177" s="29" t="s">
        <v>2159</v>
      </c>
      <c r="D177" s="29" t="s">
        <v>72</v>
      </c>
      <c r="E177" s="29" t="s">
        <v>73</v>
      </c>
      <c r="F177" s="32" t="s">
        <v>2025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256</v>
      </c>
      <c r="B178" s="32" t="s">
        <v>518</v>
      </c>
      <c r="C178" s="32" t="s">
        <v>519</v>
      </c>
      <c r="D178" s="32" t="s">
        <v>87</v>
      </c>
      <c r="E178" s="32" t="s">
        <v>105</v>
      </c>
      <c r="F178" s="32" t="s">
        <v>2025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77</v>
      </c>
      <c r="O178" s="32" t="s">
        <v>1202</v>
      </c>
    </row>
    <row r="179" spans="1:15" ht="15.75" x14ac:dyDescent="0.25">
      <c r="A179" s="31">
        <v>257</v>
      </c>
      <c r="B179" s="32" t="s">
        <v>520</v>
      </c>
      <c r="C179" s="32" t="s">
        <v>521</v>
      </c>
      <c r="D179" s="32" t="s">
        <v>87</v>
      </c>
      <c r="E179" s="32" t="s">
        <v>105</v>
      </c>
      <c r="F179" s="32" t="s">
        <v>2025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74</v>
      </c>
      <c r="O179" s="32" t="s">
        <v>1202</v>
      </c>
    </row>
    <row r="180" spans="1:15" ht="15.75" hidden="1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2027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1178</v>
      </c>
    </row>
    <row r="181" spans="1:15" ht="15.75" hidden="1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2025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1185</v>
      </c>
    </row>
    <row r="182" spans="1:15" ht="15.75" hidden="1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2025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1185</v>
      </c>
    </row>
    <row r="183" spans="1:15" ht="15.75" hidden="1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2025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1188</v>
      </c>
    </row>
    <row r="184" spans="1:15" ht="15.75" hidden="1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2025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1183</v>
      </c>
    </row>
    <row r="185" spans="1:15" ht="15.75" x14ac:dyDescent="0.25">
      <c r="A185" s="31">
        <v>261</v>
      </c>
      <c r="B185" s="32" t="s">
        <v>526</v>
      </c>
      <c r="C185" s="32" t="s">
        <v>527</v>
      </c>
      <c r="D185" s="32" t="s">
        <v>87</v>
      </c>
      <c r="E185" s="32" t="s">
        <v>105</v>
      </c>
      <c r="F185" s="32" t="s">
        <v>2025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74</v>
      </c>
      <c r="L185" s="32" t="s">
        <v>77</v>
      </c>
      <c r="M185" s="32" t="s">
        <v>74</v>
      </c>
      <c r="N185" s="32" t="s">
        <v>77</v>
      </c>
      <c r="O185" s="32" t="s">
        <v>1202</v>
      </c>
    </row>
    <row r="186" spans="1:15" ht="15.75" x14ac:dyDescent="0.25">
      <c r="A186" s="31">
        <v>262</v>
      </c>
      <c r="B186" s="32" t="s">
        <v>528</v>
      </c>
      <c r="C186" s="32" t="s">
        <v>529</v>
      </c>
      <c r="D186" s="32" t="s">
        <v>87</v>
      </c>
      <c r="E186" s="32" t="s">
        <v>105</v>
      </c>
      <c r="F186" s="32" t="s">
        <v>2027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74</v>
      </c>
      <c r="L186" s="32" t="s">
        <v>74</v>
      </c>
      <c r="M186" s="32" t="s">
        <v>74</v>
      </c>
      <c r="N186" s="32" t="s">
        <v>74</v>
      </c>
      <c r="O186" s="32" t="s">
        <v>1202</v>
      </c>
    </row>
    <row r="187" spans="1:15" ht="15.75" x14ac:dyDescent="0.25">
      <c r="A187" s="31">
        <v>275</v>
      </c>
      <c r="B187" s="32" t="s">
        <v>551</v>
      </c>
      <c r="C187" s="32" t="s">
        <v>51</v>
      </c>
      <c r="D187" s="32" t="s">
        <v>87</v>
      </c>
      <c r="E187" s="32" t="s">
        <v>105</v>
      </c>
      <c r="F187" s="32" t="s">
        <v>2025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1202</v>
      </c>
    </row>
    <row r="188" spans="1:15" ht="15.75" hidden="1" x14ac:dyDescent="0.25">
      <c r="A188" s="31">
        <v>279</v>
      </c>
      <c r="B188" s="32" t="s">
        <v>1198</v>
      </c>
      <c r="C188" s="32" t="s">
        <v>1199</v>
      </c>
      <c r="D188" s="32" t="s">
        <v>72</v>
      </c>
      <c r="E188" s="32" t="s">
        <v>73</v>
      </c>
      <c r="F188" s="32" t="s">
        <v>2025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1183</v>
      </c>
    </row>
    <row r="189" spans="1:15" ht="15.75" hidden="1" x14ac:dyDescent="0.25">
      <c r="A189" s="31">
        <v>280</v>
      </c>
      <c r="B189" s="32" t="s">
        <v>1196</v>
      </c>
      <c r="C189" s="32" t="s">
        <v>1197</v>
      </c>
      <c r="D189" s="32" t="s">
        <v>87</v>
      </c>
      <c r="E189" s="32" t="s">
        <v>73</v>
      </c>
      <c r="F189" s="32" t="s">
        <v>2025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1185</v>
      </c>
    </row>
    <row r="190" spans="1:15" ht="15.75" hidden="1" x14ac:dyDescent="0.25">
      <c r="A190" s="31">
        <v>281</v>
      </c>
      <c r="B190" s="32" t="s">
        <v>1229</v>
      </c>
      <c r="C190" s="32" t="s">
        <v>1230</v>
      </c>
      <c r="D190" s="32" t="s">
        <v>72</v>
      </c>
      <c r="E190" s="32" t="s">
        <v>73</v>
      </c>
      <c r="F190" s="32" t="s">
        <v>2025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1178</v>
      </c>
    </row>
    <row r="191" spans="1:15" ht="31.5" x14ac:dyDescent="0.25">
      <c r="A191" s="31">
        <v>276</v>
      </c>
      <c r="B191" s="32" t="s">
        <v>552</v>
      </c>
      <c r="C191" s="32" t="s">
        <v>553</v>
      </c>
      <c r="D191" s="32" t="s">
        <v>72</v>
      </c>
      <c r="E191" s="32" t="s">
        <v>105</v>
      </c>
      <c r="F191" s="32" t="s">
        <v>2025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1207</v>
      </c>
    </row>
    <row r="192" spans="1:15" ht="15.75" x14ac:dyDescent="0.25">
      <c r="A192" s="31">
        <v>277</v>
      </c>
      <c r="B192" s="32" t="s">
        <v>554</v>
      </c>
      <c r="C192" s="32" t="s">
        <v>555</v>
      </c>
      <c r="D192" s="32" t="s">
        <v>87</v>
      </c>
      <c r="E192" s="32" t="s">
        <v>105</v>
      </c>
      <c r="F192" s="32" t="s">
        <v>2025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1202</v>
      </c>
    </row>
    <row r="193" spans="1:15" ht="15.75" x14ac:dyDescent="0.25">
      <c r="A193" s="31">
        <v>282</v>
      </c>
      <c r="B193" s="32" t="s">
        <v>562</v>
      </c>
      <c r="C193" s="32" t="s">
        <v>563</v>
      </c>
      <c r="D193" s="32" t="s">
        <v>72</v>
      </c>
      <c r="E193" s="32" t="s">
        <v>105</v>
      </c>
      <c r="F193" s="32" t="s">
        <v>2025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1201</v>
      </c>
    </row>
    <row r="194" spans="1:15" ht="31.5" x14ac:dyDescent="0.25">
      <c r="A194" s="31">
        <v>283</v>
      </c>
      <c r="B194" s="32" t="s">
        <v>564</v>
      </c>
      <c r="C194" s="32" t="s">
        <v>565</v>
      </c>
      <c r="D194" s="32" t="s">
        <v>130</v>
      </c>
      <c r="E194" s="32" t="s">
        <v>105</v>
      </c>
      <c r="F194" s="32" t="s">
        <v>2025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74</v>
      </c>
      <c r="L194" s="32" t="s">
        <v>77</v>
      </c>
      <c r="M194" s="32" t="s">
        <v>74</v>
      </c>
      <c r="N194" s="32" t="s">
        <v>77</v>
      </c>
      <c r="O194" s="32" t="s">
        <v>1201</v>
      </c>
    </row>
    <row r="195" spans="1:15" ht="15.75" hidden="1" x14ac:dyDescent="0.25">
      <c r="A195" s="31">
        <v>289</v>
      </c>
      <c r="B195" s="32" t="s">
        <v>2224</v>
      </c>
      <c r="C195" s="29" t="s">
        <v>2225</v>
      </c>
      <c r="D195" s="29" t="s">
        <v>87</v>
      </c>
      <c r="E195" s="29" t="s">
        <v>82</v>
      </c>
      <c r="F195" s="32" t="s">
        <v>2025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2014</v>
      </c>
    </row>
    <row r="196" spans="1:15" ht="15.75" x14ac:dyDescent="0.25">
      <c r="A196" s="31">
        <v>285</v>
      </c>
      <c r="B196" s="32" t="s">
        <v>568</v>
      </c>
      <c r="C196" s="32" t="s">
        <v>569</v>
      </c>
      <c r="D196" s="32" t="s">
        <v>72</v>
      </c>
      <c r="E196" s="32" t="s">
        <v>105</v>
      </c>
      <c r="F196" s="32" t="s">
        <v>2025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77</v>
      </c>
      <c r="O196" s="32" t="s">
        <v>1203</v>
      </c>
    </row>
    <row r="197" spans="1:15" ht="15.75" x14ac:dyDescent="0.25">
      <c r="A197" s="31">
        <v>288</v>
      </c>
      <c r="B197" s="32" t="s">
        <v>2292</v>
      </c>
      <c r="C197" s="29" t="str">
        <f>VLOOKUP(A197,'LISTADO ATM'!$A$2:$B$823,2,0)</f>
        <v xml:space="preserve">ATM Oficina Camino Real II (Puerto Plata) </v>
      </c>
      <c r="D197" s="29"/>
      <c r="E197" s="29" t="s">
        <v>1273</v>
      </c>
      <c r="F197" s="32" t="s">
        <v>1298</v>
      </c>
      <c r="G197" s="32" t="s">
        <v>1298</v>
      </c>
      <c r="H197" s="32" t="s">
        <v>1298</v>
      </c>
      <c r="I197" s="32" t="s">
        <v>1298</v>
      </c>
      <c r="J197" s="32" t="s">
        <v>1298</v>
      </c>
      <c r="K197" s="32" t="s">
        <v>1298</v>
      </c>
      <c r="L197" s="32" t="s">
        <v>1298</v>
      </c>
      <c r="M197" s="32" t="s">
        <v>1298</v>
      </c>
      <c r="N197" s="32"/>
      <c r="O197" s="32"/>
    </row>
    <row r="198" spans="1:15" ht="31.5" x14ac:dyDescent="0.25">
      <c r="A198" s="31">
        <v>290</v>
      </c>
      <c r="B198" s="32" t="s">
        <v>576</v>
      </c>
      <c r="C198" s="32" t="s">
        <v>577</v>
      </c>
      <c r="D198" s="32" t="s">
        <v>72</v>
      </c>
      <c r="E198" s="32" t="s">
        <v>105</v>
      </c>
      <c r="F198" s="32" t="s">
        <v>2025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77</v>
      </c>
      <c r="L198" s="32" t="s">
        <v>77</v>
      </c>
      <c r="M198" s="32" t="s">
        <v>77</v>
      </c>
      <c r="N198" s="32" t="s">
        <v>77</v>
      </c>
      <c r="O198" s="32" t="s">
        <v>1207</v>
      </c>
    </row>
    <row r="199" spans="1:15" ht="31.5" hidden="1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2025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1189</v>
      </c>
    </row>
    <row r="200" spans="1:15" ht="31.5" hidden="1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2025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1189</v>
      </c>
    </row>
    <row r="201" spans="1:15" ht="31.5" hidden="1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2025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1189</v>
      </c>
    </row>
    <row r="202" spans="1:15" ht="15.75" hidden="1" x14ac:dyDescent="0.25">
      <c r="A202" s="31">
        <v>296</v>
      </c>
      <c r="B202" s="32" t="s">
        <v>588</v>
      </c>
      <c r="C202" s="32" t="s">
        <v>1204</v>
      </c>
      <c r="D202" s="32" t="s">
        <v>72</v>
      </c>
      <c r="E202" s="32" t="s">
        <v>90</v>
      </c>
      <c r="F202" s="32" t="s">
        <v>2025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1177</v>
      </c>
    </row>
    <row r="203" spans="1:15" ht="15.75" hidden="1" x14ac:dyDescent="0.25">
      <c r="A203" s="31">
        <v>297</v>
      </c>
      <c r="B203" s="32" t="s">
        <v>1253</v>
      </c>
      <c r="C203" s="32" t="s">
        <v>1254</v>
      </c>
      <c r="D203" s="32" t="s">
        <v>72</v>
      </c>
      <c r="E203" s="32" t="s">
        <v>90</v>
      </c>
      <c r="F203" s="32" t="s">
        <v>2025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1177</v>
      </c>
    </row>
    <row r="204" spans="1:15" ht="15.75" hidden="1" x14ac:dyDescent="0.25">
      <c r="A204" s="31">
        <v>298</v>
      </c>
      <c r="B204" s="32" t="s">
        <v>1225</v>
      </c>
      <c r="C204" s="32" t="s">
        <v>1226</v>
      </c>
      <c r="D204" s="32" t="s">
        <v>72</v>
      </c>
      <c r="E204" s="32" t="s">
        <v>73</v>
      </c>
      <c r="F204" s="32" t="s">
        <v>2025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1178</v>
      </c>
    </row>
    <row r="205" spans="1:15" ht="15.75" x14ac:dyDescent="0.25">
      <c r="A205" s="31">
        <v>291</v>
      </c>
      <c r="B205" s="32" t="s">
        <v>578</v>
      </c>
      <c r="C205" s="32" t="s">
        <v>579</v>
      </c>
      <c r="D205" s="32" t="s">
        <v>72</v>
      </c>
      <c r="E205" s="32" t="s">
        <v>105</v>
      </c>
      <c r="F205" s="32" t="s">
        <v>2025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74</v>
      </c>
      <c r="O205" s="32" t="s">
        <v>1201</v>
      </c>
    </row>
    <row r="206" spans="1:15" ht="15.75" hidden="1" x14ac:dyDescent="0.25">
      <c r="A206" s="31">
        <v>300</v>
      </c>
      <c r="B206" s="32" t="s">
        <v>1221</v>
      </c>
      <c r="C206" s="32" t="s">
        <v>1222</v>
      </c>
      <c r="D206" s="32" t="s">
        <v>72</v>
      </c>
      <c r="E206" s="32" t="s">
        <v>73</v>
      </c>
      <c r="F206" s="32" t="s">
        <v>2025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1180</v>
      </c>
    </row>
    <row r="207" spans="1:15" ht="15.75" hidden="1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2025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1179</v>
      </c>
    </row>
    <row r="208" spans="1:15" ht="15.75" hidden="1" x14ac:dyDescent="0.25">
      <c r="A208" s="31">
        <v>302</v>
      </c>
      <c r="B208" s="32" t="s">
        <v>1223</v>
      </c>
      <c r="C208" s="32" t="s">
        <v>1224</v>
      </c>
      <c r="D208" s="32" t="s">
        <v>72</v>
      </c>
      <c r="E208" s="32" t="s">
        <v>73</v>
      </c>
      <c r="F208" s="32" t="s">
        <v>2025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1185</v>
      </c>
    </row>
    <row r="209" spans="1:15" ht="15.75" x14ac:dyDescent="0.25">
      <c r="A209" s="31">
        <v>292</v>
      </c>
      <c r="B209" s="32" t="s">
        <v>580</v>
      </c>
      <c r="C209" s="32" t="s">
        <v>581</v>
      </c>
      <c r="D209" s="32" t="s">
        <v>72</v>
      </c>
      <c r="E209" s="32" t="s">
        <v>105</v>
      </c>
      <c r="F209" s="32" t="s">
        <v>2025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1177</v>
      </c>
    </row>
    <row r="210" spans="1:15" ht="15.75" x14ac:dyDescent="0.25">
      <c r="A210" s="31">
        <v>299</v>
      </c>
      <c r="B210" s="32" t="s">
        <v>1247</v>
      </c>
      <c r="C210" s="32" t="s">
        <v>1248</v>
      </c>
      <c r="D210" s="32" t="s">
        <v>72</v>
      </c>
      <c r="E210" s="32" t="s">
        <v>105</v>
      </c>
      <c r="F210" s="32" t="s">
        <v>2025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74</v>
      </c>
      <c r="O210" s="32" t="s">
        <v>1177</v>
      </c>
    </row>
    <row r="211" spans="1:15" ht="15.75" x14ac:dyDescent="0.25">
      <c r="A211" s="31">
        <v>304</v>
      </c>
      <c r="B211" s="32" t="s">
        <v>1249</v>
      </c>
      <c r="C211" s="32" t="s">
        <v>1250</v>
      </c>
      <c r="D211" s="32" t="s">
        <v>72</v>
      </c>
      <c r="E211" s="32" t="s">
        <v>105</v>
      </c>
      <c r="F211" s="32" t="s">
        <v>2025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77</v>
      </c>
      <c r="L211" s="32" t="s">
        <v>77</v>
      </c>
      <c r="M211" s="32" t="s">
        <v>77</v>
      </c>
      <c r="N211" s="32" t="s">
        <v>74</v>
      </c>
      <c r="O211" s="32" t="s">
        <v>1201</v>
      </c>
    </row>
    <row r="212" spans="1:15" ht="15.75" hidden="1" x14ac:dyDescent="0.25">
      <c r="A212" s="31">
        <v>308</v>
      </c>
      <c r="B212" s="32" t="s">
        <v>2592</v>
      </c>
      <c r="C212" s="29" t="s">
        <v>2585</v>
      </c>
      <c r="D212" s="29" t="s">
        <v>72</v>
      </c>
      <c r="E212" s="29" t="s">
        <v>73</v>
      </c>
      <c r="F212" s="32" t="s">
        <v>2027</v>
      </c>
      <c r="G212" s="32" t="s">
        <v>77</v>
      </c>
      <c r="H212" s="32" t="s">
        <v>77</v>
      </c>
      <c r="I212" s="32"/>
      <c r="J212" s="32" t="s">
        <v>77</v>
      </c>
      <c r="K212" s="32"/>
      <c r="L212" s="32"/>
      <c r="M212" s="32"/>
      <c r="N212" s="32"/>
      <c r="O212" s="32"/>
    </row>
    <row r="213" spans="1:15" ht="15.75" hidden="1" x14ac:dyDescent="0.25">
      <c r="A213" s="31">
        <v>309</v>
      </c>
      <c r="B213" s="32" t="s">
        <v>1930</v>
      </c>
      <c r="C213" s="32" t="s">
        <v>2047</v>
      </c>
      <c r="D213" s="32" t="s">
        <v>72</v>
      </c>
      <c r="E213" s="32" t="s">
        <v>82</v>
      </c>
      <c r="F213" s="32" t="s">
        <v>2025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2014</v>
      </c>
    </row>
    <row r="214" spans="1:15" ht="15.75" x14ac:dyDescent="0.25">
      <c r="A214" s="31">
        <v>306</v>
      </c>
      <c r="B214" s="32" t="s">
        <v>1929</v>
      </c>
      <c r="C214" s="32" t="s">
        <v>1886</v>
      </c>
      <c r="D214" s="32" t="s">
        <v>72</v>
      </c>
      <c r="E214" s="32" t="s">
        <v>105</v>
      </c>
      <c r="F214" s="32" t="s">
        <v>2025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77</v>
      </c>
      <c r="L214" s="32" t="s">
        <v>77</v>
      </c>
      <c r="M214" s="32" t="s">
        <v>77</v>
      </c>
      <c r="N214" s="32" t="s">
        <v>77</v>
      </c>
      <c r="O214" s="32" t="s">
        <v>2014</v>
      </c>
    </row>
    <row r="215" spans="1:15" ht="15.75" hidden="1" x14ac:dyDescent="0.25">
      <c r="A215" s="31">
        <v>311</v>
      </c>
      <c r="B215" s="32" t="s">
        <v>2521</v>
      </c>
      <c r="C215" s="29" t="s">
        <v>2179</v>
      </c>
      <c r="D215" s="29" t="s">
        <v>72</v>
      </c>
      <c r="E215" s="29" t="s">
        <v>90</v>
      </c>
      <c r="F215" s="32" t="s">
        <v>2025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74</v>
      </c>
      <c r="M215" s="32" t="s">
        <v>74</v>
      </c>
      <c r="N215" s="32" t="s">
        <v>77</v>
      </c>
      <c r="O215" s="32"/>
    </row>
    <row r="216" spans="1:15" ht="15.75" hidden="1" x14ac:dyDescent="0.25">
      <c r="A216" s="31">
        <v>312</v>
      </c>
      <c r="B216" s="32" t="s">
        <v>599</v>
      </c>
      <c r="C216" s="32" t="s">
        <v>600</v>
      </c>
      <c r="D216" s="32" t="s">
        <v>72</v>
      </c>
      <c r="E216" s="32" t="s">
        <v>73</v>
      </c>
      <c r="F216" s="32" t="s">
        <v>2025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77</v>
      </c>
      <c r="L216" s="32" t="s">
        <v>77</v>
      </c>
      <c r="M216" s="32" t="s">
        <v>77</v>
      </c>
      <c r="N216" s="32" t="s">
        <v>77</v>
      </c>
      <c r="O216" s="32" t="s">
        <v>1181</v>
      </c>
    </row>
    <row r="217" spans="1:15" ht="15.75" hidden="1" x14ac:dyDescent="0.25">
      <c r="A217" s="31">
        <v>314</v>
      </c>
      <c r="B217" s="32" t="s">
        <v>601</v>
      </c>
      <c r="C217" s="32" t="s">
        <v>602</v>
      </c>
      <c r="D217" s="32" t="s">
        <v>72</v>
      </c>
      <c r="E217" s="32" t="s">
        <v>90</v>
      </c>
      <c r="F217" s="32" t="s">
        <v>2025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1177</v>
      </c>
    </row>
    <row r="218" spans="1:15" ht="15.75" x14ac:dyDescent="0.25">
      <c r="A218" s="31">
        <v>307</v>
      </c>
      <c r="B218" s="32" t="s">
        <v>2188</v>
      </c>
      <c r="C218" s="29" t="s">
        <v>2478</v>
      </c>
      <c r="D218" s="29"/>
      <c r="E218" s="29" t="s">
        <v>105</v>
      </c>
      <c r="F218" s="32" t="s">
        <v>2027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74</v>
      </c>
      <c r="L218" s="32" t="s">
        <v>74</v>
      </c>
      <c r="M218" s="32" t="s">
        <v>74</v>
      </c>
      <c r="N218" s="32" t="s">
        <v>77</v>
      </c>
      <c r="O218" s="32" t="s">
        <v>1205</v>
      </c>
    </row>
    <row r="219" spans="1:15" ht="15.75" hidden="1" x14ac:dyDescent="0.25">
      <c r="A219" s="31">
        <v>317</v>
      </c>
      <c r="B219" s="32" t="s">
        <v>1932</v>
      </c>
      <c r="C219" s="32" t="s">
        <v>1935</v>
      </c>
      <c r="D219" s="32" t="s">
        <v>72</v>
      </c>
      <c r="E219" s="32" t="s">
        <v>73</v>
      </c>
      <c r="F219" s="32" t="s">
        <v>2025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2014</v>
      </c>
    </row>
    <row r="220" spans="1:15" ht="15.75" hidden="1" x14ac:dyDescent="0.25">
      <c r="A220" s="31">
        <v>318</v>
      </c>
      <c r="B220" s="32" t="s">
        <v>1947</v>
      </c>
      <c r="C220" s="32" t="s">
        <v>2048</v>
      </c>
      <c r="D220" s="32" t="s">
        <v>72</v>
      </c>
      <c r="E220" s="32" t="s">
        <v>2014</v>
      </c>
      <c r="F220" s="32" t="s">
        <v>2025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1181</v>
      </c>
    </row>
    <row r="221" spans="1:15" ht="15.75" hidden="1" x14ac:dyDescent="0.25">
      <c r="A221" s="31">
        <v>319</v>
      </c>
      <c r="B221" s="32" t="s">
        <v>1960</v>
      </c>
      <c r="C221" s="32" t="s">
        <v>2049</v>
      </c>
      <c r="D221" s="32" t="s">
        <v>2014</v>
      </c>
      <c r="E221" s="32" t="s">
        <v>73</v>
      </c>
      <c r="F221" s="32" t="s">
        <v>2025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2014</v>
      </c>
    </row>
    <row r="222" spans="1:15" ht="15.75" hidden="1" x14ac:dyDescent="0.25">
      <c r="A222" s="31">
        <v>320</v>
      </c>
      <c r="B222" s="32" t="s">
        <v>2050</v>
      </c>
      <c r="C222" s="32" t="s">
        <v>2051</v>
      </c>
      <c r="D222" s="32" t="s">
        <v>2014</v>
      </c>
      <c r="E222" s="32" t="s">
        <v>2014</v>
      </c>
      <c r="F222" s="32" t="s">
        <v>2025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2014</v>
      </c>
    </row>
    <row r="223" spans="1:15" ht="31.5" hidden="1" x14ac:dyDescent="0.25">
      <c r="A223" s="31">
        <v>321</v>
      </c>
      <c r="B223" s="32" t="s">
        <v>607</v>
      </c>
      <c r="C223" s="32" t="s">
        <v>1266</v>
      </c>
      <c r="D223" s="32" t="s">
        <v>130</v>
      </c>
      <c r="E223" s="32" t="s">
        <v>73</v>
      </c>
      <c r="F223" s="32" t="s">
        <v>2025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77</v>
      </c>
      <c r="O223" s="32" t="s">
        <v>1183</v>
      </c>
    </row>
    <row r="224" spans="1:15" ht="15.75" hidden="1" x14ac:dyDescent="0.25">
      <c r="A224" s="31">
        <v>325</v>
      </c>
      <c r="B224" s="32" t="s">
        <v>1916</v>
      </c>
      <c r="C224" s="32" t="s">
        <v>1921</v>
      </c>
      <c r="D224" s="32" t="s">
        <v>72</v>
      </c>
      <c r="E224" s="32" t="s">
        <v>73</v>
      </c>
      <c r="F224" s="32" t="s">
        <v>2025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2014</v>
      </c>
    </row>
    <row r="225" spans="1:15" ht="15.75" hidden="1" x14ac:dyDescent="0.25">
      <c r="A225" s="31">
        <v>326</v>
      </c>
      <c r="B225" s="32" t="s">
        <v>612</v>
      </c>
      <c r="C225" s="32" t="s">
        <v>1265</v>
      </c>
      <c r="D225" s="32" t="s">
        <v>72</v>
      </c>
      <c r="E225" s="32" t="s">
        <v>73</v>
      </c>
      <c r="F225" s="32" t="s">
        <v>2025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77</v>
      </c>
      <c r="O225" s="32" t="s">
        <v>1183</v>
      </c>
    </row>
    <row r="226" spans="1:15" ht="15.75" hidden="1" x14ac:dyDescent="0.25">
      <c r="A226" s="31">
        <v>327</v>
      </c>
      <c r="B226" s="32" t="s">
        <v>613</v>
      </c>
      <c r="C226" s="32" t="s">
        <v>614</v>
      </c>
      <c r="D226" s="32" t="s">
        <v>87</v>
      </c>
      <c r="E226" s="32" t="s">
        <v>73</v>
      </c>
      <c r="F226" s="32" t="s">
        <v>2025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1182</v>
      </c>
    </row>
    <row r="227" spans="1:15" ht="15.75" hidden="1" x14ac:dyDescent="0.25">
      <c r="A227" s="31">
        <v>330</v>
      </c>
      <c r="B227" s="32" t="s">
        <v>617</v>
      </c>
      <c r="C227" s="32" t="s">
        <v>618</v>
      </c>
      <c r="D227" s="32" t="s">
        <v>87</v>
      </c>
      <c r="E227" s="32" t="s">
        <v>82</v>
      </c>
      <c r="F227" s="32" t="s">
        <v>2027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1188</v>
      </c>
    </row>
    <row r="228" spans="1:15" ht="15.75" hidden="1" x14ac:dyDescent="0.25">
      <c r="A228" s="31">
        <v>331</v>
      </c>
      <c r="B228" s="32" t="s">
        <v>1887</v>
      </c>
      <c r="C228" s="32" t="s">
        <v>2052</v>
      </c>
      <c r="D228" s="32" t="s">
        <v>2014</v>
      </c>
      <c r="E228" s="32" t="s">
        <v>2014</v>
      </c>
      <c r="F228" s="32" t="s">
        <v>2025</v>
      </c>
      <c r="G228" s="32" t="s">
        <v>1298</v>
      </c>
      <c r="H228" s="32" t="s">
        <v>1298</v>
      </c>
      <c r="I228" s="32" t="s">
        <v>1298</v>
      </c>
      <c r="J228" s="32" t="s">
        <v>1298</v>
      </c>
      <c r="K228" s="32" t="s">
        <v>1298</v>
      </c>
      <c r="L228" s="32" t="s">
        <v>1298</v>
      </c>
      <c r="M228" s="32" t="s">
        <v>1298</v>
      </c>
      <c r="N228" s="32" t="s">
        <v>1298</v>
      </c>
      <c r="O228" s="32" t="s">
        <v>2014</v>
      </c>
    </row>
    <row r="229" spans="1:15" ht="15.75" hidden="1" x14ac:dyDescent="0.25">
      <c r="A229" s="31">
        <v>332</v>
      </c>
      <c r="B229" s="32" t="s">
        <v>1890</v>
      </c>
      <c r="C229" s="32" t="s">
        <v>2053</v>
      </c>
      <c r="D229" s="32" t="s">
        <v>2014</v>
      </c>
      <c r="E229" s="32" t="s">
        <v>2014</v>
      </c>
      <c r="F229" s="32" t="s">
        <v>2025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2014</v>
      </c>
    </row>
    <row r="230" spans="1:15" ht="15.75" hidden="1" x14ac:dyDescent="0.25">
      <c r="A230" s="31">
        <v>333</v>
      </c>
      <c r="B230" s="32" t="s">
        <v>2054</v>
      </c>
      <c r="C230" s="32" t="s">
        <v>2055</v>
      </c>
      <c r="D230" s="32" t="s">
        <v>2014</v>
      </c>
      <c r="E230" s="32" t="s">
        <v>2014</v>
      </c>
      <c r="F230" s="32" t="s">
        <v>2025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77</v>
      </c>
      <c r="N230" s="32" t="s">
        <v>77</v>
      </c>
      <c r="O230" s="32" t="s">
        <v>2014</v>
      </c>
    </row>
    <row r="231" spans="1:15" ht="15.75" x14ac:dyDescent="0.25">
      <c r="A231" s="31">
        <v>310</v>
      </c>
      <c r="B231" s="32" t="s">
        <v>595</v>
      </c>
      <c r="C231" s="32" t="s">
        <v>596</v>
      </c>
      <c r="D231" s="32" t="s">
        <v>87</v>
      </c>
      <c r="E231" s="32" t="s">
        <v>105</v>
      </c>
      <c r="F231" s="32" t="s">
        <v>2025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77</v>
      </c>
      <c r="O231" s="32" t="s">
        <v>1177</v>
      </c>
    </row>
    <row r="232" spans="1:15" ht="15.75" hidden="1" x14ac:dyDescent="0.25">
      <c r="A232" s="31">
        <v>335</v>
      </c>
      <c r="B232" s="32" t="s">
        <v>1908</v>
      </c>
      <c r="C232" s="32" t="s">
        <v>1909</v>
      </c>
      <c r="D232" s="32" t="s">
        <v>72</v>
      </c>
      <c r="E232" s="32" t="s">
        <v>73</v>
      </c>
      <c r="F232" s="32" t="s">
        <v>2025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2014</v>
      </c>
    </row>
    <row r="233" spans="1:15" ht="15.75" hidden="1" x14ac:dyDescent="0.25">
      <c r="A233" s="31">
        <v>336</v>
      </c>
      <c r="B233" s="32" t="s">
        <v>2194</v>
      </c>
      <c r="C233" s="29" t="s">
        <v>2139</v>
      </c>
      <c r="D233" s="29" t="s">
        <v>72</v>
      </c>
      <c r="E233" s="29" t="s">
        <v>73</v>
      </c>
      <c r="F233" s="32" t="s">
        <v>2025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74</v>
      </c>
      <c r="M233" s="32" t="s">
        <v>74</v>
      </c>
      <c r="N233" s="32" t="s">
        <v>77</v>
      </c>
      <c r="O233" s="32"/>
    </row>
    <row r="234" spans="1:15" ht="15.75" x14ac:dyDescent="0.25">
      <c r="A234" s="31">
        <v>315</v>
      </c>
      <c r="B234" s="32" t="s">
        <v>603</v>
      </c>
      <c r="C234" s="32" t="s">
        <v>604</v>
      </c>
      <c r="D234" s="32" t="s">
        <v>72</v>
      </c>
      <c r="E234" s="32" t="s">
        <v>105</v>
      </c>
      <c r="F234" s="32" t="s">
        <v>2025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1202</v>
      </c>
    </row>
    <row r="235" spans="1:15" ht="15.75" hidden="1" x14ac:dyDescent="0.25">
      <c r="A235" s="31">
        <v>338</v>
      </c>
      <c r="B235" s="32" t="s">
        <v>1896</v>
      </c>
      <c r="C235" s="32" t="s">
        <v>1897</v>
      </c>
      <c r="D235" s="32" t="s">
        <v>72</v>
      </c>
      <c r="E235" s="32" t="s">
        <v>73</v>
      </c>
      <c r="F235" s="32" t="s">
        <v>2025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2014</v>
      </c>
      <c r="O235" s="32" t="s">
        <v>2014</v>
      </c>
    </row>
    <row r="236" spans="1:15" ht="15.75" hidden="1" x14ac:dyDescent="0.25">
      <c r="A236" s="31">
        <v>339</v>
      </c>
      <c r="B236" s="32" t="s">
        <v>1953</v>
      </c>
      <c r="C236" s="32" t="s">
        <v>2057</v>
      </c>
      <c r="D236" s="32" t="s">
        <v>72</v>
      </c>
      <c r="E236" s="32" t="s">
        <v>73</v>
      </c>
      <c r="F236" s="32" t="s">
        <v>2027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74</v>
      </c>
      <c r="O236" s="32" t="s">
        <v>1178</v>
      </c>
    </row>
    <row r="237" spans="1:15" ht="15.75" hidden="1" x14ac:dyDescent="0.25">
      <c r="A237" s="31">
        <v>342</v>
      </c>
      <c r="B237" s="32" t="s">
        <v>2191</v>
      </c>
      <c r="C237" s="29" t="s">
        <v>2180</v>
      </c>
      <c r="D237" s="29" t="s">
        <v>72</v>
      </c>
      <c r="E237" s="29" t="s">
        <v>90</v>
      </c>
      <c r="F237" s="32" t="s">
        <v>2027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74</v>
      </c>
      <c r="M237" s="32" t="s">
        <v>74</v>
      </c>
      <c r="N237" s="32" t="s">
        <v>74</v>
      </c>
      <c r="O237" s="32"/>
    </row>
    <row r="238" spans="1:15" ht="15.75" hidden="1" x14ac:dyDescent="0.25">
      <c r="A238" s="31">
        <v>345</v>
      </c>
      <c r="B238" s="32" t="s">
        <v>2505</v>
      </c>
      <c r="C238" s="29" t="s">
        <v>2492</v>
      </c>
      <c r="D238" s="29"/>
      <c r="E238" s="29" t="s">
        <v>82</v>
      </c>
      <c r="F238" s="32" t="s">
        <v>1298</v>
      </c>
      <c r="G238" s="32" t="s">
        <v>1298</v>
      </c>
      <c r="H238" s="32" t="s">
        <v>1298</v>
      </c>
      <c r="I238" s="32" t="s">
        <v>1298</v>
      </c>
      <c r="J238" s="32" t="s">
        <v>1298</v>
      </c>
      <c r="K238" s="32" t="s">
        <v>1298</v>
      </c>
      <c r="L238" s="32" t="s">
        <v>1298</v>
      </c>
      <c r="M238" s="32" t="s">
        <v>1298</v>
      </c>
      <c r="N238" s="32" t="s">
        <v>1298</v>
      </c>
      <c r="O238" s="32"/>
    </row>
    <row r="239" spans="1:15" ht="15.75" hidden="1" x14ac:dyDescent="0.25">
      <c r="A239" s="31">
        <v>346</v>
      </c>
      <c r="B239" s="32" t="s">
        <v>2293</v>
      </c>
      <c r="C239" s="29" t="s">
        <v>2214</v>
      </c>
      <c r="D239" s="29" t="s">
        <v>72</v>
      </c>
      <c r="E239" s="29" t="s">
        <v>73</v>
      </c>
      <c r="F239" s="32"/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74</v>
      </c>
      <c r="O239" s="32" t="s">
        <v>1183</v>
      </c>
    </row>
    <row r="240" spans="1:15" ht="15.75" hidden="1" x14ac:dyDescent="0.25">
      <c r="A240" s="31">
        <v>347</v>
      </c>
      <c r="B240" s="32" t="s">
        <v>2205</v>
      </c>
      <c r="C240" s="29" t="s">
        <v>2479</v>
      </c>
      <c r="D240" s="29"/>
      <c r="E240" s="29" t="s">
        <v>73</v>
      </c>
      <c r="F240" s="32" t="s">
        <v>1298</v>
      </c>
      <c r="G240" s="32" t="s">
        <v>1298</v>
      </c>
      <c r="H240" s="32" t="s">
        <v>1298</v>
      </c>
      <c r="I240" s="32" t="s">
        <v>1298</v>
      </c>
      <c r="J240" s="32" t="s">
        <v>1298</v>
      </c>
      <c r="K240" s="32" t="s">
        <v>1298</v>
      </c>
      <c r="L240" s="32" t="s">
        <v>1298</v>
      </c>
      <c r="M240" s="32" t="s">
        <v>1298</v>
      </c>
      <c r="N240" s="32"/>
      <c r="O240" s="32"/>
    </row>
    <row r="241" spans="1:15" ht="15.75" x14ac:dyDescent="0.25">
      <c r="A241" s="31">
        <v>334</v>
      </c>
      <c r="B241" s="32" t="s">
        <v>1963</v>
      </c>
      <c r="C241" s="32" t="s">
        <v>2056</v>
      </c>
      <c r="D241" s="32" t="s">
        <v>2014</v>
      </c>
      <c r="E241" s="32" t="s">
        <v>105</v>
      </c>
      <c r="F241" s="32" t="s">
        <v>2027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1177</v>
      </c>
    </row>
    <row r="242" spans="1:15" ht="15.75" hidden="1" x14ac:dyDescent="0.25">
      <c r="A242" s="31">
        <v>349</v>
      </c>
      <c r="B242" s="32" t="s">
        <v>2506</v>
      </c>
      <c r="C242" s="29" t="s">
        <v>2493</v>
      </c>
      <c r="D242" s="29" t="s">
        <v>72</v>
      </c>
      <c r="E242" s="29" t="s">
        <v>73</v>
      </c>
      <c r="F242" s="32" t="s">
        <v>2025</v>
      </c>
      <c r="G242" s="32" t="s">
        <v>77</v>
      </c>
      <c r="H242" s="32" t="s">
        <v>77</v>
      </c>
      <c r="I242" s="32" t="s">
        <v>1298</v>
      </c>
      <c r="J242" s="32" t="s">
        <v>77</v>
      </c>
      <c r="K242" s="32" t="s">
        <v>1298</v>
      </c>
      <c r="L242" s="32" t="s">
        <v>1298</v>
      </c>
      <c r="M242" s="32" t="s">
        <v>1298</v>
      </c>
      <c r="N242" s="32" t="s">
        <v>1298</v>
      </c>
      <c r="O242" s="32"/>
    </row>
    <row r="243" spans="1:15" ht="15.75" x14ac:dyDescent="0.25">
      <c r="A243" s="31">
        <v>337</v>
      </c>
      <c r="B243" s="32" t="s">
        <v>1928</v>
      </c>
      <c r="C243" s="32" t="s">
        <v>1927</v>
      </c>
      <c r="D243" s="32" t="s">
        <v>72</v>
      </c>
      <c r="E243" s="32" t="s">
        <v>105</v>
      </c>
      <c r="F243" s="32" t="s">
        <v>2025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 t="s">
        <v>2014</v>
      </c>
    </row>
    <row r="244" spans="1:15" ht="15.75" x14ac:dyDescent="0.25">
      <c r="A244" s="31">
        <v>348</v>
      </c>
      <c r="B244" s="32" t="s">
        <v>2547</v>
      </c>
      <c r="C244" s="29" t="s">
        <v>2570</v>
      </c>
      <c r="D244" s="29" t="s">
        <v>72</v>
      </c>
      <c r="E244" s="29" t="s">
        <v>105</v>
      </c>
      <c r="F244" s="32" t="s">
        <v>1298</v>
      </c>
      <c r="G244" s="32" t="s">
        <v>1298</v>
      </c>
      <c r="H244" s="32" t="s">
        <v>1298</v>
      </c>
      <c r="I244" s="32" t="s">
        <v>1298</v>
      </c>
      <c r="J244" s="32" t="s">
        <v>1298</v>
      </c>
      <c r="K244" s="32" t="s">
        <v>1298</v>
      </c>
      <c r="L244" s="32" t="s">
        <v>1298</v>
      </c>
      <c r="M244" s="32" t="s">
        <v>1298</v>
      </c>
      <c r="N244" s="29"/>
      <c r="O244" s="29"/>
    </row>
    <row r="245" spans="1:15" ht="15.75" x14ac:dyDescent="0.25">
      <c r="A245" s="31">
        <v>350</v>
      </c>
      <c r="B245" s="32" t="s">
        <v>621</v>
      </c>
      <c r="C245" s="32" t="s">
        <v>622</v>
      </c>
      <c r="D245" s="32" t="s">
        <v>72</v>
      </c>
      <c r="E245" s="32" t="s">
        <v>105</v>
      </c>
      <c r="F245" s="32" t="s">
        <v>2025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 t="s">
        <v>1177</v>
      </c>
    </row>
    <row r="246" spans="1:15" ht="15.75" hidden="1" x14ac:dyDescent="0.25">
      <c r="A246" s="31">
        <v>353</v>
      </c>
      <c r="B246" s="32" t="s">
        <v>1237</v>
      </c>
      <c r="C246" s="32" t="s">
        <v>1238</v>
      </c>
      <c r="D246" s="32" t="s">
        <v>72</v>
      </c>
      <c r="E246" s="32" t="s">
        <v>82</v>
      </c>
      <c r="F246" s="32" t="s">
        <v>2025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1186</v>
      </c>
    </row>
    <row r="247" spans="1:15" ht="15.75" hidden="1" x14ac:dyDescent="0.25">
      <c r="A247" s="31">
        <v>354</v>
      </c>
      <c r="B247" s="32" t="s">
        <v>1194</v>
      </c>
      <c r="C247" s="32" t="s">
        <v>1195</v>
      </c>
      <c r="D247" s="32" t="s">
        <v>72</v>
      </c>
      <c r="E247" s="32" t="s">
        <v>73</v>
      </c>
      <c r="F247" s="32" t="s">
        <v>2025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77</v>
      </c>
      <c r="O247" s="32" t="s">
        <v>1184</v>
      </c>
    </row>
    <row r="248" spans="1:15" ht="15.75" hidden="1" x14ac:dyDescent="0.25">
      <c r="A248" s="31">
        <v>355</v>
      </c>
      <c r="B248" s="32" t="s">
        <v>1258</v>
      </c>
      <c r="C248" s="32" t="s">
        <v>1259</v>
      </c>
      <c r="D248" s="32" t="s">
        <v>72</v>
      </c>
      <c r="E248" s="32" t="s">
        <v>73</v>
      </c>
      <c r="F248" s="32" t="s">
        <v>2027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1181</v>
      </c>
    </row>
    <row r="249" spans="1:15" ht="15.75" hidden="1" x14ac:dyDescent="0.25">
      <c r="A249" s="31">
        <v>356</v>
      </c>
      <c r="B249" s="32" t="s">
        <v>1262</v>
      </c>
      <c r="C249" s="32" t="s">
        <v>1263</v>
      </c>
      <c r="D249" s="32" t="s">
        <v>72</v>
      </c>
      <c r="E249" s="32" t="s">
        <v>90</v>
      </c>
      <c r="F249" s="32" t="s">
        <v>2025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1178</v>
      </c>
    </row>
    <row r="250" spans="1:15" ht="15.75" x14ac:dyDescent="0.25">
      <c r="A250" s="31">
        <v>351</v>
      </c>
      <c r="B250" s="32" t="s">
        <v>623</v>
      </c>
      <c r="C250" s="32" t="s">
        <v>624</v>
      </c>
      <c r="D250" s="32" t="s">
        <v>72</v>
      </c>
      <c r="E250" s="32" t="s">
        <v>105</v>
      </c>
      <c r="F250" s="32" t="s">
        <v>2025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1203</v>
      </c>
    </row>
    <row r="251" spans="1:15" ht="15.75" x14ac:dyDescent="0.25">
      <c r="A251" s="31">
        <v>352</v>
      </c>
      <c r="B251" s="32" t="s">
        <v>625</v>
      </c>
      <c r="C251" s="32" t="s">
        <v>1200</v>
      </c>
      <c r="D251" s="32" t="s">
        <v>72</v>
      </c>
      <c r="E251" s="32" t="s">
        <v>105</v>
      </c>
      <c r="F251" s="32" t="s">
        <v>2025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1201</v>
      </c>
    </row>
    <row r="252" spans="1:15" ht="15.75" hidden="1" x14ac:dyDescent="0.25">
      <c r="A252" s="31">
        <v>359</v>
      </c>
      <c r="B252" s="32" t="s">
        <v>2233</v>
      </c>
      <c r="C252" s="29" t="s">
        <v>2340</v>
      </c>
      <c r="D252" s="29" t="s">
        <v>72</v>
      </c>
      <c r="E252" s="29" t="s">
        <v>73</v>
      </c>
      <c r="F252" s="32" t="s">
        <v>1298</v>
      </c>
      <c r="G252" s="32" t="s">
        <v>1298</v>
      </c>
      <c r="H252" s="32" t="s">
        <v>1298</v>
      </c>
      <c r="I252" s="32" t="s">
        <v>1298</v>
      </c>
      <c r="J252" s="32" t="s">
        <v>1298</v>
      </c>
      <c r="K252" s="32" t="s">
        <v>1298</v>
      </c>
      <c r="L252" s="32" t="s">
        <v>1298</v>
      </c>
      <c r="M252" s="32" t="s">
        <v>1298</v>
      </c>
      <c r="N252" s="32"/>
      <c r="O252" s="32"/>
    </row>
    <row r="253" spans="1:15" ht="15.75" hidden="1" x14ac:dyDescent="0.25">
      <c r="A253" s="31">
        <v>360</v>
      </c>
      <c r="B253" s="32" t="s">
        <v>2234</v>
      </c>
      <c r="C253" s="29" t="s">
        <v>2471</v>
      </c>
      <c r="D253" s="29" t="s">
        <v>87</v>
      </c>
      <c r="E253" s="29" t="s">
        <v>90</v>
      </c>
      <c r="F253" s="32" t="s">
        <v>2025</v>
      </c>
      <c r="G253" s="32" t="s">
        <v>2472</v>
      </c>
      <c r="H253" s="32" t="s">
        <v>2472</v>
      </c>
      <c r="I253" s="32" t="s">
        <v>1274</v>
      </c>
      <c r="J253" s="32" t="s">
        <v>2027</v>
      </c>
      <c r="K253" s="32" t="s">
        <v>2472</v>
      </c>
      <c r="L253" s="32" t="s">
        <v>2472</v>
      </c>
      <c r="M253" s="32" t="s">
        <v>2472</v>
      </c>
      <c r="N253" s="32" t="s">
        <v>2472</v>
      </c>
      <c r="O253" s="32" t="s">
        <v>1179</v>
      </c>
    </row>
    <row r="254" spans="1:15" ht="15.75" x14ac:dyDescent="0.25">
      <c r="A254" s="31">
        <v>357</v>
      </c>
      <c r="B254" s="32" t="s">
        <v>626</v>
      </c>
      <c r="C254" s="32" t="s">
        <v>627</v>
      </c>
      <c r="D254" s="32" t="s">
        <v>72</v>
      </c>
      <c r="E254" s="32" t="s">
        <v>105</v>
      </c>
      <c r="F254" s="32" t="s">
        <v>2025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74</v>
      </c>
      <c r="L254" s="32" t="s">
        <v>77</v>
      </c>
      <c r="M254" s="32" t="s">
        <v>74</v>
      </c>
      <c r="N254" s="32" t="s">
        <v>77</v>
      </c>
      <c r="O254" s="32" t="s">
        <v>1202</v>
      </c>
    </row>
    <row r="255" spans="1:15" ht="15.75" hidden="1" x14ac:dyDescent="0.25">
      <c r="A255" s="31">
        <v>363</v>
      </c>
      <c r="B255" s="32" t="s">
        <v>2507</v>
      </c>
      <c r="C255" s="29" t="s">
        <v>2494</v>
      </c>
      <c r="D255" s="29"/>
      <c r="E255" s="29" t="s">
        <v>73</v>
      </c>
      <c r="F255" s="32" t="s">
        <v>1298</v>
      </c>
      <c r="G255" s="32" t="s">
        <v>1298</v>
      </c>
      <c r="H255" s="32" t="s">
        <v>1298</v>
      </c>
      <c r="I255" s="32" t="s">
        <v>1298</v>
      </c>
      <c r="J255" s="32" t="s">
        <v>1298</v>
      </c>
      <c r="K255" s="32" t="s">
        <v>1298</v>
      </c>
      <c r="L255" s="32" t="s">
        <v>1298</v>
      </c>
      <c r="M255" s="32" t="s">
        <v>1298</v>
      </c>
      <c r="N255" s="32" t="s">
        <v>1298</v>
      </c>
      <c r="O255" s="32"/>
    </row>
    <row r="256" spans="1:15" ht="15.75" hidden="1" x14ac:dyDescent="0.25">
      <c r="A256" s="31">
        <v>364</v>
      </c>
      <c r="B256" s="32" t="s">
        <v>2401</v>
      </c>
      <c r="C256" s="29" t="s">
        <v>2404</v>
      </c>
      <c r="D256" s="29" t="s">
        <v>72</v>
      </c>
      <c r="E256" s="29"/>
      <c r="F256" s="32" t="s">
        <v>2025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74</v>
      </c>
      <c r="M256" s="32" t="s">
        <v>74</v>
      </c>
      <c r="N256" s="32" t="s">
        <v>77</v>
      </c>
      <c r="O256" s="32" t="s">
        <v>2119</v>
      </c>
    </row>
    <row r="257" spans="1:15" ht="15.75" hidden="1" x14ac:dyDescent="0.25">
      <c r="A257" s="31">
        <v>365</v>
      </c>
      <c r="B257" s="32" t="s">
        <v>2508</v>
      </c>
      <c r="C257" s="29" t="s">
        <v>2495</v>
      </c>
      <c r="D257" s="29"/>
      <c r="E257" s="29" t="s">
        <v>73</v>
      </c>
      <c r="F257" s="32" t="s">
        <v>1298</v>
      </c>
      <c r="G257" s="32" t="s">
        <v>1298</v>
      </c>
      <c r="H257" s="32" t="s">
        <v>1298</v>
      </c>
      <c r="I257" s="32" t="s">
        <v>1298</v>
      </c>
      <c r="J257" s="32" t="s">
        <v>1298</v>
      </c>
      <c r="K257" s="32" t="s">
        <v>1298</v>
      </c>
      <c r="L257" s="32" t="s">
        <v>1298</v>
      </c>
      <c r="M257" s="32" t="s">
        <v>1298</v>
      </c>
      <c r="N257" s="32" t="s">
        <v>1298</v>
      </c>
      <c r="O257" s="32"/>
    </row>
    <row r="258" spans="1:15" ht="15.75" hidden="1" x14ac:dyDescent="0.25">
      <c r="A258" s="31">
        <v>366</v>
      </c>
      <c r="B258" s="32" t="s">
        <v>2228</v>
      </c>
      <c r="C258" s="29" t="s">
        <v>2227</v>
      </c>
      <c r="D258" s="29"/>
      <c r="E258" s="29"/>
      <c r="F258" s="32" t="s">
        <v>1298</v>
      </c>
      <c r="G258" s="32" t="s">
        <v>1298</v>
      </c>
      <c r="H258" s="32" t="s">
        <v>1298</v>
      </c>
      <c r="I258" s="32" t="s">
        <v>1298</v>
      </c>
      <c r="J258" s="32" t="s">
        <v>1298</v>
      </c>
      <c r="K258" s="32" t="s">
        <v>1298</v>
      </c>
      <c r="L258" s="32" t="s">
        <v>1298</v>
      </c>
      <c r="M258" s="32" t="s">
        <v>1298</v>
      </c>
      <c r="N258" s="32"/>
      <c r="O258" s="32"/>
    </row>
    <row r="259" spans="1:15" ht="15.75" hidden="1" x14ac:dyDescent="0.25">
      <c r="A259" s="31">
        <v>367</v>
      </c>
      <c r="B259" s="32" t="s">
        <v>2509</v>
      </c>
      <c r="C259" s="29" t="s">
        <v>2496</v>
      </c>
      <c r="D259" s="29"/>
      <c r="E259" s="29" t="s">
        <v>82</v>
      </c>
      <c r="F259" s="32" t="s">
        <v>1298</v>
      </c>
      <c r="G259" s="32" t="s">
        <v>1298</v>
      </c>
      <c r="H259" s="32" t="s">
        <v>1298</v>
      </c>
      <c r="I259" s="32" t="s">
        <v>1298</v>
      </c>
      <c r="J259" s="32" t="s">
        <v>1298</v>
      </c>
      <c r="K259" s="32" t="s">
        <v>1298</v>
      </c>
      <c r="L259" s="32" t="s">
        <v>1298</v>
      </c>
      <c r="M259" s="32" t="s">
        <v>1298</v>
      </c>
      <c r="N259" s="32" t="s">
        <v>1298</v>
      </c>
      <c r="O259" s="32"/>
    </row>
    <row r="260" spans="1:15" ht="15.75" hidden="1" x14ac:dyDescent="0.25">
      <c r="A260" s="31">
        <v>368</v>
      </c>
      <c r="B260" s="32" t="s">
        <v>2510</v>
      </c>
      <c r="C260" s="29" t="s">
        <v>2497</v>
      </c>
      <c r="D260" s="29"/>
      <c r="E260" s="29" t="s">
        <v>82</v>
      </c>
      <c r="F260" s="32" t="s">
        <v>1298</v>
      </c>
      <c r="G260" s="32" t="s">
        <v>1298</v>
      </c>
      <c r="H260" s="32" t="s">
        <v>1298</v>
      </c>
      <c r="I260" s="32" t="s">
        <v>1298</v>
      </c>
      <c r="J260" s="32" t="s">
        <v>1298</v>
      </c>
      <c r="K260" s="32" t="s">
        <v>1298</v>
      </c>
      <c r="L260" s="32" t="s">
        <v>1298</v>
      </c>
      <c r="M260" s="32" t="s">
        <v>1298</v>
      </c>
      <c r="N260" s="32" t="s">
        <v>1298</v>
      </c>
      <c r="O260" s="32"/>
    </row>
    <row r="261" spans="1:15" ht="15.75" hidden="1" x14ac:dyDescent="0.25">
      <c r="A261" s="31">
        <v>369</v>
      </c>
      <c r="B261" s="32" t="s">
        <v>2504</v>
      </c>
      <c r="C261" s="29" t="s">
        <v>2491</v>
      </c>
      <c r="D261" s="29"/>
      <c r="E261" s="29" t="s">
        <v>73</v>
      </c>
      <c r="F261" s="32" t="s">
        <v>1298</v>
      </c>
      <c r="G261" s="32" t="s">
        <v>1298</v>
      </c>
      <c r="H261" s="32" t="s">
        <v>1298</v>
      </c>
      <c r="I261" s="32" t="s">
        <v>1298</v>
      </c>
      <c r="J261" s="32" t="s">
        <v>1298</v>
      </c>
      <c r="K261" s="32" t="s">
        <v>1298</v>
      </c>
      <c r="L261" s="32" t="s">
        <v>1298</v>
      </c>
      <c r="M261" s="32" t="s">
        <v>1298</v>
      </c>
      <c r="N261" s="32" t="s">
        <v>1298</v>
      </c>
      <c r="O261" s="32"/>
    </row>
    <row r="262" spans="1:15" ht="15.75" x14ac:dyDescent="0.25">
      <c r="A262" s="31">
        <v>358</v>
      </c>
      <c r="B262" s="32" t="s">
        <v>2288</v>
      </c>
      <c r="C262" s="32" t="s">
        <v>2216</v>
      </c>
      <c r="D262" s="32"/>
      <c r="E262" s="32" t="s">
        <v>105</v>
      </c>
      <c r="F262" s="32" t="s">
        <v>2025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74</v>
      </c>
      <c r="L262" s="32" t="s">
        <v>77</v>
      </c>
      <c r="M262" s="32" t="s">
        <v>74</v>
      </c>
      <c r="N262" s="32" t="s">
        <v>77</v>
      </c>
      <c r="O262" s="32"/>
    </row>
    <row r="263" spans="1:15" s="120" customFormat="1" ht="15.75" x14ac:dyDescent="0.25">
      <c r="A263" s="110">
        <v>361</v>
      </c>
      <c r="B263" s="111" t="s">
        <v>2541</v>
      </c>
      <c r="C263" s="119"/>
      <c r="D263" s="119"/>
      <c r="E263" s="119" t="s">
        <v>1273</v>
      </c>
      <c r="F263" s="111" t="s">
        <v>1298</v>
      </c>
      <c r="G263" s="111" t="s">
        <v>1298</v>
      </c>
      <c r="H263" s="111" t="s">
        <v>1298</v>
      </c>
      <c r="I263" s="111" t="s">
        <v>1298</v>
      </c>
      <c r="J263" s="111" t="s">
        <v>1298</v>
      </c>
      <c r="K263" s="111" t="s">
        <v>1298</v>
      </c>
      <c r="L263" s="111" t="s">
        <v>1298</v>
      </c>
      <c r="M263" s="111" t="s">
        <v>1298</v>
      </c>
      <c r="N263" s="119"/>
      <c r="O263" s="119"/>
    </row>
    <row r="264" spans="1:15" ht="15.75" x14ac:dyDescent="0.25">
      <c r="A264" s="31">
        <v>370</v>
      </c>
      <c r="B264" s="32" t="s">
        <v>2238</v>
      </c>
      <c r="C264" s="29" t="s">
        <v>2226</v>
      </c>
      <c r="D264" s="29" t="s">
        <v>87</v>
      </c>
      <c r="E264" s="29" t="s">
        <v>105</v>
      </c>
      <c r="F264" s="32" t="s">
        <v>1298</v>
      </c>
      <c r="G264" s="32" t="s">
        <v>1298</v>
      </c>
      <c r="H264" s="32" t="s">
        <v>1298</v>
      </c>
      <c r="I264" s="32" t="s">
        <v>1298</v>
      </c>
      <c r="J264" s="32" t="s">
        <v>1298</v>
      </c>
      <c r="K264" s="32" t="s">
        <v>1298</v>
      </c>
      <c r="L264" s="32" t="s">
        <v>1298</v>
      </c>
      <c r="M264" s="32" t="s">
        <v>1298</v>
      </c>
      <c r="N264" s="32"/>
      <c r="O264" s="32" t="s">
        <v>1203</v>
      </c>
    </row>
    <row r="265" spans="1:15" ht="15.75" x14ac:dyDescent="0.25">
      <c r="A265" s="31">
        <v>371</v>
      </c>
      <c r="B265" s="32" t="s">
        <v>2603</v>
      </c>
      <c r="C265" s="29" t="s">
        <v>2564</v>
      </c>
      <c r="D265" s="29" t="s">
        <v>72</v>
      </c>
      <c r="E265" s="29" t="s">
        <v>1273</v>
      </c>
      <c r="F265" s="32"/>
      <c r="G265" s="32"/>
      <c r="H265" s="32"/>
      <c r="I265" s="32"/>
      <c r="J265" s="32"/>
      <c r="K265" s="32"/>
      <c r="L265" s="32"/>
      <c r="M265" s="32"/>
      <c r="N265" s="32"/>
      <c r="O265" s="32"/>
    </row>
    <row r="266" spans="1:15" ht="15.75" hidden="1" x14ac:dyDescent="0.25">
      <c r="A266" s="31">
        <v>374</v>
      </c>
      <c r="B266" s="32" t="s">
        <v>2593</v>
      </c>
      <c r="C266" s="29" t="s">
        <v>2586</v>
      </c>
      <c r="D266" s="29" t="s">
        <v>72</v>
      </c>
      <c r="E266" s="29" t="s">
        <v>73</v>
      </c>
      <c r="F266" s="32" t="s">
        <v>2027</v>
      </c>
      <c r="G266" s="32" t="s">
        <v>77</v>
      </c>
      <c r="H266" s="32" t="s">
        <v>77</v>
      </c>
      <c r="I266" s="32"/>
      <c r="J266" s="32" t="s">
        <v>77</v>
      </c>
      <c r="K266" s="32"/>
      <c r="L266" s="32"/>
      <c r="M266" s="32"/>
      <c r="N266" s="32"/>
      <c r="O266" s="32"/>
    </row>
    <row r="267" spans="1:15" ht="15.75" hidden="1" x14ac:dyDescent="0.25">
      <c r="A267" s="31">
        <v>375</v>
      </c>
      <c r="B267" s="32" t="s">
        <v>2514</v>
      </c>
      <c r="C267" s="29" t="s">
        <v>2501</v>
      </c>
      <c r="D267" s="29"/>
      <c r="E267" s="29" t="s">
        <v>90</v>
      </c>
      <c r="F267" s="32" t="s">
        <v>1298</v>
      </c>
      <c r="G267" s="32" t="s">
        <v>1298</v>
      </c>
      <c r="H267" s="32" t="s">
        <v>1298</v>
      </c>
      <c r="I267" s="32" t="s">
        <v>1298</v>
      </c>
      <c r="J267" s="32" t="s">
        <v>1298</v>
      </c>
      <c r="K267" s="32" t="s">
        <v>1298</v>
      </c>
      <c r="L267" s="32" t="s">
        <v>1298</v>
      </c>
      <c r="M267" s="32" t="s">
        <v>1298</v>
      </c>
      <c r="N267" s="32" t="s">
        <v>1298</v>
      </c>
      <c r="O267" s="32"/>
    </row>
    <row r="268" spans="1:15" ht="15.75" hidden="1" x14ac:dyDescent="0.25">
      <c r="A268" s="31">
        <v>376</v>
      </c>
      <c r="B268" s="32" t="s">
        <v>2594</v>
      </c>
      <c r="C268" s="29" t="s">
        <v>2587</v>
      </c>
      <c r="D268" s="29" t="s">
        <v>72</v>
      </c>
      <c r="E268" s="29" t="s">
        <v>73</v>
      </c>
      <c r="F268" s="32" t="s">
        <v>2027</v>
      </c>
      <c r="G268" s="32" t="s">
        <v>77</v>
      </c>
      <c r="H268" s="32" t="s">
        <v>77</v>
      </c>
      <c r="I268" s="32"/>
      <c r="J268" s="32" t="s">
        <v>77</v>
      </c>
      <c r="K268" s="32"/>
      <c r="L268" s="32"/>
      <c r="M268" s="32"/>
      <c r="N268" s="32"/>
      <c r="O268" s="32"/>
    </row>
    <row r="269" spans="1:15" ht="15.75" hidden="1" x14ac:dyDescent="0.25">
      <c r="A269" s="31">
        <v>377</v>
      </c>
      <c r="B269" s="32" t="s">
        <v>2223</v>
      </c>
      <c r="C269" s="29" t="s">
        <v>2219</v>
      </c>
      <c r="D269" s="29" t="s">
        <v>72</v>
      </c>
      <c r="E269" s="29" t="s">
        <v>73</v>
      </c>
      <c r="F269" s="32" t="s">
        <v>2025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74</v>
      </c>
      <c r="O269" s="32" t="s">
        <v>2014</v>
      </c>
    </row>
    <row r="270" spans="1:15" ht="15.75" hidden="1" x14ac:dyDescent="0.25">
      <c r="A270" s="31">
        <v>378</v>
      </c>
      <c r="B270" s="32" t="s">
        <v>2230</v>
      </c>
      <c r="C270" s="29" t="s">
        <v>2481</v>
      </c>
      <c r="D270" s="29"/>
      <c r="E270" s="29" t="s">
        <v>90</v>
      </c>
      <c r="F270" s="32" t="s">
        <v>1298</v>
      </c>
      <c r="G270" s="32" t="s">
        <v>1298</v>
      </c>
      <c r="H270" s="32" t="s">
        <v>1298</v>
      </c>
      <c r="I270" s="32" t="s">
        <v>1298</v>
      </c>
      <c r="J270" s="32" t="s">
        <v>1298</v>
      </c>
      <c r="K270" s="32" t="s">
        <v>1298</v>
      </c>
      <c r="L270" s="32" t="s">
        <v>1298</v>
      </c>
      <c r="M270" s="32" t="s">
        <v>1298</v>
      </c>
      <c r="N270" s="32"/>
      <c r="O270" s="32"/>
    </row>
    <row r="271" spans="1:15" ht="15.75" x14ac:dyDescent="0.25">
      <c r="A271" s="31">
        <v>372</v>
      </c>
      <c r="B271" s="32" t="s">
        <v>2231</v>
      </c>
      <c r="C271" s="29" t="s">
        <v>2480</v>
      </c>
      <c r="D271" s="29"/>
      <c r="E271" s="29" t="s">
        <v>105</v>
      </c>
      <c r="F271" s="32" t="s">
        <v>1298</v>
      </c>
      <c r="G271" s="32" t="s">
        <v>1298</v>
      </c>
      <c r="H271" s="32" t="s">
        <v>1298</v>
      </c>
      <c r="I271" s="32" t="s">
        <v>1298</v>
      </c>
      <c r="J271" s="32" t="s">
        <v>1298</v>
      </c>
      <c r="K271" s="32" t="s">
        <v>1298</v>
      </c>
      <c r="L271" s="32" t="s">
        <v>1298</v>
      </c>
      <c r="M271" s="32" t="s">
        <v>1298</v>
      </c>
      <c r="N271" s="32"/>
      <c r="O271" s="32"/>
    </row>
    <row r="272" spans="1:15" ht="15.75" hidden="1" x14ac:dyDescent="0.25">
      <c r="A272" s="31">
        <v>382</v>
      </c>
      <c r="B272" s="32" t="s">
        <v>2432</v>
      </c>
      <c r="C272" s="29" t="s">
        <v>2482</v>
      </c>
      <c r="D272" s="29"/>
      <c r="E272" s="29" t="s">
        <v>73</v>
      </c>
      <c r="F272" s="32" t="s">
        <v>1298</v>
      </c>
      <c r="G272" s="32" t="s">
        <v>1298</v>
      </c>
      <c r="H272" s="32" t="s">
        <v>1298</v>
      </c>
      <c r="I272" s="32" t="s">
        <v>1298</v>
      </c>
      <c r="J272" s="32" t="s">
        <v>1298</v>
      </c>
      <c r="K272" s="32" t="s">
        <v>1298</v>
      </c>
      <c r="L272" s="32" t="s">
        <v>1298</v>
      </c>
      <c r="M272" s="32" t="s">
        <v>1298</v>
      </c>
      <c r="N272" s="32"/>
      <c r="O272" s="32"/>
    </row>
    <row r="273" spans="1:15" ht="15.75" x14ac:dyDescent="0.25">
      <c r="A273" s="31">
        <v>373</v>
      </c>
      <c r="B273" s="32" t="s">
        <v>2232</v>
      </c>
      <c r="C273" s="29" t="s">
        <v>2221</v>
      </c>
      <c r="D273" s="29"/>
      <c r="E273" s="29" t="s">
        <v>105</v>
      </c>
      <c r="F273" s="32" t="s">
        <v>1298</v>
      </c>
      <c r="G273" s="32" t="s">
        <v>1298</v>
      </c>
      <c r="H273" s="32" t="s">
        <v>1298</v>
      </c>
      <c r="I273" s="32" t="s">
        <v>1298</v>
      </c>
      <c r="J273" s="32" t="s">
        <v>1298</v>
      </c>
      <c r="K273" s="32" t="s">
        <v>1298</v>
      </c>
      <c r="L273" s="32" t="s">
        <v>1298</v>
      </c>
      <c r="M273" s="32" t="s">
        <v>1298</v>
      </c>
      <c r="N273" s="32"/>
      <c r="O273" s="32"/>
    </row>
    <row r="274" spans="1:15" ht="15.75" hidden="1" x14ac:dyDescent="0.25">
      <c r="A274" s="31">
        <v>384</v>
      </c>
      <c r="B274" s="32" t="s">
        <v>2515</v>
      </c>
      <c r="C274" s="29" t="s">
        <v>2502</v>
      </c>
      <c r="D274" s="29"/>
      <c r="E274" s="29" t="s">
        <v>73</v>
      </c>
      <c r="F274" s="32" t="s">
        <v>1298</v>
      </c>
      <c r="G274" s="32" t="s">
        <v>1298</v>
      </c>
      <c r="H274" s="32" t="s">
        <v>1298</v>
      </c>
      <c r="I274" s="32" t="s">
        <v>1298</v>
      </c>
      <c r="J274" s="32" t="s">
        <v>1298</v>
      </c>
      <c r="K274" s="32" t="s">
        <v>1298</v>
      </c>
      <c r="L274" s="32" t="s">
        <v>1298</v>
      </c>
      <c r="M274" s="32" t="s">
        <v>1298</v>
      </c>
      <c r="N274" s="32" t="s">
        <v>1298</v>
      </c>
      <c r="O274" s="32"/>
    </row>
    <row r="275" spans="1:15" ht="15.75" hidden="1" x14ac:dyDescent="0.25">
      <c r="A275" s="31">
        <v>385</v>
      </c>
      <c r="B275" s="32" t="s">
        <v>630</v>
      </c>
      <c r="C275" s="32" t="s">
        <v>631</v>
      </c>
      <c r="D275" s="32" t="s">
        <v>72</v>
      </c>
      <c r="E275" s="32" t="s">
        <v>82</v>
      </c>
      <c r="F275" s="32" t="s">
        <v>2025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74</v>
      </c>
      <c r="L275" s="32" t="s">
        <v>77</v>
      </c>
      <c r="M275" s="32" t="s">
        <v>74</v>
      </c>
      <c r="N275" s="32" t="s">
        <v>77</v>
      </c>
      <c r="O275" s="32" t="s">
        <v>1188</v>
      </c>
    </row>
    <row r="276" spans="1:15" ht="15.75" hidden="1" x14ac:dyDescent="0.25">
      <c r="A276" s="31">
        <v>386</v>
      </c>
      <c r="B276" s="32" t="s">
        <v>632</v>
      </c>
      <c r="C276" s="32" t="s">
        <v>633</v>
      </c>
      <c r="D276" s="32" t="s">
        <v>72</v>
      </c>
      <c r="E276" s="32" t="s">
        <v>82</v>
      </c>
      <c r="F276" s="32" t="s">
        <v>2025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1188</v>
      </c>
    </row>
    <row r="277" spans="1:15" ht="31.5" hidden="1" x14ac:dyDescent="0.25">
      <c r="A277" s="31">
        <v>387</v>
      </c>
      <c r="B277" s="32" t="s">
        <v>634</v>
      </c>
      <c r="C277" s="32" t="s">
        <v>635</v>
      </c>
      <c r="D277" s="32" t="s">
        <v>130</v>
      </c>
      <c r="E277" s="32" t="s">
        <v>73</v>
      </c>
      <c r="F277" s="32" t="s">
        <v>2025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380</v>
      </c>
      <c r="B278" s="32" t="s">
        <v>628</v>
      </c>
      <c r="C278" s="32" t="s">
        <v>629</v>
      </c>
      <c r="D278" s="32" t="s">
        <v>72</v>
      </c>
      <c r="E278" s="32" t="s">
        <v>105</v>
      </c>
      <c r="F278" s="32" t="s">
        <v>2025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1177</v>
      </c>
    </row>
    <row r="279" spans="1:15" ht="15.75" hidden="1" x14ac:dyDescent="0.25">
      <c r="A279" s="31">
        <v>389</v>
      </c>
      <c r="B279" s="32" t="s">
        <v>638</v>
      </c>
      <c r="C279" s="32" t="s">
        <v>30</v>
      </c>
      <c r="D279" s="32" t="s">
        <v>87</v>
      </c>
      <c r="E279" s="32" t="s">
        <v>73</v>
      </c>
      <c r="F279" s="32" t="s">
        <v>2025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77</v>
      </c>
      <c r="L279" s="32" t="s">
        <v>77</v>
      </c>
      <c r="M279" s="32" t="s">
        <v>77</v>
      </c>
      <c r="N279" s="32" t="s">
        <v>77</v>
      </c>
      <c r="O279" s="32" t="s">
        <v>1183</v>
      </c>
    </row>
    <row r="280" spans="1:15" ht="31.5" hidden="1" x14ac:dyDescent="0.25">
      <c r="A280" s="31">
        <v>390</v>
      </c>
      <c r="B280" s="32" t="s">
        <v>639</v>
      </c>
      <c r="C280" s="32" t="s">
        <v>640</v>
      </c>
      <c r="D280" s="32" t="s">
        <v>130</v>
      </c>
      <c r="E280" s="32" t="s">
        <v>82</v>
      </c>
      <c r="F280" s="32" t="s">
        <v>2025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1177</v>
      </c>
    </row>
    <row r="281" spans="1:15" ht="31.5" hidden="1" x14ac:dyDescent="0.25">
      <c r="A281" s="31">
        <v>391</v>
      </c>
      <c r="B281" s="32" t="s">
        <v>641</v>
      </c>
      <c r="C281" s="32" t="s">
        <v>642</v>
      </c>
      <c r="D281" s="32" t="s">
        <v>130</v>
      </c>
      <c r="E281" s="32" t="s">
        <v>73</v>
      </c>
      <c r="F281" s="32" t="s">
        <v>2025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77</v>
      </c>
      <c r="L281" s="32" t="s">
        <v>77</v>
      </c>
      <c r="M281" s="32" t="s">
        <v>77</v>
      </c>
      <c r="N281" s="32" t="s">
        <v>74</v>
      </c>
      <c r="O281" s="32" t="s">
        <v>1184</v>
      </c>
    </row>
    <row r="282" spans="1:15" ht="31.5" hidden="1" x14ac:dyDescent="0.25">
      <c r="A282" s="31">
        <v>392</v>
      </c>
      <c r="B282" s="32" t="s">
        <v>643</v>
      </c>
      <c r="C282" s="32" t="s">
        <v>644</v>
      </c>
      <c r="D282" s="32" t="s">
        <v>130</v>
      </c>
      <c r="E282" s="32" t="s">
        <v>90</v>
      </c>
      <c r="F282" s="32" t="s">
        <v>2027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74</v>
      </c>
      <c r="L282" s="32" t="s">
        <v>77</v>
      </c>
      <c r="M282" s="32" t="s">
        <v>74</v>
      </c>
      <c r="N282" s="32" t="s">
        <v>77</v>
      </c>
      <c r="O282" s="32" t="s">
        <v>1177</v>
      </c>
    </row>
    <row r="283" spans="1:15" ht="31.5" hidden="1" x14ac:dyDescent="0.25">
      <c r="A283" s="31">
        <v>394</v>
      </c>
      <c r="B283" s="32" t="s">
        <v>647</v>
      </c>
      <c r="C283" s="32" t="s">
        <v>648</v>
      </c>
      <c r="D283" s="32" t="s">
        <v>130</v>
      </c>
      <c r="E283" s="32" t="s">
        <v>73</v>
      </c>
      <c r="F283" s="32" t="s">
        <v>2025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74</v>
      </c>
      <c r="O283" s="32" t="s">
        <v>1184</v>
      </c>
    </row>
    <row r="284" spans="1:15" ht="15.75" x14ac:dyDescent="0.25">
      <c r="A284" s="31">
        <v>383</v>
      </c>
      <c r="B284" s="32" t="s">
        <v>2215</v>
      </c>
      <c r="C284" s="29" t="s">
        <v>2483</v>
      </c>
      <c r="D284" s="29"/>
      <c r="E284" s="29" t="s">
        <v>105</v>
      </c>
      <c r="F284" s="32" t="s">
        <v>1298</v>
      </c>
      <c r="G284" s="32" t="s">
        <v>1298</v>
      </c>
      <c r="H284" s="32" t="s">
        <v>1298</v>
      </c>
      <c r="I284" s="32" t="s">
        <v>1298</v>
      </c>
      <c r="J284" s="32" t="s">
        <v>1298</v>
      </c>
      <c r="K284" s="32" t="s">
        <v>1298</v>
      </c>
      <c r="L284" s="32" t="s">
        <v>1298</v>
      </c>
      <c r="M284" s="32" t="s">
        <v>1298</v>
      </c>
      <c r="N284" s="32"/>
      <c r="O284" s="32"/>
    </row>
    <row r="285" spans="1:15" ht="31.5" x14ac:dyDescent="0.25">
      <c r="A285" s="31">
        <v>388</v>
      </c>
      <c r="B285" s="32" t="s">
        <v>636</v>
      </c>
      <c r="C285" s="32" t="s">
        <v>637</v>
      </c>
      <c r="D285" s="32" t="s">
        <v>130</v>
      </c>
      <c r="E285" s="32" t="s">
        <v>105</v>
      </c>
      <c r="F285" s="32" t="s">
        <v>2025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74</v>
      </c>
      <c r="O285" s="32" t="s">
        <v>1203</v>
      </c>
    </row>
    <row r="286" spans="1:15" ht="15.75" x14ac:dyDescent="0.25">
      <c r="A286" s="31">
        <v>395</v>
      </c>
      <c r="B286" s="32" t="s">
        <v>649</v>
      </c>
      <c r="C286" s="32" t="s">
        <v>650</v>
      </c>
      <c r="D286" s="32" t="s">
        <v>72</v>
      </c>
      <c r="E286" s="32" t="s">
        <v>105</v>
      </c>
      <c r="F286" s="32" t="s">
        <v>2025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74</v>
      </c>
      <c r="L286" s="32" t="s">
        <v>77</v>
      </c>
      <c r="M286" s="32" t="s">
        <v>74</v>
      </c>
      <c r="N286" s="32" t="s">
        <v>77</v>
      </c>
      <c r="O286" s="32" t="s">
        <v>1177</v>
      </c>
    </row>
    <row r="287" spans="1:15" ht="15.75" hidden="1" x14ac:dyDescent="0.25">
      <c r="A287" s="31">
        <v>398</v>
      </c>
      <c r="B287" s="32" t="s">
        <v>2595</v>
      </c>
      <c r="C287" s="29" t="s">
        <v>2588</v>
      </c>
      <c r="D287" s="29" t="s">
        <v>72</v>
      </c>
      <c r="E287" s="29" t="s">
        <v>73</v>
      </c>
      <c r="F287" s="32" t="s">
        <v>2027</v>
      </c>
      <c r="G287" s="32" t="s">
        <v>77</v>
      </c>
      <c r="H287" s="32" t="s">
        <v>77</v>
      </c>
      <c r="I287" s="32"/>
      <c r="J287" s="32" t="s">
        <v>77</v>
      </c>
      <c r="K287" s="32"/>
      <c r="L287" s="32"/>
      <c r="M287" s="32"/>
      <c r="N287" s="32"/>
      <c r="O287" s="32"/>
    </row>
    <row r="288" spans="1:15" ht="15.75" hidden="1" x14ac:dyDescent="0.25">
      <c r="A288" s="31">
        <v>399</v>
      </c>
      <c r="B288" s="32" t="s">
        <v>655</v>
      </c>
      <c r="C288" s="32" t="s">
        <v>656</v>
      </c>
      <c r="D288" s="32" t="s">
        <v>72</v>
      </c>
      <c r="E288" s="32" t="s">
        <v>73</v>
      </c>
      <c r="F288" s="32" t="s">
        <v>2025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1188</v>
      </c>
    </row>
    <row r="289" spans="1:15" ht="31.5" x14ac:dyDescent="0.25">
      <c r="A289" s="31">
        <v>396</v>
      </c>
      <c r="B289" s="32" t="s">
        <v>651</v>
      </c>
      <c r="C289" s="32" t="s">
        <v>652</v>
      </c>
      <c r="D289" s="32" t="s">
        <v>130</v>
      </c>
      <c r="E289" s="32" t="s">
        <v>105</v>
      </c>
      <c r="F289" s="32" t="s">
        <v>2025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74</v>
      </c>
      <c r="M289" s="32" t="s">
        <v>74</v>
      </c>
      <c r="N289" s="32" t="s">
        <v>77</v>
      </c>
      <c r="O289" s="32" t="s">
        <v>1201</v>
      </c>
    </row>
    <row r="290" spans="1:15" ht="15.75" hidden="1" x14ac:dyDescent="0.25">
      <c r="A290" s="31">
        <v>403</v>
      </c>
      <c r="B290" s="32" t="s">
        <v>661</v>
      </c>
      <c r="C290" s="32" t="s">
        <v>662</v>
      </c>
      <c r="D290" s="32" t="s">
        <v>72</v>
      </c>
      <c r="E290" s="32" t="s">
        <v>90</v>
      </c>
      <c r="F290" s="32" t="s">
        <v>2025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74</v>
      </c>
      <c r="L290" s="32" t="s">
        <v>77</v>
      </c>
      <c r="M290" s="32" t="s">
        <v>74</v>
      </c>
      <c r="N290" s="32" t="s">
        <v>77</v>
      </c>
      <c r="O290" s="32" t="s">
        <v>1179</v>
      </c>
    </row>
    <row r="291" spans="1:15" ht="31.5" x14ac:dyDescent="0.25">
      <c r="A291" s="31">
        <v>402</v>
      </c>
      <c r="B291" s="32" t="s">
        <v>659</v>
      </c>
      <c r="C291" s="32" t="s">
        <v>660</v>
      </c>
      <c r="D291" s="32" t="s">
        <v>130</v>
      </c>
      <c r="E291" s="32" t="s">
        <v>105</v>
      </c>
      <c r="F291" s="32" t="s">
        <v>2025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1206</v>
      </c>
    </row>
    <row r="292" spans="1:15" ht="31.5" hidden="1" x14ac:dyDescent="0.25">
      <c r="A292" s="31">
        <v>406</v>
      </c>
      <c r="B292" s="32" t="s">
        <v>667</v>
      </c>
      <c r="C292" s="32" t="s">
        <v>668</v>
      </c>
      <c r="D292" s="32" t="s">
        <v>130</v>
      </c>
      <c r="E292" s="32" t="s">
        <v>73</v>
      </c>
      <c r="F292" s="32" t="s">
        <v>2027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1180</v>
      </c>
    </row>
    <row r="293" spans="1:15" ht="31.5" hidden="1" x14ac:dyDescent="0.25">
      <c r="A293" s="31">
        <v>407</v>
      </c>
      <c r="B293" s="32" t="s">
        <v>669</v>
      </c>
      <c r="C293" s="32" t="s">
        <v>670</v>
      </c>
      <c r="D293" s="32" t="s">
        <v>130</v>
      </c>
      <c r="E293" s="32" t="s">
        <v>73</v>
      </c>
      <c r="F293" s="32" t="s">
        <v>2025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74</v>
      </c>
      <c r="O293" s="32" t="s">
        <v>1180</v>
      </c>
    </row>
    <row r="294" spans="1:15" ht="15.75" hidden="1" x14ac:dyDescent="0.25">
      <c r="A294" s="31">
        <v>408</v>
      </c>
      <c r="B294" s="32" t="s">
        <v>671</v>
      </c>
      <c r="C294" s="32" t="s">
        <v>672</v>
      </c>
      <c r="D294" s="32" t="s">
        <v>72</v>
      </c>
      <c r="E294" s="32" t="s">
        <v>73</v>
      </c>
      <c r="F294" s="32" t="s">
        <v>2025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1184</v>
      </c>
    </row>
    <row r="295" spans="1:15" ht="31.5" hidden="1" x14ac:dyDescent="0.25">
      <c r="A295" s="31">
        <v>409</v>
      </c>
      <c r="B295" s="32" t="s">
        <v>673</v>
      </c>
      <c r="C295" s="32" t="s">
        <v>674</v>
      </c>
      <c r="D295" s="32" t="s">
        <v>130</v>
      </c>
      <c r="E295" s="32" t="s">
        <v>73</v>
      </c>
      <c r="F295" s="32" t="s">
        <v>2025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1184</v>
      </c>
    </row>
    <row r="296" spans="1:15" ht="31.5" hidden="1" x14ac:dyDescent="0.25">
      <c r="A296" s="31">
        <v>410</v>
      </c>
      <c r="B296" s="32" t="s">
        <v>675</v>
      </c>
      <c r="C296" s="32" t="s">
        <v>676</v>
      </c>
      <c r="D296" s="32" t="s">
        <v>130</v>
      </c>
      <c r="E296" s="32" t="s">
        <v>73</v>
      </c>
      <c r="F296" s="32" t="s">
        <v>2025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1184</v>
      </c>
    </row>
    <row r="297" spans="1:15" ht="15.75" x14ac:dyDescent="0.25">
      <c r="A297" s="31">
        <v>405</v>
      </c>
      <c r="B297" s="32" t="s">
        <v>665</v>
      </c>
      <c r="C297" s="32" t="s">
        <v>666</v>
      </c>
      <c r="D297" s="32" t="s">
        <v>72</v>
      </c>
      <c r="E297" s="32" t="s">
        <v>105</v>
      </c>
      <c r="F297" s="32" t="s">
        <v>2025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74</v>
      </c>
      <c r="L297" s="32" t="s">
        <v>77</v>
      </c>
      <c r="M297" s="32" t="s">
        <v>74</v>
      </c>
      <c r="N297" s="32" t="s">
        <v>77</v>
      </c>
      <c r="O297" s="32" t="s">
        <v>1177</v>
      </c>
    </row>
    <row r="298" spans="1:15" ht="15.75" hidden="1" x14ac:dyDescent="0.25">
      <c r="A298" s="31">
        <v>412</v>
      </c>
      <c r="B298" s="32" t="s">
        <v>2596</v>
      </c>
      <c r="C298" s="29" t="s">
        <v>2589</v>
      </c>
      <c r="D298" s="29" t="s">
        <v>72</v>
      </c>
      <c r="E298" s="29" t="s">
        <v>73</v>
      </c>
      <c r="F298" s="32" t="s">
        <v>2027</v>
      </c>
      <c r="G298" s="32" t="s">
        <v>77</v>
      </c>
      <c r="H298" s="32" t="s">
        <v>77</v>
      </c>
      <c r="I298" s="32"/>
      <c r="J298" s="32" t="s">
        <v>77</v>
      </c>
      <c r="K298" s="32"/>
      <c r="L298" s="32"/>
      <c r="M298" s="32"/>
      <c r="N298" s="32"/>
      <c r="O298" s="32"/>
    </row>
    <row r="299" spans="1:15" ht="15.75" x14ac:dyDescent="0.25">
      <c r="A299" s="31">
        <v>411</v>
      </c>
      <c r="B299" s="32" t="s">
        <v>677</v>
      </c>
      <c r="C299" s="32" t="s">
        <v>678</v>
      </c>
      <c r="D299" s="32" t="s">
        <v>87</v>
      </c>
      <c r="E299" s="32" t="s">
        <v>105</v>
      </c>
      <c r="F299" s="32" t="s">
        <v>2025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74</v>
      </c>
      <c r="L299" s="32" t="s">
        <v>77</v>
      </c>
      <c r="M299" s="32" t="s">
        <v>74</v>
      </c>
      <c r="N299" s="32" t="s">
        <v>77</v>
      </c>
      <c r="O299" s="32" t="s">
        <v>1177</v>
      </c>
    </row>
    <row r="300" spans="1:15" ht="15.75" hidden="1" x14ac:dyDescent="0.25">
      <c r="A300" s="31">
        <v>414</v>
      </c>
      <c r="B300" s="32" t="s">
        <v>1952</v>
      </c>
      <c r="C300" s="32" t="s">
        <v>2058</v>
      </c>
      <c r="D300" s="32" t="s">
        <v>72</v>
      </c>
      <c r="E300" s="32" t="s">
        <v>73</v>
      </c>
      <c r="F300" s="32" t="s">
        <v>2027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1185</v>
      </c>
    </row>
    <row r="301" spans="1:15" ht="15.75" hidden="1" x14ac:dyDescent="0.25">
      <c r="A301" s="31">
        <v>415</v>
      </c>
      <c r="B301" s="32" t="s">
        <v>681</v>
      </c>
      <c r="C301" s="32" t="s">
        <v>682</v>
      </c>
      <c r="D301" s="32" t="s">
        <v>72</v>
      </c>
      <c r="E301" s="32" t="s">
        <v>73</v>
      </c>
      <c r="F301" s="32" t="s">
        <v>2025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77</v>
      </c>
      <c r="L301" s="32" t="s">
        <v>77</v>
      </c>
      <c r="M301" s="32" t="s">
        <v>77</v>
      </c>
      <c r="N301" s="32" t="s">
        <v>77</v>
      </c>
      <c r="O301" s="32" t="s">
        <v>1180</v>
      </c>
    </row>
    <row r="302" spans="1:15" ht="15.75" hidden="1" x14ac:dyDescent="0.25">
      <c r="A302" s="31">
        <v>416</v>
      </c>
      <c r="B302" s="32" t="s">
        <v>683</v>
      </c>
      <c r="C302" s="32" t="s">
        <v>684</v>
      </c>
      <c r="D302" s="32" t="s">
        <v>72</v>
      </c>
      <c r="E302" s="32" t="s">
        <v>73</v>
      </c>
      <c r="F302" s="32" t="s">
        <v>2025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1180</v>
      </c>
    </row>
    <row r="303" spans="1:15" ht="31.5" hidden="1" x14ac:dyDescent="0.25">
      <c r="A303" s="31">
        <v>420</v>
      </c>
      <c r="B303" s="32" t="s">
        <v>691</v>
      </c>
      <c r="C303" s="32" t="s">
        <v>692</v>
      </c>
      <c r="D303" s="32" t="s">
        <v>130</v>
      </c>
      <c r="E303" s="32" t="s">
        <v>73</v>
      </c>
      <c r="F303" s="32" t="s">
        <v>2025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1181</v>
      </c>
    </row>
    <row r="304" spans="1:15" ht="31.5" hidden="1" x14ac:dyDescent="0.25">
      <c r="A304" s="31">
        <v>421</v>
      </c>
      <c r="B304" s="32" t="s">
        <v>693</v>
      </c>
      <c r="C304" s="32" t="s">
        <v>694</v>
      </c>
      <c r="D304" s="32" t="s">
        <v>130</v>
      </c>
      <c r="E304" s="32" t="s">
        <v>73</v>
      </c>
      <c r="F304" s="32" t="s">
        <v>2025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77</v>
      </c>
      <c r="O304" s="32" t="s">
        <v>1180</v>
      </c>
    </row>
    <row r="305" spans="1:15" ht="31.5" hidden="1" x14ac:dyDescent="0.25">
      <c r="A305" s="31">
        <v>422</v>
      </c>
      <c r="B305" s="32" t="s">
        <v>695</v>
      </c>
      <c r="C305" s="32" t="s">
        <v>696</v>
      </c>
      <c r="D305" s="32" t="s">
        <v>130</v>
      </c>
      <c r="E305" s="32" t="s">
        <v>73</v>
      </c>
      <c r="F305" s="32" t="s">
        <v>2025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1184</v>
      </c>
    </row>
    <row r="306" spans="1:15" ht="31.5" hidden="1" x14ac:dyDescent="0.25">
      <c r="A306" s="31">
        <v>423</v>
      </c>
      <c r="B306" s="32" t="s">
        <v>697</v>
      </c>
      <c r="C306" s="32" t="s">
        <v>698</v>
      </c>
      <c r="D306" s="32" t="s">
        <v>130</v>
      </c>
      <c r="E306" s="32" t="s">
        <v>73</v>
      </c>
      <c r="F306" s="32" t="s">
        <v>2025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77</v>
      </c>
      <c r="N306" s="32" t="s">
        <v>74</v>
      </c>
      <c r="O306" s="32" t="s">
        <v>1180</v>
      </c>
    </row>
    <row r="307" spans="1:15" s="112" customFormat="1" ht="31.5" hidden="1" x14ac:dyDescent="0.25">
      <c r="A307" s="110">
        <v>424</v>
      </c>
      <c r="B307" s="111" t="s">
        <v>699</v>
      </c>
      <c r="C307" s="111" t="s">
        <v>700</v>
      </c>
      <c r="D307" s="111" t="s">
        <v>130</v>
      </c>
      <c r="E307" s="111" t="s">
        <v>73</v>
      </c>
      <c r="F307" s="111" t="s">
        <v>2025</v>
      </c>
      <c r="G307" s="111" t="s">
        <v>77</v>
      </c>
      <c r="H307" s="111" t="s">
        <v>77</v>
      </c>
      <c r="I307" s="111" t="s">
        <v>74</v>
      </c>
      <c r="J307" s="111" t="s">
        <v>77</v>
      </c>
      <c r="K307" s="111" t="s">
        <v>74</v>
      </c>
      <c r="L307" s="111" t="s">
        <v>77</v>
      </c>
      <c r="M307" s="111" t="s">
        <v>77</v>
      </c>
      <c r="N307" s="111" t="s">
        <v>74</v>
      </c>
      <c r="O307" s="111" t="s">
        <v>1184</v>
      </c>
    </row>
    <row r="308" spans="1:15" ht="31.5" hidden="1" x14ac:dyDescent="0.25">
      <c r="A308" s="31">
        <v>425</v>
      </c>
      <c r="B308" s="32" t="s">
        <v>701</v>
      </c>
      <c r="C308" s="32" t="s">
        <v>702</v>
      </c>
      <c r="D308" s="32" t="s">
        <v>130</v>
      </c>
      <c r="E308" s="32" t="s">
        <v>73</v>
      </c>
      <c r="F308" s="32" t="s">
        <v>2025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74</v>
      </c>
      <c r="L308" s="32" t="s">
        <v>77</v>
      </c>
      <c r="M308" s="32" t="s">
        <v>77</v>
      </c>
      <c r="N308" s="32" t="s">
        <v>74</v>
      </c>
      <c r="O308" s="32" t="s">
        <v>1184</v>
      </c>
    </row>
    <row r="309" spans="1:15" ht="31.5" hidden="1" x14ac:dyDescent="0.25">
      <c r="A309" s="31">
        <v>427</v>
      </c>
      <c r="B309" s="32" t="s">
        <v>704</v>
      </c>
      <c r="C309" s="32" t="s">
        <v>705</v>
      </c>
      <c r="D309" s="32" t="s">
        <v>130</v>
      </c>
      <c r="E309" s="32" t="s">
        <v>82</v>
      </c>
      <c r="F309" s="32" t="s">
        <v>2025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74</v>
      </c>
      <c r="O309" s="32" t="s">
        <v>1189</v>
      </c>
    </row>
    <row r="310" spans="1:15" ht="15.75" hidden="1" x14ac:dyDescent="0.25">
      <c r="A310" s="31">
        <v>428</v>
      </c>
      <c r="B310" s="32" t="s">
        <v>706</v>
      </c>
      <c r="C310" s="32" t="s">
        <v>707</v>
      </c>
      <c r="D310" s="32" t="s">
        <v>87</v>
      </c>
      <c r="E310" s="32" t="s">
        <v>73</v>
      </c>
      <c r="F310" s="32" t="s">
        <v>2025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77</v>
      </c>
      <c r="L310" s="32" t="s">
        <v>77</v>
      </c>
      <c r="M310" s="32" t="s">
        <v>77</v>
      </c>
      <c r="N310" s="32" t="s">
        <v>74</v>
      </c>
      <c r="O310" s="32" t="s">
        <v>1183</v>
      </c>
    </row>
    <row r="311" spans="1:15" ht="15.75" hidden="1" x14ac:dyDescent="0.25">
      <c r="A311" s="31">
        <v>429</v>
      </c>
      <c r="B311" s="32" t="s">
        <v>708</v>
      </c>
      <c r="C311" s="32" t="s">
        <v>709</v>
      </c>
      <c r="D311" s="32" t="s">
        <v>87</v>
      </c>
      <c r="E311" s="32" t="s">
        <v>82</v>
      </c>
      <c r="F311" s="32" t="s">
        <v>2025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74</v>
      </c>
      <c r="L311" s="32" t="s">
        <v>77</v>
      </c>
      <c r="M311" s="32" t="s">
        <v>74</v>
      </c>
      <c r="N311" s="32" t="s">
        <v>74</v>
      </c>
      <c r="O311" s="32" t="s">
        <v>1188</v>
      </c>
    </row>
    <row r="312" spans="1:15" ht="15.75" hidden="1" x14ac:dyDescent="0.25">
      <c r="A312" s="31">
        <v>430</v>
      </c>
      <c r="B312" s="32" t="s">
        <v>2584</v>
      </c>
      <c r="C312" s="32" t="s">
        <v>2583</v>
      </c>
      <c r="D312" s="32" t="s">
        <v>72</v>
      </c>
      <c r="E312" s="32" t="s">
        <v>90</v>
      </c>
      <c r="F312" s="32" t="s">
        <v>2025</v>
      </c>
      <c r="G312" s="32" t="s">
        <v>2027</v>
      </c>
      <c r="H312" s="32" t="s">
        <v>2027</v>
      </c>
      <c r="I312" s="32"/>
      <c r="J312" s="32" t="s">
        <v>2027</v>
      </c>
      <c r="K312" s="32"/>
      <c r="L312" s="32"/>
      <c r="M312" s="32"/>
      <c r="N312" s="32"/>
      <c r="O312" s="32"/>
    </row>
    <row r="313" spans="1:15" ht="31.5" x14ac:dyDescent="0.25">
      <c r="A313" s="31">
        <v>413</v>
      </c>
      <c r="B313" s="32" t="s">
        <v>679</v>
      </c>
      <c r="C313" s="32" t="s">
        <v>680</v>
      </c>
      <c r="D313" s="32" t="s">
        <v>130</v>
      </c>
      <c r="E313" s="32" t="s">
        <v>105</v>
      </c>
      <c r="F313" s="32" t="s">
        <v>2025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1177</v>
      </c>
    </row>
    <row r="314" spans="1:15" ht="15.75" x14ac:dyDescent="0.25">
      <c r="A314" s="31">
        <v>431</v>
      </c>
      <c r="B314" s="32" t="s">
        <v>1227</v>
      </c>
      <c r="C314" s="32" t="s">
        <v>1228</v>
      </c>
      <c r="D314" s="32" t="s">
        <v>72</v>
      </c>
      <c r="E314" s="32" t="s">
        <v>105</v>
      </c>
      <c r="F314" s="32" t="s">
        <v>2027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1201</v>
      </c>
    </row>
    <row r="315" spans="1:15" ht="15.75" hidden="1" x14ac:dyDescent="0.25">
      <c r="A315" s="31">
        <v>433</v>
      </c>
      <c r="B315" s="32" t="s">
        <v>712</v>
      </c>
      <c r="C315" s="32" t="s">
        <v>713</v>
      </c>
      <c r="D315" s="32" t="s">
        <v>87</v>
      </c>
      <c r="E315" s="32" t="s">
        <v>82</v>
      </c>
      <c r="F315" s="32" t="s">
        <v>2025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77</v>
      </c>
      <c r="O315" s="32" t="s">
        <v>1188</v>
      </c>
    </row>
    <row r="316" spans="1:15" ht="31.5" hidden="1" x14ac:dyDescent="0.25">
      <c r="A316" s="31">
        <v>434</v>
      </c>
      <c r="B316" s="32" t="s">
        <v>714</v>
      </c>
      <c r="C316" s="32" t="s">
        <v>715</v>
      </c>
      <c r="D316" s="32" t="s">
        <v>130</v>
      </c>
      <c r="E316" s="32" t="s">
        <v>73</v>
      </c>
      <c r="F316" s="32" t="s">
        <v>2025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74</v>
      </c>
      <c r="L316" s="32" t="s">
        <v>77</v>
      </c>
      <c r="M316" s="32" t="s">
        <v>74</v>
      </c>
      <c r="N316" s="32" t="s">
        <v>77</v>
      </c>
      <c r="O316" s="32" t="s">
        <v>1183</v>
      </c>
    </row>
    <row r="317" spans="1:15" ht="15.75" hidden="1" x14ac:dyDescent="0.25">
      <c r="A317" s="31">
        <v>435</v>
      </c>
      <c r="B317" s="32" t="s">
        <v>716</v>
      </c>
      <c r="C317" s="32" t="s">
        <v>717</v>
      </c>
      <c r="D317" s="32" t="s">
        <v>72</v>
      </c>
      <c r="E317" s="32" t="s">
        <v>73</v>
      </c>
      <c r="F317" s="32" t="s">
        <v>2027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77</v>
      </c>
      <c r="O317" s="32" t="s">
        <v>1183</v>
      </c>
    </row>
    <row r="318" spans="1:15" ht="15.75" hidden="1" x14ac:dyDescent="0.25">
      <c r="A318" s="31">
        <v>436</v>
      </c>
      <c r="B318" s="32" t="s">
        <v>718</v>
      </c>
      <c r="C318" s="32" t="s">
        <v>719</v>
      </c>
      <c r="D318" s="32" t="s">
        <v>72</v>
      </c>
      <c r="E318" s="32" t="s">
        <v>73</v>
      </c>
      <c r="F318" s="32" t="s">
        <v>2027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1183</v>
      </c>
    </row>
    <row r="319" spans="1:15" ht="15.75" hidden="1" x14ac:dyDescent="0.25">
      <c r="A319" s="31">
        <v>437</v>
      </c>
      <c r="B319" s="32" t="s">
        <v>720</v>
      </c>
      <c r="C319" s="32" t="s">
        <v>31</v>
      </c>
      <c r="D319" s="32" t="s">
        <v>72</v>
      </c>
      <c r="E319" s="32" t="s">
        <v>73</v>
      </c>
      <c r="F319" s="32" t="s">
        <v>2027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1183</v>
      </c>
    </row>
    <row r="320" spans="1:15" ht="15.75" hidden="1" x14ac:dyDescent="0.25">
      <c r="A320" s="31">
        <v>438</v>
      </c>
      <c r="B320" s="32" t="s">
        <v>721</v>
      </c>
      <c r="C320" s="32" t="s">
        <v>32</v>
      </c>
      <c r="D320" s="32" t="s">
        <v>72</v>
      </c>
      <c r="E320" s="32" t="s">
        <v>73</v>
      </c>
      <c r="F320" s="32" t="s">
        <v>2027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1183</v>
      </c>
    </row>
    <row r="321" spans="1:15" ht="15.75" hidden="1" x14ac:dyDescent="0.25">
      <c r="A321" s="31">
        <v>441</v>
      </c>
      <c r="B321" s="32" t="s">
        <v>2059</v>
      </c>
      <c r="C321" s="32" t="s">
        <v>2060</v>
      </c>
      <c r="D321" s="32" t="s">
        <v>72</v>
      </c>
      <c r="E321" s="32" t="s">
        <v>73</v>
      </c>
      <c r="F321" s="32" t="s">
        <v>2025</v>
      </c>
      <c r="G321" s="32" t="s">
        <v>2025</v>
      </c>
      <c r="H321" s="32" t="s">
        <v>2025</v>
      </c>
      <c r="I321" s="32" t="s">
        <v>2014</v>
      </c>
      <c r="J321" s="32" t="s">
        <v>2025</v>
      </c>
      <c r="K321" s="32" t="s">
        <v>2014</v>
      </c>
      <c r="L321" s="32" t="s">
        <v>2014</v>
      </c>
      <c r="M321" s="32" t="s">
        <v>2014</v>
      </c>
      <c r="N321" s="32" t="s">
        <v>2014</v>
      </c>
      <c r="O321" s="32" t="s">
        <v>2014</v>
      </c>
    </row>
    <row r="322" spans="1:15" ht="31.5" hidden="1" x14ac:dyDescent="0.25">
      <c r="A322" s="31">
        <v>443</v>
      </c>
      <c r="B322" s="32" t="s">
        <v>725</v>
      </c>
      <c r="C322" s="32" t="s">
        <v>33</v>
      </c>
      <c r="D322" s="32" t="s">
        <v>130</v>
      </c>
      <c r="E322" s="32" t="s">
        <v>73</v>
      </c>
      <c r="F322" s="32" t="s">
        <v>2025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1181</v>
      </c>
    </row>
    <row r="323" spans="1:15" ht="15.75" x14ac:dyDescent="0.25">
      <c r="A323" s="31">
        <v>432</v>
      </c>
      <c r="B323" s="32" t="s">
        <v>1217</v>
      </c>
      <c r="C323" s="32" t="s">
        <v>1218</v>
      </c>
      <c r="D323" s="32" t="s">
        <v>72</v>
      </c>
      <c r="E323" s="32" t="s">
        <v>105</v>
      </c>
      <c r="F323" s="32" t="s">
        <v>2027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74</v>
      </c>
      <c r="L323" s="32" t="s">
        <v>77</v>
      </c>
      <c r="M323" s="32" t="s">
        <v>74</v>
      </c>
      <c r="N323" s="32" t="s">
        <v>77</v>
      </c>
      <c r="O323" s="32" t="s">
        <v>1203</v>
      </c>
    </row>
    <row r="324" spans="1:15" ht="15.75" hidden="1" x14ac:dyDescent="0.25">
      <c r="A324" s="31">
        <v>446</v>
      </c>
      <c r="B324" s="32" t="s">
        <v>1948</v>
      </c>
      <c r="C324" s="32" t="s">
        <v>1940</v>
      </c>
      <c r="D324" s="32" t="s">
        <v>72</v>
      </c>
      <c r="E324" s="32" t="s">
        <v>73</v>
      </c>
      <c r="F324" s="32" t="s">
        <v>2025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2014</v>
      </c>
    </row>
    <row r="325" spans="1:15" ht="31.5" hidden="1" x14ac:dyDescent="0.25">
      <c r="A325" s="31">
        <v>447</v>
      </c>
      <c r="B325" s="32" t="s">
        <v>728</v>
      </c>
      <c r="C325" s="32" t="s">
        <v>50</v>
      </c>
      <c r="D325" s="32" t="s">
        <v>130</v>
      </c>
      <c r="E325" s="32" t="s">
        <v>82</v>
      </c>
      <c r="F325" s="32" t="s">
        <v>2025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77</v>
      </c>
      <c r="L325" s="32" t="s">
        <v>77</v>
      </c>
      <c r="M325" s="32" t="s">
        <v>77</v>
      </c>
      <c r="N325" s="32" t="s">
        <v>74</v>
      </c>
      <c r="O325" s="32" t="s">
        <v>1188</v>
      </c>
    </row>
    <row r="326" spans="1:15" ht="31.5" hidden="1" x14ac:dyDescent="0.25">
      <c r="A326" s="31">
        <v>448</v>
      </c>
      <c r="B326" s="32" t="s">
        <v>729</v>
      </c>
      <c r="C326" s="32" t="s">
        <v>34</v>
      </c>
      <c r="D326" s="32" t="s">
        <v>130</v>
      </c>
      <c r="E326" s="32" t="s">
        <v>73</v>
      </c>
      <c r="F326" s="32" t="s">
        <v>2025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1178</v>
      </c>
    </row>
    <row r="327" spans="1:15" ht="15.75" hidden="1" x14ac:dyDescent="0.25">
      <c r="A327" s="31">
        <v>449</v>
      </c>
      <c r="B327" s="32" t="s">
        <v>1946</v>
      </c>
      <c r="C327" s="32" t="s">
        <v>2061</v>
      </c>
      <c r="D327" s="32" t="s">
        <v>72</v>
      </c>
      <c r="E327" s="32" t="s">
        <v>2014</v>
      </c>
      <c r="F327" s="32" t="s">
        <v>2025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74</v>
      </c>
      <c r="L327" s="32" t="s">
        <v>77</v>
      </c>
      <c r="M327" s="32" t="s">
        <v>74</v>
      </c>
      <c r="N327" s="32" t="s">
        <v>77</v>
      </c>
      <c r="O327" s="32" t="s">
        <v>2014</v>
      </c>
    </row>
    <row r="328" spans="1:15" ht="15.75" hidden="1" x14ac:dyDescent="0.25">
      <c r="A328" s="31">
        <v>453</v>
      </c>
      <c r="B328" s="32" t="s">
        <v>736</v>
      </c>
      <c r="C328" s="32" t="s">
        <v>737</v>
      </c>
      <c r="D328" s="32" t="s">
        <v>72</v>
      </c>
      <c r="E328" s="32" t="s">
        <v>73</v>
      </c>
      <c r="F328" s="32" t="s">
        <v>2027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1183</v>
      </c>
    </row>
    <row r="329" spans="1:15" ht="15.75" hidden="1" x14ac:dyDescent="0.25">
      <c r="A329" s="31">
        <v>454</v>
      </c>
      <c r="B329" s="32" t="s">
        <v>2062</v>
      </c>
      <c r="C329" s="32" t="s">
        <v>2063</v>
      </c>
      <c r="D329" s="32" t="s">
        <v>2014</v>
      </c>
      <c r="E329" s="32" t="s">
        <v>2014</v>
      </c>
      <c r="F329" s="32" t="s">
        <v>2025</v>
      </c>
      <c r="G329" s="32" t="s">
        <v>77</v>
      </c>
      <c r="H329" s="32" t="s">
        <v>77</v>
      </c>
      <c r="I329" s="32" t="s">
        <v>77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2014</v>
      </c>
    </row>
    <row r="330" spans="1:15" ht="15.75" hidden="1" x14ac:dyDescent="0.25">
      <c r="A330" s="31">
        <v>455</v>
      </c>
      <c r="B330" s="32" t="s">
        <v>738</v>
      </c>
      <c r="C330" s="32" t="s">
        <v>739</v>
      </c>
      <c r="D330" s="32" t="s">
        <v>87</v>
      </c>
      <c r="E330" s="32" t="s">
        <v>90</v>
      </c>
      <c r="F330" s="32" t="s">
        <v>2025</v>
      </c>
      <c r="G330" s="32" t="s">
        <v>77</v>
      </c>
      <c r="H330" s="32" t="s">
        <v>77</v>
      </c>
      <c r="I330" s="32" t="s">
        <v>77</v>
      </c>
      <c r="J330" s="32" t="s">
        <v>77</v>
      </c>
      <c r="K330" s="32" t="s">
        <v>74</v>
      </c>
      <c r="L330" s="32" t="s">
        <v>77</v>
      </c>
      <c r="M330" s="32" t="s">
        <v>74</v>
      </c>
      <c r="N330" s="32" t="s">
        <v>77</v>
      </c>
      <c r="O330" s="32" t="s">
        <v>1177</v>
      </c>
    </row>
    <row r="331" spans="1:15" ht="15.75" hidden="1" x14ac:dyDescent="0.25">
      <c r="A331" s="31">
        <v>456</v>
      </c>
      <c r="B331" s="32" t="s">
        <v>2597</v>
      </c>
      <c r="C331" s="29" t="s">
        <v>2590</v>
      </c>
      <c r="D331" s="29" t="s">
        <v>72</v>
      </c>
      <c r="E331" s="29" t="s">
        <v>73</v>
      </c>
      <c r="F331" s="32" t="s">
        <v>2027</v>
      </c>
      <c r="G331" s="32" t="s">
        <v>77</v>
      </c>
      <c r="H331" s="32" t="s">
        <v>77</v>
      </c>
      <c r="I331" s="32"/>
      <c r="J331" s="32" t="s">
        <v>77</v>
      </c>
      <c r="K331" s="32"/>
      <c r="L331" s="32"/>
      <c r="M331" s="32"/>
      <c r="N331" s="32"/>
      <c r="O331" s="32"/>
    </row>
    <row r="332" spans="1:15" ht="15.75" hidden="1" x14ac:dyDescent="0.25">
      <c r="A332" s="31">
        <v>458</v>
      </c>
      <c r="B332" s="32" t="s">
        <v>1961</v>
      </c>
      <c r="C332" s="32" t="s">
        <v>2064</v>
      </c>
      <c r="D332" s="32" t="s">
        <v>2014</v>
      </c>
      <c r="E332" s="32" t="s">
        <v>73</v>
      </c>
      <c r="F332" s="32" t="s">
        <v>2025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2014</v>
      </c>
    </row>
    <row r="333" spans="1:15" ht="15.75" hidden="1" x14ac:dyDescent="0.25">
      <c r="A333" s="31">
        <v>459</v>
      </c>
      <c r="B333" s="32" t="s">
        <v>1934</v>
      </c>
      <c r="C333" s="32" t="s">
        <v>1933</v>
      </c>
      <c r="D333" s="32" t="s">
        <v>72</v>
      </c>
      <c r="E333" s="32" t="s">
        <v>73</v>
      </c>
      <c r="F333" s="32" t="s">
        <v>2025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77</v>
      </c>
      <c r="M333" s="32" t="s">
        <v>74</v>
      </c>
      <c r="N333" s="32" t="s">
        <v>77</v>
      </c>
      <c r="O333" s="32" t="s">
        <v>2014</v>
      </c>
    </row>
    <row r="334" spans="1:15" ht="15.75" hidden="1" x14ac:dyDescent="0.25">
      <c r="A334" s="31">
        <v>461</v>
      </c>
      <c r="B334" s="32" t="s">
        <v>742</v>
      </c>
      <c r="C334" s="32" t="s">
        <v>743</v>
      </c>
      <c r="D334" s="32" t="s">
        <v>72</v>
      </c>
      <c r="E334" s="32" t="s">
        <v>73</v>
      </c>
      <c r="F334" s="32" t="s">
        <v>2027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1183</v>
      </c>
    </row>
    <row r="335" spans="1:15" ht="15.75" hidden="1" x14ac:dyDescent="0.25">
      <c r="A335" s="31">
        <v>462</v>
      </c>
      <c r="B335" s="32" t="s">
        <v>1926</v>
      </c>
      <c r="C335" s="32" t="s">
        <v>1903</v>
      </c>
      <c r="D335" s="32" t="s">
        <v>72</v>
      </c>
      <c r="E335" s="32" t="s">
        <v>82</v>
      </c>
      <c r="F335" s="32" t="s">
        <v>2025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2014</v>
      </c>
    </row>
    <row r="336" spans="1:15" ht="31.5" x14ac:dyDescent="0.25">
      <c r="A336" s="31">
        <v>444</v>
      </c>
      <c r="B336" s="32" t="s">
        <v>726</v>
      </c>
      <c r="C336" s="32" t="s">
        <v>727</v>
      </c>
      <c r="D336" s="32" t="s">
        <v>130</v>
      </c>
      <c r="E336" s="32" t="s">
        <v>105</v>
      </c>
      <c r="F336" s="32" t="s">
        <v>2025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77</v>
      </c>
      <c r="O336" s="32" t="s">
        <v>1202</v>
      </c>
    </row>
    <row r="337" spans="1:15" ht="15.75" hidden="1" x14ac:dyDescent="0.25">
      <c r="A337" s="31">
        <v>465</v>
      </c>
      <c r="B337" s="32" t="s">
        <v>2005</v>
      </c>
      <c r="C337" s="32" t="s">
        <v>2065</v>
      </c>
      <c r="D337" s="32" t="s">
        <v>72</v>
      </c>
      <c r="E337" s="32" t="s">
        <v>73</v>
      </c>
      <c r="F337" s="32" t="s">
        <v>2027</v>
      </c>
      <c r="G337" s="32" t="s">
        <v>77</v>
      </c>
      <c r="H337" s="32" t="s">
        <v>74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2014</v>
      </c>
    </row>
    <row r="338" spans="1:15" ht="15.75" hidden="1" x14ac:dyDescent="0.25">
      <c r="A338" s="31">
        <v>466</v>
      </c>
      <c r="B338" s="32" t="s">
        <v>2133</v>
      </c>
      <c r="C338" s="32" t="s">
        <v>1907</v>
      </c>
      <c r="D338" s="32" t="s">
        <v>72</v>
      </c>
      <c r="E338" s="32" t="s">
        <v>73</v>
      </c>
      <c r="F338" s="32" t="s">
        <v>2025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2014</v>
      </c>
    </row>
    <row r="339" spans="1:15" ht="15.75" x14ac:dyDescent="0.25">
      <c r="A339" s="31">
        <v>463</v>
      </c>
      <c r="B339" s="32" t="s">
        <v>744</v>
      </c>
      <c r="C339" s="32" t="s">
        <v>745</v>
      </c>
      <c r="D339" s="32" t="s">
        <v>87</v>
      </c>
      <c r="E339" s="32" t="s">
        <v>105</v>
      </c>
      <c r="F339" s="32" t="s">
        <v>2025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1202</v>
      </c>
    </row>
    <row r="340" spans="1:15" s="107" customFormat="1" ht="15.75" hidden="1" x14ac:dyDescent="0.25">
      <c r="A340" s="110">
        <v>468</v>
      </c>
      <c r="B340" s="111" t="s">
        <v>2204</v>
      </c>
      <c r="C340" s="119" t="s">
        <v>2171</v>
      </c>
      <c r="D340" s="119" t="s">
        <v>72</v>
      </c>
      <c r="E340" s="119" t="s">
        <v>73</v>
      </c>
      <c r="F340" s="111" t="s">
        <v>1298</v>
      </c>
      <c r="G340" s="111" t="s">
        <v>1298</v>
      </c>
      <c r="H340" s="111" t="s">
        <v>1298</v>
      </c>
      <c r="I340" s="111" t="s">
        <v>1298</v>
      </c>
      <c r="J340" s="111" t="s">
        <v>1298</v>
      </c>
      <c r="K340" s="111" t="s">
        <v>1298</v>
      </c>
      <c r="L340" s="111" t="s">
        <v>1298</v>
      </c>
      <c r="M340" s="111" t="s">
        <v>1298</v>
      </c>
      <c r="N340" s="111"/>
      <c r="O340" s="111"/>
    </row>
    <row r="341" spans="1:15" s="78" customFormat="1" ht="15.75" hidden="1" x14ac:dyDescent="0.25">
      <c r="A341" s="79">
        <v>470</v>
      </c>
      <c r="B341" s="80" t="s">
        <v>746</v>
      </c>
      <c r="C341" s="80" t="s">
        <v>747</v>
      </c>
      <c r="D341" s="80" t="s">
        <v>87</v>
      </c>
      <c r="E341" s="80" t="s">
        <v>90</v>
      </c>
      <c r="F341" s="80" t="s">
        <v>2025</v>
      </c>
      <c r="G341" s="80" t="s">
        <v>77</v>
      </c>
      <c r="H341" s="80" t="s">
        <v>77</v>
      </c>
      <c r="I341" s="80" t="s">
        <v>74</v>
      </c>
      <c r="J341" s="80" t="s">
        <v>77</v>
      </c>
      <c r="K341" s="80" t="s">
        <v>77</v>
      </c>
      <c r="L341" s="80" t="s">
        <v>77</v>
      </c>
      <c r="M341" s="80" t="s">
        <v>77</v>
      </c>
      <c r="N341" s="80" t="s">
        <v>77</v>
      </c>
      <c r="O341" s="80" t="s">
        <v>1177</v>
      </c>
    </row>
    <row r="342" spans="1:15" ht="15.75" hidden="1" x14ac:dyDescent="0.25">
      <c r="A342" s="31">
        <v>471</v>
      </c>
      <c r="B342" s="32" t="s">
        <v>1944</v>
      </c>
      <c r="C342" s="32" t="s">
        <v>2066</v>
      </c>
      <c r="D342" s="32" t="s">
        <v>72</v>
      </c>
      <c r="E342" s="32" t="s">
        <v>2014</v>
      </c>
      <c r="F342" s="32" t="s">
        <v>2025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2014</v>
      </c>
    </row>
    <row r="343" spans="1:15" ht="31.5" hidden="1" x14ac:dyDescent="0.25">
      <c r="A343" s="31">
        <v>472</v>
      </c>
      <c r="B343" s="32" t="s">
        <v>2569</v>
      </c>
      <c r="C343" s="32" t="s">
        <v>2568</v>
      </c>
      <c r="D343" s="32" t="s">
        <v>72</v>
      </c>
      <c r="E343" s="32" t="s">
        <v>82</v>
      </c>
      <c r="F343" s="32" t="s">
        <v>2025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74</v>
      </c>
      <c r="N343" s="32" t="s">
        <v>74</v>
      </c>
      <c r="O343" s="32" t="s">
        <v>1189</v>
      </c>
    </row>
    <row r="344" spans="1:15" ht="15.75" hidden="1" x14ac:dyDescent="0.25">
      <c r="A344" s="31">
        <v>473</v>
      </c>
      <c r="B344" s="32" t="s">
        <v>748</v>
      </c>
      <c r="C344" s="32" t="s">
        <v>35</v>
      </c>
      <c r="D344" s="32" t="s">
        <v>87</v>
      </c>
      <c r="E344" s="32" t="s">
        <v>73</v>
      </c>
      <c r="F344" s="32" t="s">
        <v>2025</v>
      </c>
      <c r="G344" s="32" t="s">
        <v>77</v>
      </c>
      <c r="H344" s="32" t="s">
        <v>77</v>
      </c>
      <c r="I344" s="32" t="s">
        <v>77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74</v>
      </c>
      <c r="O344" s="32" t="s">
        <v>1184</v>
      </c>
    </row>
    <row r="345" spans="1:15" ht="15.75" hidden="1" x14ac:dyDescent="0.25">
      <c r="A345" s="31">
        <v>474</v>
      </c>
      <c r="B345" s="32" t="s">
        <v>2598</v>
      </c>
      <c r="C345" s="29" t="s">
        <v>2591</v>
      </c>
      <c r="D345" s="29" t="s">
        <v>72</v>
      </c>
      <c r="E345" s="29" t="s">
        <v>73</v>
      </c>
      <c r="F345" s="32" t="s">
        <v>2027</v>
      </c>
      <c r="G345" s="32" t="s">
        <v>77</v>
      </c>
      <c r="H345" s="32" t="s">
        <v>77</v>
      </c>
      <c r="I345" s="32"/>
      <c r="J345" s="32" t="s">
        <v>77</v>
      </c>
      <c r="K345" s="32"/>
      <c r="L345" s="32"/>
      <c r="M345" s="32"/>
      <c r="N345" s="32"/>
      <c r="O345" s="32"/>
    </row>
    <row r="346" spans="1:15" ht="15.75" hidden="1" x14ac:dyDescent="0.25">
      <c r="A346" s="31">
        <v>476</v>
      </c>
      <c r="B346" s="32" t="s">
        <v>749</v>
      </c>
      <c r="C346" s="32" t="s">
        <v>750</v>
      </c>
      <c r="D346" s="32" t="s">
        <v>87</v>
      </c>
      <c r="E346" s="32" t="s">
        <v>73</v>
      </c>
      <c r="F346" s="32" t="s">
        <v>2027</v>
      </c>
      <c r="G346" s="32" t="s">
        <v>77</v>
      </c>
      <c r="H346" s="32" t="s">
        <v>77</v>
      </c>
      <c r="I346" s="32" t="s">
        <v>77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74</v>
      </c>
      <c r="O346" s="32" t="s">
        <v>1184</v>
      </c>
    </row>
    <row r="347" spans="1:15" ht="15.75" x14ac:dyDescent="0.25">
      <c r="A347" s="31">
        <v>464</v>
      </c>
      <c r="B347" s="32" t="s">
        <v>2600</v>
      </c>
      <c r="C347" s="29" t="s">
        <v>2601</v>
      </c>
      <c r="D347" s="29" t="s">
        <v>72</v>
      </c>
      <c r="E347" s="29" t="s">
        <v>105</v>
      </c>
      <c r="F347" s="32"/>
      <c r="G347" s="32"/>
      <c r="H347" s="32"/>
      <c r="I347" s="32"/>
      <c r="J347" s="32"/>
      <c r="K347" s="32"/>
      <c r="L347" s="32"/>
      <c r="M347" s="32"/>
      <c r="N347" s="32"/>
      <c r="O347" s="32"/>
    </row>
    <row r="348" spans="1:15" ht="15.75" hidden="1" x14ac:dyDescent="0.25">
      <c r="A348" s="31">
        <v>480</v>
      </c>
      <c r="B348" s="32" t="s">
        <v>2207</v>
      </c>
      <c r="C348" s="29" t="s">
        <v>2484</v>
      </c>
      <c r="D348" s="29"/>
      <c r="E348" s="29" t="s">
        <v>82</v>
      </c>
      <c r="F348" s="32" t="s">
        <v>1298</v>
      </c>
      <c r="G348" s="32" t="s">
        <v>1298</v>
      </c>
      <c r="H348" s="32" t="s">
        <v>1298</v>
      </c>
      <c r="I348" s="32" t="s">
        <v>1298</v>
      </c>
      <c r="J348" s="32" t="s">
        <v>1298</v>
      </c>
      <c r="K348" s="32" t="s">
        <v>1298</v>
      </c>
      <c r="L348" s="32" t="s">
        <v>1298</v>
      </c>
      <c r="M348" s="32" t="s">
        <v>1298</v>
      </c>
      <c r="N348" s="32"/>
      <c r="O348" s="32"/>
    </row>
    <row r="349" spans="1:15" ht="15.75" x14ac:dyDescent="0.25">
      <c r="A349" s="31">
        <v>467</v>
      </c>
      <c r="B349" s="32" t="s">
        <v>1905</v>
      </c>
      <c r="C349" s="32" t="s">
        <v>1906</v>
      </c>
      <c r="D349" s="32" t="s">
        <v>72</v>
      </c>
      <c r="E349" s="32" t="s">
        <v>105</v>
      </c>
      <c r="F349" s="32" t="s">
        <v>2025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77</v>
      </c>
      <c r="L349" s="32" t="s">
        <v>77</v>
      </c>
      <c r="M349" s="32" t="s">
        <v>77</v>
      </c>
      <c r="N349" s="32" t="s">
        <v>74</v>
      </c>
      <c r="O349" s="32" t="s">
        <v>2014</v>
      </c>
    </row>
    <row r="350" spans="1:15" ht="15.75" x14ac:dyDescent="0.25">
      <c r="A350" s="31">
        <v>479</v>
      </c>
      <c r="B350" s="32" t="s">
        <v>2577</v>
      </c>
      <c r="C350" s="32" t="s">
        <v>2576</v>
      </c>
      <c r="D350" s="32" t="s">
        <v>72</v>
      </c>
      <c r="E350" s="32" t="s">
        <v>105</v>
      </c>
      <c r="F350" s="32"/>
      <c r="G350" s="32"/>
      <c r="H350" s="32"/>
      <c r="I350" s="32"/>
      <c r="J350" s="32"/>
      <c r="K350" s="32"/>
      <c r="L350" s="32"/>
      <c r="M350" s="32"/>
      <c r="N350" s="32"/>
      <c r="O350" s="32"/>
    </row>
    <row r="351" spans="1:15" ht="15.75" hidden="1" x14ac:dyDescent="0.25">
      <c r="A351" s="31">
        <v>485</v>
      </c>
      <c r="B351" s="32" t="s">
        <v>760</v>
      </c>
      <c r="C351" s="32" t="s">
        <v>36</v>
      </c>
      <c r="D351" s="32" t="s">
        <v>87</v>
      </c>
      <c r="E351" s="32" t="s">
        <v>73</v>
      </c>
      <c r="F351" s="32" t="s">
        <v>2025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77</v>
      </c>
      <c r="O351" s="32" t="s">
        <v>1180</v>
      </c>
    </row>
    <row r="352" spans="1:15" ht="15.75" hidden="1" x14ac:dyDescent="0.25">
      <c r="A352" s="31">
        <v>486</v>
      </c>
      <c r="B352" s="32" t="s">
        <v>761</v>
      </c>
      <c r="C352" s="32" t="s">
        <v>762</v>
      </c>
      <c r="D352" s="32" t="s">
        <v>72</v>
      </c>
      <c r="E352" s="32" t="s">
        <v>82</v>
      </c>
      <c r="F352" s="32" t="s">
        <v>2025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77</v>
      </c>
      <c r="N352" s="32" t="s">
        <v>74</v>
      </c>
      <c r="O352" s="32" t="s">
        <v>1186</v>
      </c>
    </row>
    <row r="353" spans="1:15" ht="15.75" hidden="1" x14ac:dyDescent="0.25">
      <c r="A353" s="31">
        <v>487</v>
      </c>
      <c r="B353" s="32" t="s">
        <v>763</v>
      </c>
      <c r="C353" s="32" t="s">
        <v>764</v>
      </c>
      <c r="D353" s="32" t="s">
        <v>87</v>
      </c>
      <c r="E353" s="32" t="s">
        <v>73</v>
      </c>
      <c r="F353" s="32" t="s">
        <v>2027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74</v>
      </c>
      <c r="O353" s="32" t="s">
        <v>1187</v>
      </c>
    </row>
    <row r="354" spans="1:15" ht="15.75" hidden="1" x14ac:dyDescent="0.25">
      <c r="A354" s="31">
        <v>488</v>
      </c>
      <c r="B354" s="32" t="s">
        <v>765</v>
      </c>
      <c r="C354" s="32" t="s">
        <v>766</v>
      </c>
      <c r="D354" s="32" t="s">
        <v>87</v>
      </c>
      <c r="E354" s="32" t="s">
        <v>73</v>
      </c>
      <c r="F354" s="32" t="s">
        <v>2025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1180</v>
      </c>
    </row>
    <row r="355" spans="1:15" ht="15.75" x14ac:dyDescent="0.25">
      <c r="A355" s="31">
        <v>482</v>
      </c>
      <c r="B355" s="32" t="s">
        <v>755</v>
      </c>
      <c r="C355" s="32" t="s">
        <v>52</v>
      </c>
      <c r="D355" s="32" t="s">
        <v>87</v>
      </c>
      <c r="E355" s="32" t="s">
        <v>105</v>
      </c>
      <c r="F355" s="32" t="s">
        <v>2025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1201</v>
      </c>
    </row>
    <row r="356" spans="1:15" ht="15.75" hidden="1" x14ac:dyDescent="0.25">
      <c r="A356" s="31">
        <v>490</v>
      </c>
      <c r="B356" s="32" t="s">
        <v>769</v>
      </c>
      <c r="C356" s="32" t="s">
        <v>37</v>
      </c>
      <c r="D356" s="32" t="s">
        <v>87</v>
      </c>
      <c r="E356" s="32" t="s">
        <v>73</v>
      </c>
      <c r="F356" s="32" t="s">
        <v>2025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1180</v>
      </c>
    </row>
    <row r="357" spans="1:15" ht="15.75" hidden="1" x14ac:dyDescent="0.25">
      <c r="A357" s="31">
        <v>491</v>
      </c>
      <c r="B357" s="32" t="s">
        <v>770</v>
      </c>
      <c r="C357" s="32" t="s">
        <v>771</v>
      </c>
      <c r="D357" s="32" t="s">
        <v>87</v>
      </c>
      <c r="E357" s="32" t="s">
        <v>82</v>
      </c>
      <c r="F357" s="32" t="s">
        <v>2025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77</v>
      </c>
      <c r="L357" s="32" t="s">
        <v>77</v>
      </c>
      <c r="M357" s="32" t="s">
        <v>77</v>
      </c>
      <c r="N357" s="32" t="s">
        <v>77</v>
      </c>
      <c r="O357" s="32" t="s">
        <v>1188</v>
      </c>
    </row>
    <row r="358" spans="1:15" ht="31.5" x14ac:dyDescent="0.25">
      <c r="A358" s="31">
        <v>483</v>
      </c>
      <c r="B358" s="32" t="s">
        <v>756</v>
      </c>
      <c r="C358" s="32" t="s">
        <v>757</v>
      </c>
      <c r="D358" s="32" t="s">
        <v>130</v>
      </c>
      <c r="E358" s="32" t="s">
        <v>105</v>
      </c>
      <c r="F358" s="32" t="s">
        <v>2025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74</v>
      </c>
      <c r="N358" s="32" t="s">
        <v>77</v>
      </c>
      <c r="O358" s="32" t="s">
        <v>1177</v>
      </c>
    </row>
    <row r="359" spans="1:15" ht="15.75" hidden="1" x14ac:dyDescent="0.25">
      <c r="A359" s="31">
        <v>493</v>
      </c>
      <c r="B359" s="32" t="s">
        <v>772</v>
      </c>
      <c r="C359" s="32" t="s">
        <v>773</v>
      </c>
      <c r="D359" s="32" t="s">
        <v>87</v>
      </c>
      <c r="E359" s="32" t="s">
        <v>90</v>
      </c>
      <c r="F359" s="32" t="s">
        <v>2025</v>
      </c>
      <c r="G359" s="32" t="s">
        <v>77</v>
      </c>
      <c r="H359" s="32" t="s">
        <v>77</v>
      </c>
      <c r="I359" s="32" t="s">
        <v>77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1178</v>
      </c>
    </row>
    <row r="360" spans="1:15" ht="15.75" hidden="1" x14ac:dyDescent="0.25">
      <c r="A360" s="31">
        <v>494</v>
      </c>
      <c r="B360" s="32" t="s">
        <v>774</v>
      </c>
      <c r="C360" s="32" t="s">
        <v>47</v>
      </c>
      <c r="D360" s="32" t="s">
        <v>87</v>
      </c>
      <c r="E360" s="32" t="s">
        <v>73</v>
      </c>
      <c r="F360" s="32" t="s">
        <v>2027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1181</v>
      </c>
    </row>
    <row r="361" spans="1:15" ht="31.5" hidden="1" x14ac:dyDescent="0.25">
      <c r="A361" s="31">
        <v>495</v>
      </c>
      <c r="B361" s="32" t="s">
        <v>2466</v>
      </c>
      <c r="C361" s="32" t="s">
        <v>2442</v>
      </c>
      <c r="D361" s="32" t="s">
        <v>72</v>
      </c>
      <c r="E361" s="32" t="s">
        <v>1271</v>
      </c>
      <c r="F361" s="32" t="s">
        <v>2025</v>
      </c>
      <c r="G361" s="32" t="s">
        <v>2027</v>
      </c>
      <c r="H361" s="32" t="s">
        <v>2027</v>
      </c>
      <c r="I361" s="32" t="s">
        <v>2025</v>
      </c>
      <c r="J361" s="32" t="s">
        <v>2027</v>
      </c>
      <c r="K361" s="32" t="s">
        <v>2027</v>
      </c>
      <c r="L361" s="32" t="s">
        <v>2027</v>
      </c>
      <c r="M361" s="32" t="s">
        <v>2027</v>
      </c>
      <c r="N361" s="32" t="s">
        <v>2027</v>
      </c>
      <c r="O361" s="32" t="s">
        <v>1189</v>
      </c>
    </row>
    <row r="362" spans="1:15" ht="15.75" x14ac:dyDescent="0.25">
      <c r="A362" s="31">
        <v>489</v>
      </c>
      <c r="B362" s="32" t="s">
        <v>767</v>
      </c>
      <c r="C362" s="32" t="s">
        <v>768</v>
      </c>
      <c r="D362" s="32" t="s">
        <v>87</v>
      </c>
      <c r="E362" s="32" t="s">
        <v>105</v>
      </c>
      <c r="F362" s="32" t="s">
        <v>2025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1205</v>
      </c>
    </row>
    <row r="363" spans="1:15" ht="15.75" x14ac:dyDescent="0.25">
      <c r="A363" s="31">
        <v>492</v>
      </c>
      <c r="B363" s="32" t="s">
        <v>2511</v>
      </c>
      <c r="C363" s="29" t="s">
        <v>2498</v>
      </c>
      <c r="D363" s="29"/>
      <c r="E363" s="29" t="s">
        <v>105</v>
      </c>
      <c r="F363" s="32" t="s">
        <v>1298</v>
      </c>
      <c r="G363" s="32" t="s">
        <v>1298</v>
      </c>
      <c r="H363" s="32" t="s">
        <v>1298</v>
      </c>
      <c r="I363" s="32" t="s">
        <v>1298</v>
      </c>
      <c r="J363" s="32" t="s">
        <v>1298</v>
      </c>
      <c r="K363" s="32" t="s">
        <v>1298</v>
      </c>
      <c r="L363" s="32" t="s">
        <v>1298</v>
      </c>
      <c r="M363" s="32" t="s">
        <v>1298</v>
      </c>
      <c r="N363" s="32" t="s">
        <v>1298</v>
      </c>
      <c r="O363" s="32"/>
    </row>
    <row r="364" spans="1:15" ht="15.75" hidden="1" x14ac:dyDescent="0.25">
      <c r="A364" s="31">
        <v>498</v>
      </c>
      <c r="B364" s="32" t="s">
        <v>777</v>
      </c>
      <c r="C364" s="32" t="s">
        <v>778</v>
      </c>
      <c r="D364" s="32" t="s">
        <v>87</v>
      </c>
      <c r="E364" s="32" t="s">
        <v>73</v>
      </c>
      <c r="F364" s="32" t="s">
        <v>2025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77</v>
      </c>
      <c r="L364" s="32" t="s">
        <v>77</v>
      </c>
      <c r="M364" s="32" t="s">
        <v>77</v>
      </c>
      <c r="N364" s="32" t="s">
        <v>77</v>
      </c>
      <c r="O364" s="32" t="s">
        <v>1182</v>
      </c>
    </row>
    <row r="365" spans="1:15" ht="15.75" hidden="1" x14ac:dyDescent="0.25">
      <c r="A365" s="31">
        <v>499</v>
      </c>
      <c r="B365" s="32" t="s">
        <v>779</v>
      </c>
      <c r="C365" s="32" t="s">
        <v>780</v>
      </c>
      <c r="D365" s="32" t="s">
        <v>87</v>
      </c>
      <c r="E365" s="32" t="s">
        <v>73</v>
      </c>
      <c r="F365" s="32" t="s">
        <v>2025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1181</v>
      </c>
    </row>
    <row r="366" spans="1:15" ht="15.75" x14ac:dyDescent="0.25">
      <c r="A366" s="31">
        <v>496</v>
      </c>
      <c r="B366" s="32" t="s">
        <v>775</v>
      </c>
      <c r="C366" s="32" t="s">
        <v>776</v>
      </c>
      <c r="D366" s="32" t="s">
        <v>87</v>
      </c>
      <c r="E366" s="32" t="s">
        <v>105</v>
      </c>
      <c r="F366" s="32" t="s">
        <v>2025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74</v>
      </c>
      <c r="O366" s="32" t="s">
        <v>1206</v>
      </c>
    </row>
    <row r="367" spans="1:15" s="39" customFormat="1" ht="15.75" x14ac:dyDescent="0.25">
      <c r="A367" s="40">
        <v>497</v>
      </c>
      <c r="B367" s="32" t="s">
        <v>2436</v>
      </c>
      <c r="C367" s="41" t="s">
        <v>2437</v>
      </c>
      <c r="D367" s="41" t="s">
        <v>72</v>
      </c>
      <c r="E367" s="32" t="s">
        <v>105</v>
      </c>
      <c r="F367" s="32" t="s">
        <v>2027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74</v>
      </c>
      <c r="L367" s="32" t="s">
        <v>77</v>
      </c>
      <c r="M367" s="32" t="s">
        <v>74</v>
      </c>
      <c r="N367" s="32" t="s">
        <v>77</v>
      </c>
      <c r="O367" s="41" t="s">
        <v>1201</v>
      </c>
    </row>
    <row r="368" spans="1:15" ht="31.5" x14ac:dyDescent="0.25">
      <c r="A368" s="31">
        <v>500</v>
      </c>
      <c r="B368" s="32" t="s">
        <v>781</v>
      </c>
      <c r="C368" s="32" t="s">
        <v>782</v>
      </c>
      <c r="D368" s="32" t="s">
        <v>130</v>
      </c>
      <c r="E368" s="32" t="s">
        <v>105</v>
      </c>
      <c r="F368" s="32" t="s">
        <v>2025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77</v>
      </c>
      <c r="M368" s="32" t="s">
        <v>74</v>
      </c>
      <c r="N368" s="32" t="s">
        <v>77</v>
      </c>
      <c r="O368" s="32" t="s">
        <v>1206</v>
      </c>
    </row>
    <row r="369" spans="1:15" ht="15.75" x14ac:dyDescent="0.25">
      <c r="A369" s="31">
        <v>501</v>
      </c>
      <c r="B369" s="32" t="s">
        <v>783</v>
      </c>
      <c r="C369" s="32" t="s">
        <v>784</v>
      </c>
      <c r="D369" s="32" t="s">
        <v>72</v>
      </c>
      <c r="E369" s="32" t="s">
        <v>105</v>
      </c>
      <c r="F369" s="32" t="s">
        <v>2025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74</v>
      </c>
      <c r="L369" s="32" t="s">
        <v>77</v>
      </c>
      <c r="M369" s="32" t="s">
        <v>74</v>
      </c>
      <c r="N369" s="32" t="s">
        <v>77</v>
      </c>
      <c r="O369" s="32" t="s">
        <v>1177</v>
      </c>
    </row>
    <row r="370" spans="1:15" ht="15.75" hidden="1" x14ac:dyDescent="0.25">
      <c r="A370" s="31">
        <v>507</v>
      </c>
      <c r="B370" s="32" t="s">
        <v>1955</v>
      </c>
      <c r="C370" s="32" t="s">
        <v>2067</v>
      </c>
      <c r="D370" s="32" t="s">
        <v>2014</v>
      </c>
      <c r="E370" s="32" t="s">
        <v>2014</v>
      </c>
      <c r="F370" s="32" t="s">
        <v>2025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74</v>
      </c>
      <c r="L370" s="32" t="s">
        <v>77</v>
      </c>
      <c r="M370" s="32" t="s">
        <v>74</v>
      </c>
      <c r="N370" s="32" t="s">
        <v>77</v>
      </c>
      <c r="O370" s="32" t="s">
        <v>2014</v>
      </c>
    </row>
    <row r="371" spans="1:15" ht="15.75" x14ac:dyDescent="0.25">
      <c r="A371" s="31">
        <v>502</v>
      </c>
      <c r="B371" s="32" t="s">
        <v>785</v>
      </c>
      <c r="C371" s="32" t="s">
        <v>786</v>
      </c>
      <c r="D371" s="32" t="s">
        <v>87</v>
      </c>
      <c r="E371" s="32" t="s">
        <v>105</v>
      </c>
      <c r="F371" s="32" t="s">
        <v>2025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1202</v>
      </c>
    </row>
    <row r="372" spans="1:15" ht="15.75" x14ac:dyDescent="0.25">
      <c r="A372" s="31">
        <v>504</v>
      </c>
      <c r="B372" s="32" t="s">
        <v>787</v>
      </c>
      <c r="C372" s="32" t="s">
        <v>2604</v>
      </c>
      <c r="D372" s="32" t="s">
        <v>72</v>
      </c>
      <c r="E372" s="32" t="s">
        <v>73</v>
      </c>
      <c r="F372" s="32" t="s">
        <v>2025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77</v>
      </c>
      <c r="N372" s="32" t="s">
        <v>74</v>
      </c>
      <c r="O372" s="32"/>
    </row>
    <row r="373" spans="1:15" ht="15.75" hidden="1" x14ac:dyDescent="0.25">
      <c r="A373" s="31">
        <v>512</v>
      </c>
      <c r="B373" s="32" t="s">
        <v>2198</v>
      </c>
      <c r="C373" s="29" t="s">
        <v>2485</v>
      </c>
      <c r="D373" s="29"/>
      <c r="E373" s="29" t="s">
        <v>82</v>
      </c>
      <c r="F373" s="32" t="s">
        <v>1298</v>
      </c>
      <c r="G373" s="32" t="s">
        <v>1298</v>
      </c>
      <c r="H373" s="32" t="s">
        <v>1298</v>
      </c>
      <c r="I373" s="32" t="s">
        <v>1298</v>
      </c>
      <c r="J373" s="32" t="s">
        <v>1298</v>
      </c>
      <c r="K373" s="32" t="s">
        <v>1298</v>
      </c>
      <c r="L373" s="32" t="s">
        <v>1298</v>
      </c>
      <c r="M373" s="32" t="s">
        <v>1298</v>
      </c>
      <c r="N373" s="32"/>
      <c r="O373" s="32"/>
    </row>
    <row r="374" spans="1:15" ht="15.75" hidden="1" x14ac:dyDescent="0.25">
      <c r="A374" s="31">
        <v>513</v>
      </c>
      <c r="B374" s="32" t="s">
        <v>799</v>
      </c>
      <c r="C374" s="32" t="s">
        <v>800</v>
      </c>
      <c r="D374" s="32" t="s">
        <v>87</v>
      </c>
      <c r="E374" s="32" t="s">
        <v>82</v>
      </c>
      <c r="F374" s="32" t="s">
        <v>2025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74</v>
      </c>
      <c r="L374" s="32" t="s">
        <v>77</v>
      </c>
      <c r="M374" s="32" t="s">
        <v>74</v>
      </c>
      <c r="N374" s="32" t="s">
        <v>77</v>
      </c>
      <c r="O374" s="32" t="s">
        <v>1177</v>
      </c>
    </row>
    <row r="375" spans="1:15" ht="15.75" hidden="1" x14ac:dyDescent="0.25">
      <c r="A375" s="31">
        <v>514</v>
      </c>
      <c r="B375" s="32" t="s">
        <v>801</v>
      </c>
      <c r="C375" s="32" t="s">
        <v>802</v>
      </c>
      <c r="D375" s="32" t="s">
        <v>87</v>
      </c>
      <c r="E375" s="32" t="s">
        <v>73</v>
      </c>
      <c r="F375" s="32" t="s">
        <v>2025</v>
      </c>
      <c r="G375" s="32" t="s">
        <v>77</v>
      </c>
      <c r="H375" s="32" t="s">
        <v>74</v>
      </c>
      <c r="I375" s="32" t="s">
        <v>74</v>
      </c>
      <c r="J375" s="32" t="s">
        <v>74</v>
      </c>
      <c r="K375" s="32" t="s">
        <v>74</v>
      </c>
      <c r="L375" s="32" t="s">
        <v>77</v>
      </c>
      <c r="M375" s="32" t="s">
        <v>74</v>
      </c>
      <c r="N375" s="32" t="s">
        <v>74</v>
      </c>
      <c r="O375" s="32" t="s">
        <v>1187</v>
      </c>
    </row>
    <row r="376" spans="1:15" ht="15.75" hidden="1" x14ac:dyDescent="0.25">
      <c r="A376" s="31">
        <v>515</v>
      </c>
      <c r="B376" s="32" t="s">
        <v>803</v>
      </c>
      <c r="C376" s="32" t="s">
        <v>1261</v>
      </c>
      <c r="D376" s="32" t="s">
        <v>72</v>
      </c>
      <c r="E376" s="32" t="s">
        <v>73</v>
      </c>
      <c r="F376" s="32" t="s">
        <v>2027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74</v>
      </c>
      <c r="O376" s="32" t="s">
        <v>1181</v>
      </c>
    </row>
    <row r="377" spans="1:15" ht="15.75" hidden="1" x14ac:dyDescent="0.25">
      <c r="A377" s="31">
        <v>516</v>
      </c>
      <c r="B377" s="32" t="s">
        <v>804</v>
      </c>
      <c r="C377" s="32" t="s">
        <v>805</v>
      </c>
      <c r="D377" s="32" t="s">
        <v>87</v>
      </c>
      <c r="E377" s="32" t="s">
        <v>73</v>
      </c>
      <c r="F377" s="32" t="s">
        <v>2027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1182</v>
      </c>
    </row>
    <row r="378" spans="1:15" ht="15.75" hidden="1" x14ac:dyDescent="0.25">
      <c r="A378" s="31">
        <v>517</v>
      </c>
      <c r="B378" s="32" t="s">
        <v>806</v>
      </c>
      <c r="C378" s="32" t="s">
        <v>807</v>
      </c>
      <c r="D378" s="32" t="s">
        <v>87</v>
      </c>
      <c r="E378" s="32" t="s">
        <v>73</v>
      </c>
      <c r="F378" s="32" t="s">
        <v>2027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1185</v>
      </c>
    </row>
    <row r="379" spans="1:15" ht="15.75" x14ac:dyDescent="0.25">
      <c r="A379" s="31">
        <v>510</v>
      </c>
      <c r="B379" s="32" t="s">
        <v>795</v>
      </c>
      <c r="C379" s="32" t="s">
        <v>796</v>
      </c>
      <c r="D379" s="32" t="s">
        <v>87</v>
      </c>
      <c r="E379" s="32" t="s">
        <v>105</v>
      </c>
      <c r="F379" s="32" t="s">
        <v>2025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77</v>
      </c>
      <c r="N379" s="32" t="s">
        <v>74</v>
      </c>
      <c r="O379" s="32" t="s">
        <v>1202</v>
      </c>
    </row>
    <row r="380" spans="1:15" ht="15.75" hidden="1" x14ac:dyDescent="0.25">
      <c r="A380" s="31">
        <v>519</v>
      </c>
      <c r="B380" s="32" t="s">
        <v>810</v>
      </c>
      <c r="C380" s="32" t="s">
        <v>811</v>
      </c>
      <c r="D380" s="32" t="s">
        <v>87</v>
      </c>
      <c r="E380" s="32" t="s">
        <v>82</v>
      </c>
      <c r="F380" s="32" t="s">
        <v>2025</v>
      </c>
      <c r="G380" s="32" t="s">
        <v>77</v>
      </c>
      <c r="H380" s="32" t="s">
        <v>77</v>
      </c>
      <c r="I380" s="32" t="s">
        <v>77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1188</v>
      </c>
    </row>
    <row r="381" spans="1:15" ht="15.75" x14ac:dyDescent="0.25">
      <c r="A381" s="31">
        <v>511</v>
      </c>
      <c r="B381" s="32" t="s">
        <v>797</v>
      </c>
      <c r="C381" s="32" t="s">
        <v>798</v>
      </c>
      <c r="D381" s="32" t="s">
        <v>87</v>
      </c>
      <c r="E381" s="32" t="s">
        <v>105</v>
      </c>
      <c r="F381" s="32" t="s">
        <v>2025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77</v>
      </c>
      <c r="M381" s="32" t="s">
        <v>74</v>
      </c>
      <c r="N381" s="32" t="s">
        <v>77</v>
      </c>
      <c r="O381" s="32" t="s">
        <v>1205</v>
      </c>
    </row>
    <row r="382" spans="1:15" ht="15.75" hidden="1" x14ac:dyDescent="0.25">
      <c r="A382" s="31">
        <v>521</v>
      </c>
      <c r="B382" s="32" t="s">
        <v>813</v>
      </c>
      <c r="C382" s="32" t="s">
        <v>814</v>
      </c>
      <c r="D382" s="32" t="s">
        <v>87</v>
      </c>
      <c r="E382" s="32" t="s">
        <v>82</v>
      </c>
      <c r="F382" s="32" t="s">
        <v>2025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77</v>
      </c>
      <c r="M382" s="32" t="s">
        <v>74</v>
      </c>
      <c r="N382" s="32" t="s">
        <v>77</v>
      </c>
      <c r="O382" s="32" t="s">
        <v>1188</v>
      </c>
    </row>
    <row r="383" spans="1:15" ht="15.75" hidden="1" x14ac:dyDescent="0.25">
      <c r="A383" s="31">
        <v>522</v>
      </c>
      <c r="B383" s="32" t="s">
        <v>815</v>
      </c>
      <c r="C383" s="32" t="s">
        <v>816</v>
      </c>
      <c r="D383" s="32" t="s">
        <v>87</v>
      </c>
      <c r="E383" s="32" t="s">
        <v>73</v>
      </c>
      <c r="F383" s="32" t="s">
        <v>2027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1181</v>
      </c>
    </row>
    <row r="384" spans="1:15" ht="31.5" hidden="1" x14ac:dyDescent="0.25">
      <c r="A384" s="31">
        <v>524</v>
      </c>
      <c r="B384" s="32" t="s">
        <v>818</v>
      </c>
      <c r="C384" s="32" t="s">
        <v>20</v>
      </c>
      <c r="D384" s="32" t="s">
        <v>130</v>
      </c>
      <c r="E384" s="32" t="s">
        <v>73</v>
      </c>
      <c r="F384" s="32" t="s">
        <v>2025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77</v>
      </c>
      <c r="L384" s="32" t="s">
        <v>77</v>
      </c>
      <c r="M384" s="32" t="s">
        <v>77</v>
      </c>
      <c r="N384" s="32" t="s">
        <v>77</v>
      </c>
      <c r="O384" s="32" t="s">
        <v>1182</v>
      </c>
    </row>
    <row r="385" spans="1:15" ht="15.75" hidden="1" x14ac:dyDescent="0.25">
      <c r="A385" s="31">
        <v>525</v>
      </c>
      <c r="B385" s="32" t="s">
        <v>1972</v>
      </c>
      <c r="C385" s="32" t="s">
        <v>1950</v>
      </c>
      <c r="D385" s="32" t="s">
        <v>72</v>
      </c>
      <c r="E385" s="32" t="s">
        <v>73</v>
      </c>
      <c r="F385" s="32" t="s">
        <v>2025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2014</v>
      </c>
    </row>
    <row r="386" spans="1:15" ht="15.75" hidden="1" x14ac:dyDescent="0.25">
      <c r="A386" s="31">
        <v>527</v>
      </c>
      <c r="B386" s="32" t="s">
        <v>2009</v>
      </c>
      <c r="C386" s="32" t="s">
        <v>2068</v>
      </c>
      <c r="D386" s="32" t="s">
        <v>2014</v>
      </c>
      <c r="E386" s="32" t="s">
        <v>73</v>
      </c>
      <c r="F386" s="32" t="s">
        <v>2027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2014</v>
      </c>
    </row>
    <row r="387" spans="1:15" ht="15.75" x14ac:dyDescent="0.25">
      <c r="A387" s="31">
        <v>518</v>
      </c>
      <c r="B387" s="32" t="s">
        <v>808</v>
      </c>
      <c r="C387" s="32" t="s">
        <v>809</v>
      </c>
      <c r="D387" s="32" t="s">
        <v>87</v>
      </c>
      <c r="E387" s="32" t="s">
        <v>105</v>
      </c>
      <c r="F387" s="32" t="s">
        <v>2025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1201</v>
      </c>
    </row>
    <row r="388" spans="1:15" ht="31.5" hidden="1" x14ac:dyDescent="0.25">
      <c r="A388" s="31">
        <v>529</v>
      </c>
      <c r="B388" s="32" t="s">
        <v>819</v>
      </c>
      <c r="C388" s="32" t="s">
        <v>820</v>
      </c>
      <c r="D388" s="32" t="s">
        <v>130</v>
      </c>
      <c r="E388" s="32" t="s">
        <v>73</v>
      </c>
      <c r="F388" s="32" t="s">
        <v>2025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1185</v>
      </c>
    </row>
    <row r="389" spans="1:15" ht="31.5" hidden="1" x14ac:dyDescent="0.25">
      <c r="A389" s="31">
        <v>531</v>
      </c>
      <c r="B389" s="32" t="s">
        <v>821</v>
      </c>
      <c r="C389" s="32" t="s">
        <v>822</v>
      </c>
      <c r="D389" s="32" t="s">
        <v>130</v>
      </c>
      <c r="E389" s="32" t="s">
        <v>73</v>
      </c>
      <c r="F389" s="32" t="s">
        <v>2025</v>
      </c>
      <c r="G389" s="32" t="s">
        <v>74</v>
      </c>
      <c r="H389" s="32" t="s">
        <v>74</v>
      </c>
      <c r="I389" s="32" t="s">
        <v>74</v>
      </c>
      <c r="J389" s="32" t="s">
        <v>74</v>
      </c>
      <c r="K389" s="32" t="s">
        <v>74</v>
      </c>
      <c r="L389" s="32" t="s">
        <v>74</v>
      </c>
      <c r="M389" s="32" t="s">
        <v>74</v>
      </c>
      <c r="N389" s="32" t="s">
        <v>74</v>
      </c>
      <c r="O389" s="32" t="s">
        <v>1182</v>
      </c>
    </row>
    <row r="390" spans="1:15" ht="15.75" x14ac:dyDescent="0.25">
      <c r="A390" s="31">
        <v>520</v>
      </c>
      <c r="B390" s="32" t="s">
        <v>812</v>
      </c>
      <c r="C390" s="32" t="s">
        <v>38</v>
      </c>
      <c r="D390" s="32" t="s">
        <v>87</v>
      </c>
      <c r="E390" s="32" t="s">
        <v>105</v>
      </c>
      <c r="F390" s="32" t="s">
        <v>2025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77</v>
      </c>
      <c r="M390" s="32" t="s">
        <v>74</v>
      </c>
      <c r="N390" s="32" t="s">
        <v>77</v>
      </c>
      <c r="O390" s="32" t="s">
        <v>1177</v>
      </c>
    </row>
    <row r="391" spans="1:15" ht="15.75" hidden="1" x14ac:dyDescent="0.25">
      <c r="A391" s="31">
        <v>533</v>
      </c>
      <c r="B391" s="32" t="s">
        <v>825</v>
      </c>
      <c r="C391" s="32" t="s">
        <v>826</v>
      </c>
      <c r="D391" s="32" t="s">
        <v>87</v>
      </c>
      <c r="E391" s="32" t="s">
        <v>82</v>
      </c>
      <c r="F391" s="32" t="s">
        <v>2025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1186</v>
      </c>
    </row>
    <row r="392" spans="1:15" ht="31.5" hidden="1" x14ac:dyDescent="0.25">
      <c r="A392" s="31">
        <v>534</v>
      </c>
      <c r="B392" s="32" t="s">
        <v>827</v>
      </c>
      <c r="C392" s="32" t="s">
        <v>828</v>
      </c>
      <c r="D392" s="32" t="s">
        <v>130</v>
      </c>
      <c r="E392" s="32" t="s">
        <v>73</v>
      </c>
      <c r="F392" s="32" t="s">
        <v>2027</v>
      </c>
      <c r="G392" s="32" t="s">
        <v>77</v>
      </c>
      <c r="H392" s="32" t="s">
        <v>74</v>
      </c>
      <c r="I392" s="32" t="s">
        <v>74</v>
      </c>
      <c r="J392" s="32" t="s">
        <v>74</v>
      </c>
      <c r="K392" s="32" t="s">
        <v>74</v>
      </c>
      <c r="L392" s="32" t="s">
        <v>77</v>
      </c>
      <c r="M392" s="32" t="s">
        <v>74</v>
      </c>
      <c r="N392" s="32" t="s">
        <v>74</v>
      </c>
      <c r="O392" s="32" t="s">
        <v>1183</v>
      </c>
    </row>
    <row r="393" spans="1:15" ht="15.75" hidden="1" x14ac:dyDescent="0.25">
      <c r="A393" s="31">
        <v>535</v>
      </c>
      <c r="B393" s="32" t="s">
        <v>829</v>
      </c>
      <c r="C393" s="32" t="s">
        <v>1264</v>
      </c>
      <c r="D393" s="32" t="s">
        <v>72</v>
      </c>
      <c r="E393" s="32" t="s">
        <v>73</v>
      </c>
      <c r="F393" s="32" t="s">
        <v>2027</v>
      </c>
      <c r="G393" s="32" t="s">
        <v>77</v>
      </c>
      <c r="H393" s="32" t="s">
        <v>74</v>
      </c>
      <c r="I393" s="32" t="s">
        <v>74</v>
      </c>
      <c r="J393" s="32" t="s">
        <v>74</v>
      </c>
      <c r="K393" s="32" t="s">
        <v>74</v>
      </c>
      <c r="L393" s="32" t="s">
        <v>77</v>
      </c>
      <c r="M393" s="32" t="s">
        <v>74</v>
      </c>
      <c r="N393" s="32" t="s">
        <v>74</v>
      </c>
      <c r="O393" s="32" t="s">
        <v>1183</v>
      </c>
    </row>
    <row r="394" spans="1:15" ht="31.5" hidden="1" x14ac:dyDescent="0.25">
      <c r="A394" s="31">
        <v>536</v>
      </c>
      <c r="B394" s="32" t="s">
        <v>793</v>
      </c>
      <c r="C394" s="32" t="s">
        <v>794</v>
      </c>
      <c r="D394" s="32" t="s">
        <v>130</v>
      </c>
      <c r="E394" s="32" t="s">
        <v>73</v>
      </c>
      <c r="F394" s="32" t="s">
        <v>2025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1187</v>
      </c>
    </row>
    <row r="395" spans="1:15" ht="31.5" hidden="1" x14ac:dyDescent="0.25">
      <c r="A395" s="31">
        <v>537</v>
      </c>
      <c r="B395" s="32" t="s">
        <v>830</v>
      </c>
      <c r="C395" s="32" t="s">
        <v>831</v>
      </c>
      <c r="D395" s="32" t="s">
        <v>130</v>
      </c>
      <c r="E395" s="32" t="s">
        <v>90</v>
      </c>
      <c r="F395" s="32" t="s">
        <v>2025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1179</v>
      </c>
    </row>
    <row r="396" spans="1:15" ht="15.75" hidden="1" x14ac:dyDescent="0.25">
      <c r="A396" s="31">
        <v>538</v>
      </c>
      <c r="B396" s="32" t="s">
        <v>1939</v>
      </c>
      <c r="C396" s="32" t="s">
        <v>2069</v>
      </c>
      <c r="D396" s="32" t="s">
        <v>72</v>
      </c>
      <c r="E396" s="32" t="s">
        <v>2014</v>
      </c>
      <c r="F396" s="32" t="s">
        <v>2025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2014</v>
      </c>
    </row>
    <row r="397" spans="1:15" ht="15.75" hidden="1" x14ac:dyDescent="0.25">
      <c r="A397" s="31">
        <v>539</v>
      </c>
      <c r="B397" s="32" t="s">
        <v>2070</v>
      </c>
      <c r="C397" s="32" t="s">
        <v>2071</v>
      </c>
      <c r="D397" s="32" t="s">
        <v>2014</v>
      </c>
      <c r="E397" s="32" t="s">
        <v>2014</v>
      </c>
      <c r="F397" s="32" t="s">
        <v>2025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1184</v>
      </c>
    </row>
    <row r="398" spans="1:15" ht="31.5" hidden="1" x14ac:dyDescent="0.25">
      <c r="A398" s="31">
        <v>540</v>
      </c>
      <c r="B398" s="32" t="s">
        <v>832</v>
      </c>
      <c r="C398" s="32" t="s">
        <v>833</v>
      </c>
      <c r="D398" s="32" t="s">
        <v>130</v>
      </c>
      <c r="E398" s="32" t="s">
        <v>73</v>
      </c>
      <c r="F398" s="32" t="s">
        <v>2025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1181</v>
      </c>
    </row>
    <row r="399" spans="1:15" ht="31.5" hidden="1" x14ac:dyDescent="0.25">
      <c r="A399" s="31">
        <v>541</v>
      </c>
      <c r="B399" s="32" t="s">
        <v>834</v>
      </c>
      <c r="C399" s="32" t="s">
        <v>835</v>
      </c>
      <c r="D399" s="32" t="s">
        <v>130</v>
      </c>
      <c r="E399" s="32" t="s">
        <v>73</v>
      </c>
      <c r="F399" s="32" t="s">
        <v>2027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74</v>
      </c>
      <c r="O399" s="32" t="s">
        <v>1181</v>
      </c>
    </row>
    <row r="400" spans="1:15" ht="15.75" hidden="1" x14ac:dyDescent="0.25">
      <c r="A400" s="31">
        <v>542</v>
      </c>
      <c r="B400" s="32" t="s">
        <v>2072</v>
      </c>
      <c r="C400" s="32" t="s">
        <v>2073</v>
      </c>
      <c r="D400" s="32" t="s">
        <v>87</v>
      </c>
      <c r="E400" s="32" t="s">
        <v>73</v>
      </c>
      <c r="F400" s="32" t="s">
        <v>2025</v>
      </c>
      <c r="G400" s="32" t="s">
        <v>2025</v>
      </c>
      <c r="H400" s="32" t="s">
        <v>2027</v>
      </c>
      <c r="I400" s="32" t="s">
        <v>2014</v>
      </c>
      <c r="J400" s="32" t="s">
        <v>2027</v>
      </c>
      <c r="K400" s="32" t="s">
        <v>2014</v>
      </c>
      <c r="L400" s="32" t="s">
        <v>2014</v>
      </c>
      <c r="M400" s="32" t="s">
        <v>2014</v>
      </c>
      <c r="N400" s="32" t="s">
        <v>2014</v>
      </c>
      <c r="O400" s="32" t="s">
        <v>2014</v>
      </c>
    </row>
    <row r="401" spans="1:15" ht="15.75" hidden="1" x14ac:dyDescent="0.25">
      <c r="A401" s="31">
        <v>544</v>
      </c>
      <c r="B401" s="32" t="s">
        <v>753</v>
      </c>
      <c r="C401" s="32" t="s">
        <v>754</v>
      </c>
      <c r="D401" s="32" t="s">
        <v>72</v>
      </c>
      <c r="E401" s="32" t="s">
        <v>73</v>
      </c>
      <c r="F401" s="32" t="s">
        <v>2025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77</v>
      </c>
      <c r="O401" s="32" t="s">
        <v>1183</v>
      </c>
    </row>
    <row r="402" spans="1:15" ht="15.75" hidden="1" x14ac:dyDescent="0.25">
      <c r="A402" s="31">
        <v>545</v>
      </c>
      <c r="B402" s="32" t="s">
        <v>1165</v>
      </c>
      <c r="C402" s="29" t="s">
        <v>1166</v>
      </c>
      <c r="D402" s="29" t="s">
        <v>72</v>
      </c>
      <c r="E402" s="29" t="s">
        <v>73</v>
      </c>
      <c r="F402" s="32" t="s">
        <v>2025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1185</v>
      </c>
    </row>
    <row r="403" spans="1:15" ht="15.75" hidden="1" x14ac:dyDescent="0.25">
      <c r="A403" s="31">
        <v>546</v>
      </c>
      <c r="B403" s="32" t="s">
        <v>384</v>
      </c>
      <c r="C403" s="32" t="s">
        <v>385</v>
      </c>
      <c r="D403" s="32" t="s">
        <v>72</v>
      </c>
      <c r="E403" s="32" t="s">
        <v>82</v>
      </c>
      <c r="F403" s="32" t="s">
        <v>2025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74</v>
      </c>
      <c r="L403" s="32" t="s">
        <v>77</v>
      </c>
      <c r="M403" s="32" t="s">
        <v>77</v>
      </c>
      <c r="N403" s="32" t="s">
        <v>74</v>
      </c>
      <c r="O403" s="32" t="s">
        <v>1186</v>
      </c>
    </row>
    <row r="404" spans="1:15" ht="15.75" hidden="1" x14ac:dyDescent="0.25">
      <c r="A404" s="31">
        <v>547</v>
      </c>
      <c r="B404" s="32" t="s">
        <v>272</v>
      </c>
      <c r="C404" s="32" t="s">
        <v>273</v>
      </c>
      <c r="D404" s="32" t="s">
        <v>72</v>
      </c>
      <c r="E404" s="32" t="s">
        <v>73</v>
      </c>
      <c r="F404" s="32" t="s">
        <v>2025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1184</v>
      </c>
    </row>
    <row r="405" spans="1:15" ht="15.75" hidden="1" x14ac:dyDescent="0.25">
      <c r="A405" s="31">
        <v>548</v>
      </c>
      <c r="B405" s="32" t="s">
        <v>224</v>
      </c>
      <c r="C405" s="32" t="s">
        <v>21</v>
      </c>
      <c r="D405" s="32" t="s">
        <v>72</v>
      </c>
      <c r="E405" s="32" t="s">
        <v>73</v>
      </c>
      <c r="F405" s="32" t="s">
        <v>2025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77</v>
      </c>
      <c r="O405" s="32" t="s">
        <v>1180</v>
      </c>
    </row>
    <row r="406" spans="1:15" ht="15.75" hidden="1" x14ac:dyDescent="0.25">
      <c r="A406" s="31">
        <v>549</v>
      </c>
      <c r="B406" s="32" t="s">
        <v>436</v>
      </c>
      <c r="C406" s="32" t="s">
        <v>437</v>
      </c>
      <c r="D406" s="32" t="s">
        <v>72</v>
      </c>
      <c r="E406" s="32" t="s">
        <v>73</v>
      </c>
      <c r="F406" s="32" t="s">
        <v>2025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74</v>
      </c>
      <c r="M406" s="32" t="s">
        <v>74</v>
      </c>
      <c r="N406" s="32" t="s">
        <v>74</v>
      </c>
      <c r="O406" s="32" t="s">
        <v>1182</v>
      </c>
    </row>
    <row r="407" spans="1:15" ht="15.75" hidden="1" x14ac:dyDescent="0.25">
      <c r="A407" s="31">
        <v>551</v>
      </c>
      <c r="B407" s="32" t="s">
        <v>416</v>
      </c>
      <c r="C407" s="32" t="s">
        <v>417</v>
      </c>
      <c r="D407" s="32" t="s">
        <v>72</v>
      </c>
      <c r="E407" s="32" t="s">
        <v>73</v>
      </c>
      <c r="F407" s="32" t="s">
        <v>2025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77</v>
      </c>
      <c r="L407" s="32" t="s">
        <v>77</v>
      </c>
      <c r="M407" s="32" t="s">
        <v>77</v>
      </c>
      <c r="N407" s="32" t="s">
        <v>77</v>
      </c>
      <c r="O407" s="32" t="s">
        <v>1185</v>
      </c>
    </row>
    <row r="408" spans="1:15" ht="15.75" hidden="1" x14ac:dyDescent="0.25">
      <c r="A408" s="31">
        <v>552</v>
      </c>
      <c r="B408" s="32" t="s">
        <v>608</v>
      </c>
      <c r="C408" s="32" t="s">
        <v>609</v>
      </c>
      <c r="D408" s="32" t="s">
        <v>72</v>
      </c>
      <c r="E408" s="32" t="s">
        <v>73</v>
      </c>
      <c r="F408" s="32" t="s">
        <v>2025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74</v>
      </c>
      <c r="L408" s="32" t="s">
        <v>74</v>
      </c>
      <c r="M408" s="32" t="s">
        <v>74</v>
      </c>
      <c r="N408" s="32" t="s">
        <v>74</v>
      </c>
      <c r="O408" s="32" t="s">
        <v>1183</v>
      </c>
    </row>
    <row r="409" spans="1:15" ht="15.75" hidden="1" x14ac:dyDescent="0.25">
      <c r="A409" s="87">
        <v>553</v>
      </c>
      <c r="B409" s="88" t="s">
        <v>544</v>
      </c>
      <c r="C409" s="88" t="s">
        <v>2525</v>
      </c>
      <c r="D409" s="32" t="s">
        <v>72</v>
      </c>
      <c r="E409" s="32" t="s">
        <v>73</v>
      </c>
      <c r="F409" s="32" t="s">
        <v>2025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1185</v>
      </c>
    </row>
    <row r="410" spans="1:15" ht="15.75" hidden="1" x14ac:dyDescent="0.25">
      <c r="A410" s="31">
        <v>554</v>
      </c>
      <c r="B410" s="32" t="s">
        <v>401</v>
      </c>
      <c r="C410" s="32" t="s">
        <v>402</v>
      </c>
      <c r="D410" s="32" t="s">
        <v>72</v>
      </c>
      <c r="E410" s="32" t="s">
        <v>73</v>
      </c>
      <c r="F410" s="32" t="s">
        <v>2025</v>
      </c>
      <c r="G410" s="32" t="s">
        <v>77</v>
      </c>
      <c r="H410" s="32" t="s">
        <v>77</v>
      </c>
      <c r="I410" s="32" t="s">
        <v>74</v>
      </c>
      <c r="J410" s="32" t="s">
        <v>74</v>
      </c>
      <c r="K410" s="32" t="s">
        <v>74</v>
      </c>
      <c r="L410" s="32" t="s">
        <v>77</v>
      </c>
      <c r="M410" s="32" t="s">
        <v>74</v>
      </c>
      <c r="N410" s="32" t="s">
        <v>74</v>
      </c>
      <c r="O410" s="32" t="s">
        <v>1185</v>
      </c>
    </row>
    <row r="411" spans="1:15" ht="15.75" hidden="1" x14ac:dyDescent="0.25">
      <c r="A411" s="31">
        <v>555</v>
      </c>
      <c r="B411" s="32" t="s">
        <v>497</v>
      </c>
      <c r="C411" s="32" t="s">
        <v>498</v>
      </c>
      <c r="D411" s="32" t="s">
        <v>72</v>
      </c>
      <c r="E411" s="32" t="s">
        <v>73</v>
      </c>
      <c r="F411" s="32" t="s">
        <v>2025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1184</v>
      </c>
    </row>
    <row r="412" spans="1:15" s="70" customFormat="1" ht="15.75" hidden="1" x14ac:dyDescent="0.25">
      <c r="A412" s="72">
        <v>556</v>
      </c>
      <c r="B412" s="73" t="s">
        <v>124</v>
      </c>
      <c r="C412" s="73" t="s">
        <v>125</v>
      </c>
      <c r="D412" s="32" t="s">
        <v>72</v>
      </c>
      <c r="E412" s="73" t="s">
        <v>73</v>
      </c>
      <c r="F412" s="73" t="s">
        <v>2025</v>
      </c>
      <c r="G412" s="73" t="s">
        <v>74</v>
      </c>
      <c r="H412" s="73" t="s">
        <v>74</v>
      </c>
      <c r="I412" s="73" t="s">
        <v>74</v>
      </c>
      <c r="J412" s="73" t="s">
        <v>74</v>
      </c>
      <c r="K412" s="73" t="s">
        <v>74</v>
      </c>
      <c r="L412" s="73" t="s">
        <v>74</v>
      </c>
      <c r="M412" s="73" t="s">
        <v>74</v>
      </c>
      <c r="N412" s="73" t="s">
        <v>74</v>
      </c>
      <c r="O412" s="73" t="s">
        <v>1184</v>
      </c>
    </row>
    <row r="413" spans="1:15" ht="15.75" hidden="1" x14ac:dyDescent="0.25">
      <c r="A413" s="31">
        <v>557</v>
      </c>
      <c r="B413" s="32" t="s">
        <v>430</v>
      </c>
      <c r="C413" s="32" t="s">
        <v>431</v>
      </c>
      <c r="D413" s="32" t="s">
        <v>72</v>
      </c>
      <c r="E413" s="32" t="s">
        <v>73</v>
      </c>
      <c r="F413" s="32" t="s">
        <v>2027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74</v>
      </c>
      <c r="O413" s="32" t="s">
        <v>1185</v>
      </c>
    </row>
    <row r="414" spans="1:15" ht="15.75" hidden="1" x14ac:dyDescent="0.25">
      <c r="A414" s="31">
        <v>558</v>
      </c>
      <c r="B414" s="32" t="s">
        <v>176</v>
      </c>
      <c r="C414" s="32" t="s">
        <v>177</v>
      </c>
      <c r="D414" s="32" t="s">
        <v>72</v>
      </c>
      <c r="E414" s="32" t="s">
        <v>73</v>
      </c>
      <c r="F414" s="32" t="s">
        <v>2025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1185</v>
      </c>
    </row>
    <row r="415" spans="1:15" ht="15.75" hidden="1" x14ac:dyDescent="0.25">
      <c r="A415" s="31">
        <v>559</v>
      </c>
      <c r="B415" s="32" t="s">
        <v>838</v>
      </c>
      <c r="C415" s="32" t="s">
        <v>1255</v>
      </c>
      <c r="D415" s="32" t="s">
        <v>72</v>
      </c>
      <c r="E415" s="32" t="s">
        <v>73</v>
      </c>
      <c r="F415" s="32" t="s">
        <v>2027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1181</v>
      </c>
    </row>
    <row r="416" spans="1:15" ht="15.75" hidden="1" x14ac:dyDescent="0.25">
      <c r="A416" s="31">
        <v>560</v>
      </c>
      <c r="B416" s="32" t="s">
        <v>383</v>
      </c>
      <c r="C416" s="32" t="s">
        <v>39</v>
      </c>
      <c r="D416" s="32" t="s">
        <v>87</v>
      </c>
      <c r="E416" s="32" t="s">
        <v>73</v>
      </c>
      <c r="F416" s="32" t="s">
        <v>2027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77</v>
      </c>
      <c r="L416" s="32" t="s">
        <v>77</v>
      </c>
      <c r="M416" s="32" t="s">
        <v>77</v>
      </c>
      <c r="N416" s="32" t="s">
        <v>77</v>
      </c>
      <c r="O416" s="32" t="s">
        <v>1178</v>
      </c>
    </row>
    <row r="417" spans="1:15" ht="15.75" hidden="1" x14ac:dyDescent="0.25">
      <c r="A417" s="31">
        <v>561</v>
      </c>
      <c r="B417" s="32" t="s">
        <v>227</v>
      </c>
      <c r="C417" s="32" t="s">
        <v>228</v>
      </c>
      <c r="D417" s="32" t="s">
        <v>72</v>
      </c>
      <c r="E417" s="32" t="s">
        <v>73</v>
      </c>
      <c r="F417" s="32" t="s">
        <v>2025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15.75" hidden="1" x14ac:dyDescent="0.25">
      <c r="A418" s="31">
        <v>562</v>
      </c>
      <c r="B418" s="32" t="s">
        <v>377</v>
      </c>
      <c r="C418" s="32" t="s">
        <v>378</v>
      </c>
      <c r="D418" s="32" t="s">
        <v>72</v>
      </c>
      <c r="E418" s="32" t="s">
        <v>73</v>
      </c>
      <c r="F418" s="32" t="s">
        <v>2027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74</v>
      </c>
      <c r="O418" s="32" t="s">
        <v>1187</v>
      </c>
    </row>
    <row r="419" spans="1:15" ht="15.75" hidden="1" x14ac:dyDescent="0.25">
      <c r="A419" s="31">
        <v>563</v>
      </c>
      <c r="B419" s="32" t="s">
        <v>390</v>
      </c>
      <c r="C419" s="32" t="s">
        <v>391</v>
      </c>
      <c r="D419" s="32" t="s">
        <v>72</v>
      </c>
      <c r="E419" s="32" t="s">
        <v>73</v>
      </c>
      <c r="F419" s="32" t="s">
        <v>2025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1186</v>
      </c>
    </row>
    <row r="420" spans="1:15" ht="15.75" hidden="1" x14ac:dyDescent="0.25">
      <c r="A420" s="31">
        <v>564</v>
      </c>
      <c r="B420" s="32" t="s">
        <v>266</v>
      </c>
      <c r="C420" s="32" t="s">
        <v>267</v>
      </c>
      <c r="D420" s="32" t="s">
        <v>72</v>
      </c>
      <c r="E420" s="32" t="s">
        <v>73</v>
      </c>
      <c r="F420" s="32" t="s">
        <v>2025</v>
      </c>
      <c r="G420" s="32" t="s">
        <v>77</v>
      </c>
      <c r="H420" s="32" t="s">
        <v>77</v>
      </c>
      <c r="I420" s="32" t="s">
        <v>74</v>
      </c>
      <c r="J420" s="32" t="s">
        <v>74</v>
      </c>
      <c r="K420" s="32" t="s">
        <v>74</v>
      </c>
      <c r="L420" s="32" t="s">
        <v>74</v>
      </c>
      <c r="M420" s="32" t="s">
        <v>74</v>
      </c>
      <c r="N420" s="32" t="s">
        <v>74</v>
      </c>
      <c r="O420" s="32" t="s">
        <v>1184</v>
      </c>
    </row>
    <row r="421" spans="1:15" ht="15.75" hidden="1" x14ac:dyDescent="0.25">
      <c r="A421" s="31">
        <v>565</v>
      </c>
      <c r="B421" s="32" t="s">
        <v>484</v>
      </c>
      <c r="C421" s="32" t="s">
        <v>485</v>
      </c>
      <c r="D421" s="32" t="s">
        <v>72</v>
      </c>
      <c r="E421" s="32" t="s">
        <v>73</v>
      </c>
      <c r="F421" s="32" t="s">
        <v>2025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1184</v>
      </c>
    </row>
    <row r="422" spans="1:15" ht="15.75" hidden="1" x14ac:dyDescent="0.25">
      <c r="A422" s="31">
        <v>566</v>
      </c>
      <c r="B422" s="32" t="s">
        <v>791</v>
      </c>
      <c r="C422" s="32" t="s">
        <v>792</v>
      </c>
      <c r="D422" s="32" t="s">
        <v>72</v>
      </c>
      <c r="E422" s="32" t="s">
        <v>73</v>
      </c>
      <c r="F422" s="32" t="s">
        <v>2025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74</v>
      </c>
      <c r="O422" s="32" t="s">
        <v>1184</v>
      </c>
    </row>
    <row r="423" spans="1:15" ht="15.75" hidden="1" x14ac:dyDescent="0.25">
      <c r="A423" s="31">
        <v>567</v>
      </c>
      <c r="B423" s="32" t="s">
        <v>406</v>
      </c>
      <c r="C423" s="32" t="s">
        <v>407</v>
      </c>
      <c r="D423" s="32" t="s">
        <v>72</v>
      </c>
      <c r="E423" s="32" t="s">
        <v>73</v>
      </c>
      <c r="F423" s="32" t="s">
        <v>2025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1182</v>
      </c>
    </row>
    <row r="424" spans="1:15" ht="15.75" hidden="1" x14ac:dyDescent="0.25">
      <c r="A424" s="31">
        <v>568</v>
      </c>
      <c r="B424" s="32" t="s">
        <v>420</v>
      </c>
      <c r="C424" s="32" t="s">
        <v>421</v>
      </c>
      <c r="D424" s="32" t="s">
        <v>72</v>
      </c>
      <c r="E424" s="32" t="s">
        <v>73</v>
      </c>
      <c r="F424" s="32" t="s">
        <v>2025</v>
      </c>
      <c r="G424" s="32" t="s">
        <v>77</v>
      </c>
      <c r="H424" s="32" t="s">
        <v>77</v>
      </c>
      <c r="I424" s="32" t="s">
        <v>74</v>
      </c>
      <c r="J424" s="32" t="s">
        <v>74</v>
      </c>
      <c r="K424" s="32" t="s">
        <v>74</v>
      </c>
      <c r="L424" s="32" t="s">
        <v>74</v>
      </c>
      <c r="M424" s="32" t="s">
        <v>74</v>
      </c>
      <c r="N424" s="32" t="s">
        <v>74</v>
      </c>
      <c r="O424" s="32" t="s">
        <v>1182</v>
      </c>
    </row>
    <row r="425" spans="1:15" ht="15.75" hidden="1" x14ac:dyDescent="0.25">
      <c r="A425" s="31">
        <v>569</v>
      </c>
      <c r="B425" s="32" t="s">
        <v>78</v>
      </c>
      <c r="C425" s="32" t="s">
        <v>79</v>
      </c>
      <c r="D425" s="32" t="s">
        <v>72</v>
      </c>
      <c r="E425" s="32" t="s">
        <v>73</v>
      </c>
      <c r="F425" s="32" t="s">
        <v>2025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1182</v>
      </c>
    </row>
    <row r="426" spans="1:15" ht="15.75" hidden="1" x14ac:dyDescent="0.25">
      <c r="A426" s="31">
        <v>570</v>
      </c>
      <c r="B426" s="32" t="s">
        <v>751</v>
      </c>
      <c r="C426" s="32" t="s">
        <v>752</v>
      </c>
      <c r="D426" s="32" t="s">
        <v>72</v>
      </c>
      <c r="E426" s="32" t="s">
        <v>73</v>
      </c>
      <c r="F426" s="32" t="s">
        <v>2025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1180</v>
      </c>
    </row>
    <row r="427" spans="1:15" ht="15.75" hidden="1" x14ac:dyDescent="0.25">
      <c r="A427" s="31">
        <v>571</v>
      </c>
      <c r="B427" s="32" t="s">
        <v>274</v>
      </c>
      <c r="C427" s="32" t="s">
        <v>275</v>
      </c>
      <c r="D427" s="32" t="s">
        <v>72</v>
      </c>
      <c r="E427" s="32" t="s">
        <v>73</v>
      </c>
      <c r="F427" s="32" t="s">
        <v>2025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1181</v>
      </c>
    </row>
    <row r="428" spans="1:15" ht="15.75" hidden="1" x14ac:dyDescent="0.25">
      <c r="A428" s="31">
        <v>572</v>
      </c>
      <c r="B428" s="32" t="s">
        <v>302</v>
      </c>
      <c r="C428" s="32" t="s">
        <v>303</v>
      </c>
      <c r="D428" s="32" t="s">
        <v>72</v>
      </c>
      <c r="E428" s="32" t="s">
        <v>73</v>
      </c>
      <c r="F428" s="32" t="s">
        <v>2025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1180</v>
      </c>
    </row>
    <row r="429" spans="1:15" ht="15.75" hidden="1" x14ac:dyDescent="0.25">
      <c r="A429" s="31">
        <v>573</v>
      </c>
      <c r="B429" s="32" t="s">
        <v>71</v>
      </c>
      <c r="C429" s="32" t="s">
        <v>22</v>
      </c>
      <c r="D429" s="32" t="s">
        <v>72</v>
      </c>
      <c r="E429" s="32" t="s">
        <v>73</v>
      </c>
      <c r="F429" s="32" t="s">
        <v>2025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74</v>
      </c>
      <c r="L429" s="32" t="s">
        <v>74</v>
      </c>
      <c r="M429" s="32" t="s">
        <v>74</v>
      </c>
      <c r="N429" s="32" t="s">
        <v>74</v>
      </c>
      <c r="O429" s="32" t="s">
        <v>1180</v>
      </c>
    </row>
    <row r="430" spans="1:15" ht="15.75" hidden="1" x14ac:dyDescent="0.25">
      <c r="A430" s="31">
        <v>574</v>
      </c>
      <c r="B430" s="32" t="s">
        <v>143</v>
      </c>
      <c r="C430" s="32" t="s">
        <v>144</v>
      </c>
      <c r="D430" s="32" t="s">
        <v>72</v>
      </c>
      <c r="E430" s="32" t="s">
        <v>73</v>
      </c>
      <c r="F430" s="32" t="s">
        <v>2025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1180</v>
      </c>
    </row>
    <row r="431" spans="1:15" ht="15.75" hidden="1" x14ac:dyDescent="0.25">
      <c r="A431" s="31">
        <v>575</v>
      </c>
      <c r="B431" s="32" t="s">
        <v>294</v>
      </c>
      <c r="C431" s="32" t="s">
        <v>295</v>
      </c>
      <c r="D431" s="32" t="s">
        <v>72</v>
      </c>
      <c r="E431" s="32" t="s">
        <v>73</v>
      </c>
      <c r="F431" s="32" t="s">
        <v>2025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74</v>
      </c>
      <c r="O431" s="32" t="s">
        <v>1181</v>
      </c>
    </row>
    <row r="432" spans="1:15" ht="15.75" hidden="1" x14ac:dyDescent="0.25">
      <c r="A432" s="31">
        <v>576</v>
      </c>
      <c r="B432" s="32" t="s">
        <v>2449</v>
      </c>
      <c r="C432" s="32" t="s">
        <v>2450</v>
      </c>
      <c r="D432" s="32" t="s">
        <v>72</v>
      </c>
      <c r="E432" s="32" t="s">
        <v>90</v>
      </c>
      <c r="F432" s="32"/>
      <c r="G432" s="32"/>
      <c r="H432" s="32"/>
      <c r="I432" s="32"/>
      <c r="J432" s="32"/>
      <c r="K432" s="32"/>
      <c r="L432" s="32"/>
      <c r="M432" s="32"/>
      <c r="N432" s="32"/>
      <c r="O432" s="32"/>
    </row>
    <row r="433" spans="1:15" ht="15.75" hidden="1" x14ac:dyDescent="0.25">
      <c r="A433" s="31">
        <v>577</v>
      </c>
      <c r="B433" s="32" t="s">
        <v>300</v>
      </c>
      <c r="C433" s="32" t="s">
        <v>301</v>
      </c>
      <c r="D433" s="32" t="s">
        <v>72</v>
      </c>
      <c r="E433" s="32" t="s">
        <v>73</v>
      </c>
      <c r="F433" s="32" t="s">
        <v>2027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74</v>
      </c>
      <c r="O433" s="32" t="s">
        <v>1185</v>
      </c>
    </row>
    <row r="434" spans="1:15" ht="15.75" hidden="1" x14ac:dyDescent="0.25">
      <c r="A434" s="31">
        <v>578</v>
      </c>
      <c r="B434" s="32" t="s">
        <v>610</v>
      </c>
      <c r="C434" s="32" t="s">
        <v>611</v>
      </c>
      <c r="D434" s="32" t="s">
        <v>72</v>
      </c>
      <c r="E434" s="32" t="s">
        <v>73</v>
      </c>
      <c r="F434" s="32" t="s">
        <v>2025</v>
      </c>
      <c r="G434" s="32" t="s">
        <v>77</v>
      </c>
      <c r="H434" s="32" t="s">
        <v>74</v>
      </c>
      <c r="I434" s="32" t="s">
        <v>74</v>
      </c>
      <c r="J434" s="32" t="s">
        <v>74</v>
      </c>
      <c r="K434" s="32" t="s">
        <v>74</v>
      </c>
      <c r="L434" s="32" t="s">
        <v>74</v>
      </c>
      <c r="M434" s="32" t="s">
        <v>74</v>
      </c>
      <c r="N434" s="32" t="s">
        <v>74</v>
      </c>
      <c r="O434" s="32" t="s">
        <v>1183</v>
      </c>
    </row>
    <row r="435" spans="1:15" ht="15.75" hidden="1" x14ac:dyDescent="0.25">
      <c r="A435" s="31">
        <v>579</v>
      </c>
      <c r="B435" s="32" t="s">
        <v>839</v>
      </c>
      <c r="C435" s="32" t="s">
        <v>840</v>
      </c>
      <c r="D435" s="32" t="s">
        <v>87</v>
      </c>
      <c r="E435" s="32" t="s">
        <v>82</v>
      </c>
      <c r="F435" s="32" t="s">
        <v>2025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77</v>
      </c>
      <c r="O435" s="32" t="s">
        <v>1188</v>
      </c>
    </row>
    <row r="436" spans="1:15" ht="15.75" hidden="1" x14ac:dyDescent="0.25">
      <c r="A436" s="31">
        <v>580</v>
      </c>
      <c r="B436" s="32" t="s">
        <v>817</v>
      </c>
      <c r="C436" s="32" t="s">
        <v>40</v>
      </c>
      <c r="D436" s="32" t="s">
        <v>72</v>
      </c>
      <c r="E436" s="32" t="s">
        <v>73</v>
      </c>
      <c r="F436" s="32" t="s">
        <v>2025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1180</v>
      </c>
    </row>
    <row r="437" spans="1:15" ht="15.75" hidden="1" x14ac:dyDescent="0.25">
      <c r="A437" s="31">
        <v>581</v>
      </c>
      <c r="B437" s="32" t="s">
        <v>703</v>
      </c>
      <c r="C437" s="32" t="s">
        <v>48</v>
      </c>
      <c r="D437" s="32" t="s">
        <v>72</v>
      </c>
      <c r="E437" s="32" t="s">
        <v>73</v>
      </c>
      <c r="F437" s="32" t="s">
        <v>2014</v>
      </c>
      <c r="G437" s="32" t="s">
        <v>74</v>
      </c>
      <c r="H437" s="32" t="s">
        <v>74</v>
      </c>
      <c r="I437" s="32" t="s">
        <v>74</v>
      </c>
      <c r="J437" s="32" t="s">
        <v>74</v>
      </c>
      <c r="K437" s="32" t="s">
        <v>74</v>
      </c>
      <c r="L437" s="32" t="s">
        <v>74</v>
      </c>
      <c r="M437" s="32" t="s">
        <v>74</v>
      </c>
      <c r="N437" s="32" t="s">
        <v>74</v>
      </c>
      <c r="O437" s="32" t="s">
        <v>1181</v>
      </c>
    </row>
    <row r="438" spans="1:15" ht="15.75" hidden="1" x14ac:dyDescent="0.25">
      <c r="A438" s="31">
        <v>582</v>
      </c>
      <c r="B438" s="32" t="s">
        <v>2512</v>
      </c>
      <c r="C438" s="29" t="s">
        <v>2499</v>
      </c>
      <c r="D438" s="29"/>
      <c r="E438" s="29" t="s">
        <v>90</v>
      </c>
      <c r="F438" s="32" t="s">
        <v>1298</v>
      </c>
      <c r="G438" s="32" t="s">
        <v>1298</v>
      </c>
      <c r="H438" s="32" t="s">
        <v>1298</v>
      </c>
      <c r="I438" s="32" t="s">
        <v>1298</v>
      </c>
      <c r="J438" s="32" t="s">
        <v>1298</v>
      </c>
      <c r="K438" s="32" t="s">
        <v>1298</v>
      </c>
      <c r="L438" s="32" t="s">
        <v>1298</v>
      </c>
      <c r="M438" s="32" t="s">
        <v>1298</v>
      </c>
      <c r="N438" s="32" t="s">
        <v>1298</v>
      </c>
      <c r="O438" s="32"/>
    </row>
    <row r="439" spans="1:15" ht="15.75" hidden="1" x14ac:dyDescent="0.25">
      <c r="A439" s="31">
        <v>583</v>
      </c>
      <c r="B439" s="32" t="s">
        <v>710</v>
      </c>
      <c r="C439" s="32" t="s">
        <v>711</v>
      </c>
      <c r="D439" s="32" t="s">
        <v>72</v>
      </c>
      <c r="E439" s="32" t="s">
        <v>73</v>
      </c>
      <c r="F439" s="32" t="s">
        <v>2025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1178</v>
      </c>
    </row>
    <row r="440" spans="1:15" ht="15.75" hidden="1" x14ac:dyDescent="0.25">
      <c r="A440" s="31">
        <v>584</v>
      </c>
      <c r="B440" s="32" t="s">
        <v>663</v>
      </c>
      <c r="C440" s="32" t="s">
        <v>664</v>
      </c>
      <c r="D440" s="32" t="s">
        <v>72</v>
      </c>
      <c r="E440" s="32" t="s">
        <v>90</v>
      </c>
      <c r="F440" s="32" t="s">
        <v>2027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77</v>
      </c>
      <c r="O440" s="32" t="s">
        <v>1178</v>
      </c>
    </row>
    <row r="441" spans="1:15" ht="15.75" hidden="1" x14ac:dyDescent="0.25">
      <c r="A441" s="31">
        <v>585</v>
      </c>
      <c r="B441" s="32" t="s">
        <v>149</v>
      </c>
      <c r="C441" s="32" t="s">
        <v>150</v>
      </c>
      <c r="D441" s="32" t="s">
        <v>72</v>
      </c>
      <c r="E441" s="32" t="s">
        <v>90</v>
      </c>
      <c r="F441" s="32" t="s">
        <v>2025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74</v>
      </c>
      <c r="N441" s="32" t="s">
        <v>74</v>
      </c>
      <c r="O441" s="32" t="s">
        <v>1178</v>
      </c>
    </row>
    <row r="442" spans="1:15" ht="15.75" hidden="1" x14ac:dyDescent="0.25">
      <c r="A442" s="31">
        <v>586</v>
      </c>
      <c r="B442" s="32" t="s">
        <v>424</v>
      </c>
      <c r="C442" s="32" t="s">
        <v>425</v>
      </c>
      <c r="D442" s="32" t="s">
        <v>72</v>
      </c>
      <c r="E442" s="32" t="s">
        <v>73</v>
      </c>
      <c r="F442" s="32" t="s">
        <v>2025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74</v>
      </c>
      <c r="M442" s="32" t="s">
        <v>74</v>
      </c>
      <c r="N442" s="32" t="s">
        <v>74</v>
      </c>
      <c r="O442" s="32" t="s">
        <v>1182</v>
      </c>
    </row>
    <row r="443" spans="1:15" ht="15.75" hidden="1" x14ac:dyDescent="0.25">
      <c r="A443" s="31">
        <v>587</v>
      </c>
      <c r="B443" s="32" t="s">
        <v>198</v>
      </c>
      <c r="C443" s="32" t="s">
        <v>199</v>
      </c>
      <c r="D443" s="32" t="s">
        <v>72</v>
      </c>
      <c r="E443" s="32" t="s">
        <v>73</v>
      </c>
      <c r="F443" s="32" t="s">
        <v>2025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77</v>
      </c>
      <c r="O443" s="32" t="s">
        <v>1182</v>
      </c>
    </row>
    <row r="444" spans="1:15" ht="15.75" hidden="1" x14ac:dyDescent="0.25">
      <c r="A444" s="31">
        <v>588</v>
      </c>
      <c r="B444" s="32" t="s">
        <v>423</v>
      </c>
      <c r="C444" s="32" t="s">
        <v>23</v>
      </c>
      <c r="D444" s="32" t="s">
        <v>72</v>
      </c>
      <c r="E444" s="32" t="s">
        <v>73</v>
      </c>
      <c r="F444" s="32" t="s">
        <v>2025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74</v>
      </c>
      <c r="N444" s="32" t="s">
        <v>74</v>
      </c>
      <c r="O444" s="32" t="s">
        <v>1182</v>
      </c>
    </row>
    <row r="445" spans="1:15" ht="15.75" hidden="1" x14ac:dyDescent="0.25">
      <c r="A445" s="31">
        <v>589</v>
      </c>
      <c r="B445" s="32" t="s">
        <v>458</v>
      </c>
      <c r="C445" s="32" t="s">
        <v>459</v>
      </c>
      <c r="D445" s="32" t="s">
        <v>72</v>
      </c>
      <c r="E445" s="32" t="s">
        <v>73</v>
      </c>
      <c r="F445" s="32" t="s">
        <v>2025</v>
      </c>
      <c r="G445" s="32" t="s">
        <v>77</v>
      </c>
      <c r="H445" s="32" t="s">
        <v>74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74</v>
      </c>
      <c r="N445" s="32" t="s">
        <v>74</v>
      </c>
      <c r="O445" s="32" t="s">
        <v>1187</v>
      </c>
    </row>
    <row r="446" spans="1:15" ht="15.75" hidden="1" x14ac:dyDescent="0.25">
      <c r="A446" s="31">
        <v>590</v>
      </c>
      <c r="B446" s="32" t="s">
        <v>308</v>
      </c>
      <c r="C446" s="32" t="s">
        <v>309</v>
      </c>
      <c r="D446" s="32" t="s">
        <v>72</v>
      </c>
      <c r="E446" s="32" t="s">
        <v>73</v>
      </c>
      <c r="F446" s="32" t="s">
        <v>2027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s="78" customFormat="1" ht="15.75" hidden="1" x14ac:dyDescent="0.25">
      <c r="A447" s="117">
        <v>591</v>
      </c>
      <c r="B447" s="118" t="s">
        <v>507</v>
      </c>
      <c r="C447" s="118" t="s">
        <v>2524</v>
      </c>
      <c r="D447" s="80" t="s">
        <v>72</v>
      </c>
      <c r="E447" s="80" t="s">
        <v>73</v>
      </c>
      <c r="F447" s="80" t="s">
        <v>2025</v>
      </c>
      <c r="G447" s="80" t="s">
        <v>77</v>
      </c>
      <c r="H447" s="80" t="s">
        <v>77</v>
      </c>
      <c r="I447" s="80" t="s">
        <v>74</v>
      </c>
      <c r="J447" s="80" t="s">
        <v>77</v>
      </c>
      <c r="K447" s="80" t="s">
        <v>74</v>
      </c>
      <c r="L447" s="80" t="s">
        <v>77</v>
      </c>
      <c r="M447" s="80" t="s">
        <v>77</v>
      </c>
      <c r="N447" s="80" t="s">
        <v>74</v>
      </c>
      <c r="O447" s="80" t="s">
        <v>1178</v>
      </c>
    </row>
    <row r="448" spans="1:15" ht="15.75" hidden="1" x14ac:dyDescent="0.25">
      <c r="A448" s="31">
        <v>592</v>
      </c>
      <c r="B448" s="32" t="s">
        <v>145</v>
      </c>
      <c r="C448" s="32" t="s">
        <v>146</v>
      </c>
      <c r="D448" s="32" t="s">
        <v>72</v>
      </c>
      <c r="E448" s="32" t="s">
        <v>90</v>
      </c>
      <c r="F448" s="32" t="s">
        <v>2027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1178</v>
      </c>
    </row>
    <row r="449" spans="1:15" ht="15.75" hidden="1" x14ac:dyDescent="0.25">
      <c r="A449" s="31">
        <v>593</v>
      </c>
      <c r="B449" s="32" t="s">
        <v>464</v>
      </c>
      <c r="C449" s="32" t="s">
        <v>465</v>
      </c>
      <c r="D449" s="32" t="s">
        <v>72</v>
      </c>
      <c r="E449" s="32" t="s">
        <v>73</v>
      </c>
      <c r="F449" s="32" t="s">
        <v>2025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77</v>
      </c>
      <c r="L449" s="32" t="s">
        <v>77</v>
      </c>
      <c r="M449" s="32" t="s">
        <v>77</v>
      </c>
      <c r="N449" s="32" t="s">
        <v>77</v>
      </c>
      <c r="O449" s="32" t="s">
        <v>1178</v>
      </c>
    </row>
    <row r="450" spans="1:15" ht="15.75" x14ac:dyDescent="0.25">
      <c r="A450" s="31">
        <v>528</v>
      </c>
      <c r="B450" s="32" t="s">
        <v>566</v>
      </c>
      <c r="C450" s="32" t="s">
        <v>567</v>
      </c>
      <c r="D450" s="32" t="s">
        <v>87</v>
      </c>
      <c r="E450" s="32" t="s">
        <v>105</v>
      </c>
      <c r="F450" s="32" t="s">
        <v>2025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74</v>
      </c>
      <c r="L450" s="32" t="s">
        <v>77</v>
      </c>
      <c r="M450" s="32" t="s">
        <v>77</v>
      </c>
      <c r="N450" s="32" t="s">
        <v>74</v>
      </c>
      <c r="O450" s="32" t="s">
        <v>1201</v>
      </c>
    </row>
    <row r="451" spans="1:15" ht="31.5" x14ac:dyDescent="0.25">
      <c r="A451" s="31">
        <v>532</v>
      </c>
      <c r="B451" s="32" t="s">
        <v>823</v>
      </c>
      <c r="C451" s="32" t="s">
        <v>824</v>
      </c>
      <c r="D451" s="32" t="s">
        <v>130</v>
      </c>
      <c r="E451" s="32" t="s">
        <v>105</v>
      </c>
      <c r="F451" s="32" t="s">
        <v>2025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1206</v>
      </c>
    </row>
    <row r="452" spans="1:15" ht="15.75" hidden="1" x14ac:dyDescent="0.25">
      <c r="A452" s="31">
        <v>596</v>
      </c>
      <c r="B452" s="32" t="s">
        <v>549</v>
      </c>
      <c r="C452" s="32" t="s">
        <v>550</v>
      </c>
      <c r="D452" s="32" t="s">
        <v>72</v>
      </c>
      <c r="E452" s="32" t="s">
        <v>73</v>
      </c>
      <c r="F452" s="32" t="s">
        <v>2025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1182</v>
      </c>
    </row>
    <row r="453" spans="1:15" ht="15.75" x14ac:dyDescent="0.25">
      <c r="A453" s="31">
        <v>594</v>
      </c>
      <c r="B453" s="32" t="s">
        <v>841</v>
      </c>
      <c r="C453" s="32" t="s">
        <v>842</v>
      </c>
      <c r="D453" s="32" t="s">
        <v>72</v>
      </c>
      <c r="E453" s="32" t="s">
        <v>105</v>
      </c>
      <c r="F453" s="32" t="s">
        <v>2025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1202</v>
      </c>
    </row>
    <row r="454" spans="1:15" ht="15.75" x14ac:dyDescent="0.25">
      <c r="A454" s="31">
        <v>595</v>
      </c>
      <c r="B454" s="32" t="s">
        <v>843</v>
      </c>
      <c r="C454" s="32" t="s">
        <v>844</v>
      </c>
      <c r="D454" s="32" t="s">
        <v>72</v>
      </c>
      <c r="E454" s="32" t="s">
        <v>105</v>
      </c>
      <c r="F454" s="32" t="s">
        <v>2025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1202</v>
      </c>
    </row>
    <row r="455" spans="1:15" ht="15.75" hidden="1" x14ac:dyDescent="0.25">
      <c r="A455" s="31">
        <v>600</v>
      </c>
      <c r="B455" s="32" t="s">
        <v>2454</v>
      </c>
      <c r="C455" s="29" t="str">
        <f>VLOOKUP(A455,'LISTADO ATM'!$A$2:$B$900,2,0)</f>
        <v>ATM S/M Bravo Hipica</v>
      </c>
      <c r="D455" s="29" t="s">
        <v>72</v>
      </c>
      <c r="E455" s="29"/>
      <c r="F455" s="32" t="s">
        <v>1298</v>
      </c>
      <c r="G455" s="32" t="s">
        <v>1298</v>
      </c>
      <c r="H455" s="32" t="s">
        <v>1298</v>
      </c>
      <c r="I455" s="32" t="s">
        <v>1298</v>
      </c>
      <c r="J455" s="32" t="s">
        <v>1298</v>
      </c>
      <c r="K455" s="32" t="s">
        <v>1298</v>
      </c>
      <c r="L455" s="32" t="s">
        <v>1298</v>
      </c>
      <c r="M455" s="32" t="s">
        <v>1298</v>
      </c>
      <c r="N455" s="32"/>
      <c r="O455" s="32"/>
    </row>
    <row r="456" spans="1:15" ht="15.75" x14ac:dyDescent="0.25">
      <c r="A456" s="31">
        <v>597</v>
      </c>
      <c r="B456" s="32" t="s">
        <v>605</v>
      </c>
      <c r="C456" s="32" t="s">
        <v>606</v>
      </c>
      <c r="D456" s="32" t="s">
        <v>72</v>
      </c>
      <c r="E456" s="32" t="s">
        <v>105</v>
      </c>
      <c r="F456" s="32" t="s">
        <v>2025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77</v>
      </c>
      <c r="O456" s="32" t="s">
        <v>1202</v>
      </c>
    </row>
    <row r="457" spans="1:15" ht="15.75" x14ac:dyDescent="0.25">
      <c r="A457" s="31">
        <v>599</v>
      </c>
      <c r="B457" s="32" t="s">
        <v>522</v>
      </c>
      <c r="C457" s="32" t="s">
        <v>523</v>
      </c>
      <c r="D457" s="32" t="s">
        <v>72</v>
      </c>
      <c r="E457" s="32" t="s">
        <v>105</v>
      </c>
      <c r="F457" s="32" t="s">
        <v>2025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1202</v>
      </c>
    </row>
    <row r="458" spans="1:15" ht="15.75" x14ac:dyDescent="0.25">
      <c r="A458" s="31">
        <v>601</v>
      </c>
      <c r="B458" s="32" t="s">
        <v>516</v>
      </c>
      <c r="C458" s="32" t="s">
        <v>517</v>
      </c>
      <c r="D458" s="32" t="s">
        <v>72</v>
      </c>
      <c r="E458" s="32" t="s">
        <v>105</v>
      </c>
      <c r="F458" s="32" t="s">
        <v>2025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1202</v>
      </c>
    </row>
    <row r="459" spans="1:15" ht="15.75" x14ac:dyDescent="0.25">
      <c r="A459" s="31">
        <v>602</v>
      </c>
      <c r="B459" s="32" t="s">
        <v>196</v>
      </c>
      <c r="C459" s="32" t="s">
        <v>197</v>
      </c>
      <c r="D459" s="32" t="s">
        <v>72</v>
      </c>
      <c r="E459" s="32" t="s">
        <v>105</v>
      </c>
      <c r="F459" s="32" t="s">
        <v>2025</v>
      </c>
      <c r="G459" s="32" t="s">
        <v>77</v>
      </c>
      <c r="H459" s="32" t="s">
        <v>74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1201</v>
      </c>
    </row>
    <row r="460" spans="1:15" ht="15.75" x14ac:dyDescent="0.25">
      <c r="A460" s="29">
        <v>603</v>
      </c>
      <c r="B460" s="29" t="s">
        <v>200</v>
      </c>
      <c r="C460" s="30" t="s">
        <v>201</v>
      </c>
      <c r="D460" s="32" t="s">
        <v>72</v>
      </c>
      <c r="E460" s="32" t="s">
        <v>105</v>
      </c>
      <c r="F460" s="29" t="s">
        <v>2025</v>
      </c>
      <c r="G460" s="29" t="s">
        <v>77</v>
      </c>
      <c r="H460" s="29" t="s">
        <v>77</v>
      </c>
      <c r="I460" s="29" t="s">
        <v>74</v>
      </c>
      <c r="J460" s="29" t="s">
        <v>77</v>
      </c>
      <c r="K460" s="29" t="s">
        <v>77</v>
      </c>
      <c r="L460" s="29" t="s">
        <v>77</v>
      </c>
      <c r="M460" s="29" t="s">
        <v>77</v>
      </c>
      <c r="N460" s="29" t="s">
        <v>74</v>
      </c>
      <c r="O460" s="29" t="s">
        <v>1201</v>
      </c>
    </row>
    <row r="461" spans="1:15" ht="15.75" x14ac:dyDescent="0.25">
      <c r="A461" s="31">
        <v>604</v>
      </c>
      <c r="B461" s="32" t="s">
        <v>657</v>
      </c>
      <c r="C461" s="32" t="s">
        <v>658</v>
      </c>
      <c r="D461" s="32" t="s">
        <v>72</v>
      </c>
      <c r="E461" s="32" t="s">
        <v>105</v>
      </c>
      <c r="F461" s="32" t="s">
        <v>2025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1206</v>
      </c>
    </row>
    <row r="462" spans="1:15" ht="15.75" hidden="1" x14ac:dyDescent="0.25">
      <c r="A462" s="31">
        <v>607</v>
      </c>
      <c r="B462" s="32" t="s">
        <v>845</v>
      </c>
      <c r="C462" s="32" t="s">
        <v>24</v>
      </c>
      <c r="D462" s="32" t="s">
        <v>72</v>
      </c>
      <c r="E462" s="32" t="s">
        <v>73</v>
      </c>
      <c r="F462" s="32" t="s">
        <v>2025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1184</v>
      </c>
    </row>
    <row r="463" spans="1:15" ht="31.5" hidden="1" x14ac:dyDescent="0.25">
      <c r="A463" s="31">
        <v>608</v>
      </c>
      <c r="B463" s="32" t="s">
        <v>593</v>
      </c>
      <c r="C463" s="32" t="s">
        <v>594</v>
      </c>
      <c r="D463" s="32" t="s">
        <v>72</v>
      </c>
      <c r="E463" s="32" t="s">
        <v>82</v>
      </c>
      <c r="F463" s="32" t="s">
        <v>2027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1189</v>
      </c>
    </row>
    <row r="464" spans="1:15" ht="31.5" hidden="1" x14ac:dyDescent="0.25">
      <c r="A464" s="31">
        <v>609</v>
      </c>
      <c r="B464" s="32" t="s">
        <v>194</v>
      </c>
      <c r="C464" s="32" t="s">
        <v>195</v>
      </c>
      <c r="D464" s="32" t="s">
        <v>72</v>
      </c>
      <c r="E464" s="32" t="s">
        <v>82</v>
      </c>
      <c r="F464" s="32" t="s">
        <v>2025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77</v>
      </c>
      <c r="L464" s="32" t="s">
        <v>77</v>
      </c>
      <c r="M464" s="32" t="s">
        <v>77</v>
      </c>
      <c r="N464" s="32" t="s">
        <v>74</v>
      </c>
      <c r="O464" s="32" t="s">
        <v>1189</v>
      </c>
    </row>
    <row r="465" spans="1:15" s="64" customFormat="1" ht="15.75" hidden="1" x14ac:dyDescent="0.25">
      <c r="A465" s="67">
        <v>610</v>
      </c>
      <c r="B465" s="68" t="s">
        <v>846</v>
      </c>
      <c r="C465" s="68" t="s">
        <v>17</v>
      </c>
      <c r="D465" s="32" t="s">
        <v>72</v>
      </c>
      <c r="E465" s="32" t="s">
        <v>73</v>
      </c>
      <c r="F465" s="32" t="s">
        <v>2025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74</v>
      </c>
      <c r="O465" s="32" t="s">
        <v>1185</v>
      </c>
    </row>
    <row r="466" spans="1:15" ht="15.75" hidden="1" x14ac:dyDescent="0.25">
      <c r="A466" s="31">
        <v>611</v>
      </c>
      <c r="B466" s="32" t="s">
        <v>847</v>
      </c>
      <c r="C466" s="32" t="s">
        <v>41</v>
      </c>
      <c r="D466" s="32" t="s">
        <v>72</v>
      </c>
      <c r="E466" s="32" t="s">
        <v>73</v>
      </c>
      <c r="F466" s="32" t="s">
        <v>2025</v>
      </c>
      <c r="G466" s="32" t="s">
        <v>77</v>
      </c>
      <c r="H466" s="32" t="s">
        <v>77</v>
      </c>
      <c r="I466" s="32" t="s">
        <v>74</v>
      </c>
      <c r="J466" s="32" t="s">
        <v>74</v>
      </c>
      <c r="K466" s="32" t="s">
        <v>74</v>
      </c>
      <c r="L466" s="32" t="s">
        <v>74</v>
      </c>
      <c r="M466" s="32" t="s">
        <v>74</v>
      </c>
      <c r="N466" s="32" t="s">
        <v>77</v>
      </c>
      <c r="O466" s="32" t="s">
        <v>1182</v>
      </c>
    </row>
    <row r="467" spans="1:15" ht="15.75" hidden="1" x14ac:dyDescent="0.25">
      <c r="A467" s="31">
        <v>612</v>
      </c>
      <c r="B467" s="32" t="s">
        <v>367</v>
      </c>
      <c r="C467" s="32" t="s">
        <v>368</v>
      </c>
      <c r="D467" s="32" t="s">
        <v>72</v>
      </c>
      <c r="E467" s="32" t="s">
        <v>82</v>
      </c>
      <c r="F467" s="32" t="s">
        <v>2025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1188</v>
      </c>
    </row>
    <row r="468" spans="1:15" ht="15.75" hidden="1" x14ac:dyDescent="0.25">
      <c r="A468" s="31">
        <v>613</v>
      </c>
      <c r="B468" s="32" t="s">
        <v>245</v>
      </c>
      <c r="C468" s="32" t="s">
        <v>246</v>
      </c>
      <c r="D468" s="32" t="s">
        <v>72</v>
      </c>
      <c r="E468" s="32" t="s">
        <v>82</v>
      </c>
      <c r="F468" s="32" t="s">
        <v>2025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74</v>
      </c>
      <c r="O468" s="32" t="s">
        <v>1188</v>
      </c>
    </row>
    <row r="469" spans="1:15" ht="15.75" x14ac:dyDescent="0.25">
      <c r="A469" s="31">
        <v>605</v>
      </c>
      <c r="B469" s="32" t="s">
        <v>239</v>
      </c>
      <c r="C469" s="32" t="s">
        <v>240</v>
      </c>
      <c r="D469" s="32" t="s">
        <v>72</v>
      </c>
      <c r="E469" s="32" t="s">
        <v>105</v>
      </c>
      <c r="F469" s="32" t="s">
        <v>2027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1206</v>
      </c>
    </row>
    <row r="470" spans="1:15" ht="15.75" hidden="1" x14ac:dyDescent="0.25">
      <c r="A470" s="31">
        <v>615</v>
      </c>
      <c r="B470" s="32" t="s">
        <v>687</v>
      </c>
      <c r="C470" s="32" t="s">
        <v>688</v>
      </c>
      <c r="D470" s="32" t="s">
        <v>72</v>
      </c>
      <c r="E470" s="32" t="s">
        <v>90</v>
      </c>
      <c r="F470" s="32" t="s">
        <v>2025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77</v>
      </c>
      <c r="L470" s="32" t="s">
        <v>77</v>
      </c>
      <c r="M470" s="32" t="s">
        <v>77</v>
      </c>
      <c r="N470" s="32" t="s">
        <v>77</v>
      </c>
      <c r="O470" s="32" t="s">
        <v>1179</v>
      </c>
    </row>
    <row r="471" spans="1:15" hidden="1" x14ac:dyDescent="0.25">
      <c r="A471" s="29">
        <v>616</v>
      </c>
      <c r="B471" s="29" t="s">
        <v>324</v>
      </c>
      <c r="C471" s="29" t="s">
        <v>325</v>
      </c>
      <c r="D471" s="29" t="s">
        <v>72</v>
      </c>
      <c r="E471" s="29" t="s">
        <v>90</v>
      </c>
      <c r="F471" s="30" t="s">
        <v>2025</v>
      </c>
      <c r="G471" s="30" t="s">
        <v>77</v>
      </c>
      <c r="H471" s="30" t="s">
        <v>77</v>
      </c>
      <c r="I471" s="30" t="s">
        <v>74</v>
      </c>
      <c r="J471" s="30" t="s">
        <v>77</v>
      </c>
      <c r="K471" s="30" t="s">
        <v>77</v>
      </c>
      <c r="L471" s="30" t="s">
        <v>77</v>
      </c>
      <c r="M471" s="30" t="s">
        <v>77</v>
      </c>
      <c r="N471" s="30" t="s">
        <v>77</v>
      </c>
      <c r="O471" s="29" t="s">
        <v>1179</v>
      </c>
    </row>
    <row r="472" spans="1:15" ht="15.75" hidden="1" x14ac:dyDescent="0.25">
      <c r="A472" s="31">
        <v>617</v>
      </c>
      <c r="B472" s="32" t="s">
        <v>848</v>
      </c>
      <c r="C472" s="32" t="s">
        <v>849</v>
      </c>
      <c r="D472" s="32" t="s">
        <v>72</v>
      </c>
      <c r="E472" s="32" t="s">
        <v>73</v>
      </c>
      <c r="F472" s="32" t="s">
        <v>2025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77</v>
      </c>
      <c r="L472" s="32" t="s">
        <v>77</v>
      </c>
      <c r="M472" s="32" t="s">
        <v>77</v>
      </c>
      <c r="N472" s="32" t="s">
        <v>77</v>
      </c>
      <c r="O472" s="32" t="s">
        <v>1182</v>
      </c>
    </row>
    <row r="473" spans="1:15" ht="15.75" hidden="1" x14ac:dyDescent="0.25">
      <c r="A473" s="31">
        <v>618</v>
      </c>
      <c r="B473" s="32" t="s">
        <v>850</v>
      </c>
      <c r="C473" s="32" t="s">
        <v>42</v>
      </c>
      <c r="D473" s="32" t="s">
        <v>72</v>
      </c>
      <c r="E473" s="32" t="s">
        <v>73</v>
      </c>
      <c r="F473" s="32" t="s">
        <v>2025</v>
      </c>
      <c r="G473" s="32" t="s">
        <v>77</v>
      </c>
      <c r="H473" s="32" t="s">
        <v>77</v>
      </c>
      <c r="I473" s="32" t="s">
        <v>74</v>
      </c>
      <c r="J473" s="32" t="s">
        <v>74</v>
      </c>
      <c r="K473" s="32" t="s">
        <v>74</v>
      </c>
      <c r="L473" s="32" t="s">
        <v>74</v>
      </c>
      <c r="M473" s="32" t="s">
        <v>74</v>
      </c>
      <c r="N473" s="32" t="s">
        <v>74</v>
      </c>
      <c r="O473" s="32" t="s">
        <v>1182</v>
      </c>
    </row>
    <row r="474" spans="1:15" ht="15.75" hidden="1" x14ac:dyDescent="0.25">
      <c r="A474" s="31">
        <v>619</v>
      </c>
      <c r="B474" s="32" t="s">
        <v>851</v>
      </c>
      <c r="C474" s="32" t="s">
        <v>852</v>
      </c>
      <c r="D474" s="32" t="s">
        <v>72</v>
      </c>
      <c r="E474" s="32" t="s">
        <v>90</v>
      </c>
      <c r="F474" s="32" t="s">
        <v>2025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1178</v>
      </c>
    </row>
    <row r="475" spans="1:15" ht="15.75" hidden="1" x14ac:dyDescent="0.25">
      <c r="A475" s="31">
        <v>620</v>
      </c>
      <c r="B475" s="32" t="s">
        <v>853</v>
      </c>
      <c r="C475" s="32" t="s">
        <v>854</v>
      </c>
      <c r="D475" s="32" t="s">
        <v>72</v>
      </c>
      <c r="E475" s="32" t="s">
        <v>73</v>
      </c>
      <c r="F475" s="32" t="s">
        <v>2025</v>
      </c>
      <c r="G475" s="32" t="s">
        <v>77</v>
      </c>
      <c r="H475" s="32" t="s">
        <v>74</v>
      </c>
      <c r="I475" s="32" t="s">
        <v>74</v>
      </c>
      <c r="J475" s="32" t="s">
        <v>74</v>
      </c>
      <c r="K475" s="32" t="s">
        <v>74</v>
      </c>
      <c r="L475" s="32" t="s">
        <v>74</v>
      </c>
      <c r="M475" s="32" t="s">
        <v>74</v>
      </c>
      <c r="N475" s="32" t="s">
        <v>74</v>
      </c>
      <c r="O475" s="32" t="s">
        <v>1178</v>
      </c>
    </row>
    <row r="476" spans="1:15" ht="15.75" hidden="1" x14ac:dyDescent="0.25">
      <c r="A476" s="31">
        <v>621</v>
      </c>
      <c r="B476" s="32" t="s">
        <v>855</v>
      </c>
      <c r="C476" s="32" t="s">
        <v>856</v>
      </c>
      <c r="D476" s="32" t="s">
        <v>72</v>
      </c>
      <c r="E476" s="32" t="s">
        <v>82</v>
      </c>
      <c r="F476" s="32" t="s">
        <v>2025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77</v>
      </c>
      <c r="O476" s="32" t="s">
        <v>1186</v>
      </c>
    </row>
    <row r="477" spans="1:15" ht="15.75" hidden="1" x14ac:dyDescent="0.25">
      <c r="A477" s="31">
        <v>622</v>
      </c>
      <c r="B477" s="32" t="s">
        <v>857</v>
      </c>
      <c r="C477" s="32" t="s">
        <v>858</v>
      </c>
      <c r="D477" s="32" t="s">
        <v>72</v>
      </c>
      <c r="E477" s="32" t="s">
        <v>73</v>
      </c>
      <c r="F477" s="32" t="s">
        <v>2025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74</v>
      </c>
      <c r="L477" s="32" t="s">
        <v>74</v>
      </c>
      <c r="M477" s="32" t="s">
        <v>74</v>
      </c>
      <c r="N477" s="32" t="s">
        <v>74</v>
      </c>
      <c r="O477" s="32" t="s">
        <v>1183</v>
      </c>
    </row>
    <row r="478" spans="1:15" ht="15.75" hidden="1" x14ac:dyDescent="0.25">
      <c r="A478" s="31">
        <v>623</v>
      </c>
      <c r="B478" s="32" t="s">
        <v>2125</v>
      </c>
      <c r="C478" s="32" t="s">
        <v>2126</v>
      </c>
      <c r="D478" s="32" t="s">
        <v>72</v>
      </c>
      <c r="E478" s="32" t="s">
        <v>73</v>
      </c>
      <c r="F478" s="32" t="s">
        <v>74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1178</v>
      </c>
    </row>
    <row r="479" spans="1:15" ht="15.75" hidden="1" x14ac:dyDescent="0.25">
      <c r="A479" s="31">
        <v>624</v>
      </c>
      <c r="B479" s="32" t="s">
        <v>859</v>
      </c>
      <c r="C479" s="32" t="s">
        <v>860</v>
      </c>
      <c r="D479" s="32" t="s">
        <v>72</v>
      </c>
      <c r="E479" s="32" t="s">
        <v>73</v>
      </c>
      <c r="F479" s="32" t="s">
        <v>2025</v>
      </c>
      <c r="G479" s="32" t="s">
        <v>77</v>
      </c>
      <c r="H479" s="32" t="s">
        <v>77</v>
      </c>
      <c r="I479" s="32" t="s">
        <v>77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1182</v>
      </c>
    </row>
    <row r="480" spans="1:15" ht="15.75" hidden="1" x14ac:dyDescent="0.25">
      <c r="A480" s="31">
        <v>625</v>
      </c>
      <c r="B480" s="32" t="s">
        <v>861</v>
      </c>
      <c r="C480" s="32" t="s">
        <v>862</v>
      </c>
      <c r="D480" s="32" t="s">
        <v>72</v>
      </c>
      <c r="E480" s="32" t="s">
        <v>73</v>
      </c>
      <c r="F480" s="32" t="s">
        <v>2025</v>
      </c>
      <c r="G480" s="32" t="s">
        <v>77</v>
      </c>
      <c r="H480" s="32" t="s">
        <v>77</v>
      </c>
      <c r="I480" s="32" t="s">
        <v>77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1182</v>
      </c>
    </row>
    <row r="481" spans="1:15" ht="15.75" hidden="1" x14ac:dyDescent="0.25">
      <c r="A481" s="31">
        <v>626</v>
      </c>
      <c r="B481" s="32" t="s">
        <v>863</v>
      </c>
      <c r="C481" s="32" t="s">
        <v>864</v>
      </c>
      <c r="D481" s="32" t="s">
        <v>72</v>
      </c>
      <c r="E481" s="32" t="s">
        <v>73</v>
      </c>
      <c r="F481" s="32" t="s">
        <v>2025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74</v>
      </c>
      <c r="L481" s="32" t="s">
        <v>77</v>
      </c>
      <c r="M481" s="32" t="s">
        <v>77</v>
      </c>
      <c r="N481" s="32" t="s">
        <v>74</v>
      </c>
      <c r="O481" s="32" t="s">
        <v>1178</v>
      </c>
    </row>
    <row r="482" spans="1:15" ht="15.75" hidden="1" x14ac:dyDescent="0.25">
      <c r="A482" s="31">
        <v>627</v>
      </c>
      <c r="B482" s="32" t="s">
        <v>265</v>
      </c>
      <c r="C482" s="32" t="s">
        <v>49</v>
      </c>
      <c r="D482" s="32" t="s">
        <v>72</v>
      </c>
      <c r="E482" s="32" t="s">
        <v>73</v>
      </c>
      <c r="F482" s="32" t="s">
        <v>2025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1181</v>
      </c>
    </row>
    <row r="483" spans="1:15" ht="15.75" hidden="1" x14ac:dyDescent="0.25">
      <c r="A483" s="31">
        <v>628</v>
      </c>
      <c r="B483" s="32" t="s">
        <v>155</v>
      </c>
      <c r="C483" s="32" t="s">
        <v>156</v>
      </c>
      <c r="D483" s="32" t="s">
        <v>72</v>
      </c>
      <c r="E483" s="32" t="s">
        <v>73</v>
      </c>
      <c r="F483" s="32" t="s">
        <v>2027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1186</v>
      </c>
    </row>
    <row r="484" spans="1:15" ht="15.75" hidden="1" x14ac:dyDescent="0.25">
      <c r="A484" s="31">
        <v>629</v>
      </c>
      <c r="B484" s="32" t="s">
        <v>492</v>
      </c>
      <c r="C484" s="32" t="s">
        <v>1267</v>
      </c>
      <c r="D484" s="32" t="s">
        <v>72</v>
      </c>
      <c r="E484" s="32" t="s">
        <v>73</v>
      </c>
      <c r="F484" s="32" t="s">
        <v>2027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74</v>
      </c>
      <c r="L484" s="32" t="s">
        <v>77</v>
      </c>
      <c r="M484" s="32" t="s">
        <v>74</v>
      </c>
      <c r="N484" s="32" t="s">
        <v>77</v>
      </c>
      <c r="O484" s="32" t="s">
        <v>1178</v>
      </c>
    </row>
    <row r="485" spans="1:15" ht="31.5" hidden="1" x14ac:dyDescent="0.25">
      <c r="A485" s="31">
        <v>630</v>
      </c>
      <c r="B485" s="32" t="s">
        <v>186</v>
      </c>
      <c r="C485" s="32" t="s">
        <v>187</v>
      </c>
      <c r="D485" s="32" t="s">
        <v>72</v>
      </c>
      <c r="E485" s="32" t="s">
        <v>82</v>
      </c>
      <c r="F485" s="32" t="s">
        <v>2025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1189</v>
      </c>
    </row>
    <row r="486" spans="1:15" ht="31.5" hidden="1" x14ac:dyDescent="0.25">
      <c r="A486" s="31">
        <v>631</v>
      </c>
      <c r="B486" s="32" t="s">
        <v>685</v>
      </c>
      <c r="C486" s="32" t="s">
        <v>686</v>
      </c>
      <c r="D486" s="32" t="s">
        <v>72</v>
      </c>
      <c r="E486" s="32" t="s">
        <v>82</v>
      </c>
      <c r="F486" s="32" t="s">
        <v>2025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1189</v>
      </c>
    </row>
    <row r="487" spans="1:15" ht="15.75" x14ac:dyDescent="0.25">
      <c r="A487" s="31">
        <v>606</v>
      </c>
      <c r="B487" s="32" t="s">
        <v>877</v>
      </c>
      <c r="C487" s="32" t="s">
        <v>878</v>
      </c>
      <c r="D487" s="32" t="s">
        <v>72</v>
      </c>
      <c r="E487" s="32" t="s">
        <v>105</v>
      </c>
      <c r="F487" s="32" t="s">
        <v>2025</v>
      </c>
      <c r="G487" s="32" t="s">
        <v>77</v>
      </c>
      <c r="H487" s="32" t="s">
        <v>77</v>
      </c>
      <c r="I487" s="32" t="s">
        <v>74</v>
      </c>
      <c r="J487" s="32" t="s">
        <v>77</v>
      </c>
      <c r="K487" s="32" t="s">
        <v>74</v>
      </c>
      <c r="L487" s="32" t="s">
        <v>77</v>
      </c>
      <c r="M487" s="32" t="s">
        <v>74</v>
      </c>
      <c r="N487" s="32" t="s">
        <v>77</v>
      </c>
      <c r="O487" s="32" t="s">
        <v>1203</v>
      </c>
    </row>
    <row r="488" spans="1:15" ht="15.75" x14ac:dyDescent="0.25">
      <c r="A488" s="31">
        <v>614</v>
      </c>
      <c r="B488" s="32" t="s">
        <v>2467</v>
      </c>
      <c r="C488" s="32" t="s">
        <v>2455</v>
      </c>
      <c r="D488" s="32" t="s">
        <v>72</v>
      </c>
      <c r="E488" s="32" t="s">
        <v>105</v>
      </c>
      <c r="F488" s="32" t="s">
        <v>2025</v>
      </c>
      <c r="G488" s="32" t="s">
        <v>2027</v>
      </c>
      <c r="H488" s="32" t="s">
        <v>2025</v>
      </c>
      <c r="I488" s="32" t="s">
        <v>2025</v>
      </c>
      <c r="J488" s="32" t="s">
        <v>2468</v>
      </c>
      <c r="K488" s="32" t="s">
        <v>2027</v>
      </c>
      <c r="L488" s="32" t="s">
        <v>2027</v>
      </c>
      <c r="M488" s="32" t="s">
        <v>2025</v>
      </c>
      <c r="N488" s="32" t="s">
        <v>2025</v>
      </c>
      <c r="O488" s="32" t="s">
        <v>1202</v>
      </c>
    </row>
    <row r="489" spans="1:15" ht="31.5" hidden="1" x14ac:dyDescent="0.25">
      <c r="A489" s="31">
        <v>634</v>
      </c>
      <c r="B489" s="32" t="s">
        <v>547</v>
      </c>
      <c r="C489" s="32" t="s">
        <v>548</v>
      </c>
      <c r="D489" s="32" t="s">
        <v>130</v>
      </c>
      <c r="E489" s="32" t="s">
        <v>82</v>
      </c>
      <c r="F489" s="32" t="s">
        <v>2025</v>
      </c>
      <c r="G489" s="32" t="s">
        <v>77</v>
      </c>
      <c r="H489" s="32" t="s">
        <v>77</v>
      </c>
      <c r="I489" s="32" t="s">
        <v>77</v>
      </c>
      <c r="J489" s="32" t="s">
        <v>77</v>
      </c>
      <c r="K489" s="32" t="s">
        <v>74</v>
      </c>
      <c r="L489" s="32" t="s">
        <v>74</v>
      </c>
      <c r="M489" s="32" t="s">
        <v>74</v>
      </c>
      <c r="N489" s="32" t="s">
        <v>77</v>
      </c>
      <c r="O489" s="32" t="s">
        <v>1189</v>
      </c>
    </row>
    <row r="490" spans="1:15" ht="15.75" x14ac:dyDescent="0.25">
      <c r="A490" s="31">
        <v>632</v>
      </c>
      <c r="B490" s="32" t="s">
        <v>530</v>
      </c>
      <c r="C490" s="32" t="s">
        <v>531</v>
      </c>
      <c r="D490" s="32" t="s">
        <v>72</v>
      </c>
      <c r="E490" s="32" t="s">
        <v>105</v>
      </c>
      <c r="F490" s="32" t="s">
        <v>2025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77</v>
      </c>
      <c r="N490" s="32" t="s">
        <v>77</v>
      </c>
      <c r="O490" s="32" t="s">
        <v>1202</v>
      </c>
    </row>
    <row r="491" spans="1:15" ht="15.75" x14ac:dyDescent="0.25">
      <c r="A491" s="31">
        <v>633</v>
      </c>
      <c r="B491" s="32" t="s">
        <v>524</v>
      </c>
      <c r="C491" s="32" t="s">
        <v>525</v>
      </c>
      <c r="D491" s="32" t="s">
        <v>72</v>
      </c>
      <c r="E491" s="32" t="s">
        <v>105</v>
      </c>
      <c r="F491" s="32" t="s">
        <v>2027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77</v>
      </c>
      <c r="L491" s="32" t="s">
        <v>77</v>
      </c>
      <c r="M491" s="32" t="s">
        <v>77</v>
      </c>
      <c r="N491" s="32" t="s">
        <v>77</v>
      </c>
      <c r="O491" s="32" t="s">
        <v>1201</v>
      </c>
    </row>
    <row r="492" spans="1:15" ht="15.75" x14ac:dyDescent="0.25">
      <c r="A492" s="31">
        <v>635</v>
      </c>
      <c r="B492" s="32" t="s">
        <v>222</v>
      </c>
      <c r="C492" s="32" t="s">
        <v>223</v>
      </c>
      <c r="D492" s="32" t="s">
        <v>72</v>
      </c>
      <c r="E492" s="32" t="s">
        <v>105</v>
      </c>
      <c r="F492" s="32" t="s">
        <v>2025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74</v>
      </c>
      <c r="O492" s="32" t="s">
        <v>1202</v>
      </c>
    </row>
    <row r="493" spans="1:15" ht="15.75" x14ac:dyDescent="0.25">
      <c r="A493" s="31">
        <v>636</v>
      </c>
      <c r="B493" s="32" t="s">
        <v>182</v>
      </c>
      <c r="C493" s="32" t="s">
        <v>183</v>
      </c>
      <c r="D493" s="32" t="s">
        <v>72</v>
      </c>
      <c r="E493" s="32" t="s">
        <v>105</v>
      </c>
      <c r="F493" s="32" t="s">
        <v>2027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74</v>
      </c>
      <c r="N493" s="32" t="s">
        <v>77</v>
      </c>
      <c r="O493" s="32" t="s">
        <v>1202</v>
      </c>
    </row>
    <row r="494" spans="1:15" ht="15.75" hidden="1" x14ac:dyDescent="0.25">
      <c r="A494" s="31">
        <v>639</v>
      </c>
      <c r="B494" s="32" t="s">
        <v>869</v>
      </c>
      <c r="C494" s="32" t="s">
        <v>870</v>
      </c>
      <c r="D494" s="32" t="s">
        <v>72</v>
      </c>
      <c r="E494" s="32" t="s">
        <v>73</v>
      </c>
      <c r="F494" s="32" t="s">
        <v>2025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77</v>
      </c>
      <c r="O494" s="32" t="s">
        <v>1180</v>
      </c>
    </row>
    <row r="495" spans="1:15" ht="15.75" hidden="1" x14ac:dyDescent="0.25">
      <c r="A495" s="31">
        <v>640</v>
      </c>
      <c r="B495" s="32" t="s">
        <v>871</v>
      </c>
      <c r="C495" s="32" t="s">
        <v>872</v>
      </c>
      <c r="D495" s="32" t="s">
        <v>72</v>
      </c>
      <c r="E495" s="32" t="s">
        <v>73</v>
      </c>
      <c r="F495" s="32" t="s">
        <v>2025</v>
      </c>
      <c r="G495" s="32" t="s">
        <v>77</v>
      </c>
      <c r="H495" s="32" t="s">
        <v>77</v>
      </c>
      <c r="I495" s="32" t="s">
        <v>74</v>
      </c>
      <c r="J495" s="32" t="s">
        <v>74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1180</v>
      </c>
    </row>
    <row r="496" spans="1:15" ht="15.75" hidden="1" x14ac:dyDescent="0.25">
      <c r="A496" s="31">
        <v>641</v>
      </c>
      <c r="B496" s="32" t="s">
        <v>306</v>
      </c>
      <c r="C496" s="32" t="s">
        <v>307</v>
      </c>
      <c r="D496" s="32" t="s">
        <v>72</v>
      </c>
      <c r="E496" s="32" t="s">
        <v>73</v>
      </c>
      <c r="F496" s="32" t="s">
        <v>2025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74</v>
      </c>
      <c r="L496" s="32" t="s">
        <v>74</v>
      </c>
      <c r="M496" s="32" t="s">
        <v>74</v>
      </c>
      <c r="N496" s="32" t="s">
        <v>77</v>
      </c>
      <c r="O496" s="32" t="s">
        <v>1183</v>
      </c>
    </row>
    <row r="497" spans="1:15" ht="15.75" hidden="1" x14ac:dyDescent="0.25">
      <c r="A497" s="31">
        <v>642</v>
      </c>
      <c r="B497" s="32" t="s">
        <v>495</v>
      </c>
      <c r="C497" s="32" t="s">
        <v>496</v>
      </c>
      <c r="D497" s="32" t="s">
        <v>72</v>
      </c>
      <c r="E497" s="32" t="s">
        <v>73</v>
      </c>
      <c r="F497" s="32" t="s">
        <v>2025</v>
      </c>
      <c r="G497" s="32" t="s">
        <v>77</v>
      </c>
      <c r="H497" s="32" t="s">
        <v>77</v>
      </c>
      <c r="I497" s="32" t="s">
        <v>77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1184</v>
      </c>
    </row>
    <row r="498" spans="1:15" ht="15.75" x14ac:dyDescent="0.25">
      <c r="A498" s="31">
        <v>637</v>
      </c>
      <c r="B498" s="32" t="s">
        <v>865</v>
      </c>
      <c r="C498" s="32" t="s">
        <v>866</v>
      </c>
      <c r="D498" s="32" t="s">
        <v>72</v>
      </c>
      <c r="E498" s="32" t="s">
        <v>105</v>
      </c>
      <c r="F498" s="32" t="s">
        <v>2025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74</v>
      </c>
      <c r="L498" s="32" t="s">
        <v>77</v>
      </c>
      <c r="M498" s="32" t="s">
        <v>74</v>
      </c>
      <c r="N498" s="32" t="s">
        <v>77</v>
      </c>
      <c r="O498" s="32" t="s">
        <v>1177</v>
      </c>
    </row>
    <row r="499" spans="1:15" ht="31.5" x14ac:dyDescent="0.25">
      <c r="A499" s="31">
        <v>638</v>
      </c>
      <c r="B499" s="32" t="s">
        <v>867</v>
      </c>
      <c r="C499" s="32" t="s">
        <v>868</v>
      </c>
      <c r="D499" s="32" t="s">
        <v>72</v>
      </c>
      <c r="E499" s="32" t="s">
        <v>105</v>
      </c>
      <c r="F499" s="32" t="s">
        <v>2025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74</v>
      </c>
      <c r="O499" s="32" t="s">
        <v>1207</v>
      </c>
    </row>
    <row r="500" spans="1:15" ht="15.75" x14ac:dyDescent="0.25">
      <c r="A500" s="31">
        <v>643</v>
      </c>
      <c r="B500" s="32" t="s">
        <v>202</v>
      </c>
      <c r="C500" s="32" t="s">
        <v>203</v>
      </c>
      <c r="D500" s="32" t="s">
        <v>72</v>
      </c>
      <c r="E500" s="32" t="s">
        <v>105</v>
      </c>
      <c r="F500" s="32" t="s">
        <v>2025</v>
      </c>
      <c r="G500" s="32" t="s">
        <v>77</v>
      </c>
      <c r="H500" s="32" t="s">
        <v>74</v>
      </c>
      <c r="I500" s="32" t="s">
        <v>77</v>
      </c>
      <c r="J500" s="32" t="s">
        <v>74</v>
      </c>
      <c r="K500" s="32" t="s">
        <v>74</v>
      </c>
      <c r="L500" s="32" t="s">
        <v>77</v>
      </c>
      <c r="M500" s="32" t="s">
        <v>74</v>
      </c>
      <c r="N500" s="32" t="s">
        <v>74</v>
      </c>
      <c r="O500" s="32" t="s">
        <v>1201</v>
      </c>
    </row>
    <row r="501" spans="1:15" ht="15.75" x14ac:dyDescent="0.25">
      <c r="A501" s="31">
        <v>644</v>
      </c>
      <c r="B501" s="32" t="s">
        <v>220</v>
      </c>
      <c r="C501" s="32" t="s">
        <v>221</v>
      </c>
      <c r="D501" s="32" t="s">
        <v>72</v>
      </c>
      <c r="E501" s="32" t="s">
        <v>105</v>
      </c>
      <c r="F501" s="32" t="s">
        <v>2025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1201</v>
      </c>
    </row>
    <row r="502" spans="1:15" ht="15.75" hidden="1" x14ac:dyDescent="0.25">
      <c r="A502" s="31">
        <v>648</v>
      </c>
      <c r="B502" s="32" t="s">
        <v>330</v>
      </c>
      <c r="C502" s="32" t="s">
        <v>331</v>
      </c>
      <c r="D502" s="32" t="s">
        <v>72</v>
      </c>
      <c r="E502" s="32" t="s">
        <v>73</v>
      </c>
      <c r="F502" s="32" t="s">
        <v>2025</v>
      </c>
      <c r="G502" s="32" t="s">
        <v>77</v>
      </c>
      <c r="H502" s="32" t="s">
        <v>74</v>
      </c>
      <c r="I502" s="32" t="s">
        <v>74</v>
      </c>
      <c r="J502" s="32" t="s">
        <v>77</v>
      </c>
      <c r="K502" s="32" t="s">
        <v>74</v>
      </c>
      <c r="L502" s="32" t="s">
        <v>74</v>
      </c>
      <c r="M502" s="32" t="s">
        <v>74</v>
      </c>
      <c r="N502" s="32" t="s">
        <v>74</v>
      </c>
      <c r="O502" s="32" t="s">
        <v>1181</v>
      </c>
    </row>
    <row r="503" spans="1:15" ht="15.75" x14ac:dyDescent="0.25">
      <c r="A503" s="31">
        <v>645</v>
      </c>
      <c r="B503" s="32" t="s">
        <v>615</v>
      </c>
      <c r="C503" s="32" t="s">
        <v>616</v>
      </c>
      <c r="D503" s="32" t="s">
        <v>72</v>
      </c>
      <c r="E503" s="32" t="s">
        <v>105</v>
      </c>
      <c r="F503" s="32" t="s">
        <v>2025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77</v>
      </c>
      <c r="M503" s="32" t="s">
        <v>74</v>
      </c>
      <c r="N503" s="32" t="s">
        <v>77</v>
      </c>
      <c r="O503" s="32" t="s">
        <v>1205</v>
      </c>
    </row>
    <row r="504" spans="1:15" ht="15.75" x14ac:dyDescent="0.25">
      <c r="A504" s="31">
        <v>647</v>
      </c>
      <c r="B504" s="32" t="s">
        <v>514</v>
      </c>
      <c r="C504" s="32" t="s">
        <v>515</v>
      </c>
      <c r="D504" s="32" t="s">
        <v>72</v>
      </c>
      <c r="E504" s="32" t="s">
        <v>105</v>
      </c>
      <c r="F504" s="32" t="s">
        <v>2025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77</v>
      </c>
      <c r="L504" s="32" t="s">
        <v>77</v>
      </c>
      <c r="M504" s="32" t="s">
        <v>77</v>
      </c>
      <c r="N504" s="32" t="s">
        <v>77</v>
      </c>
      <c r="O504" s="32" t="s">
        <v>1201</v>
      </c>
    </row>
    <row r="505" spans="1:15" ht="15.75" hidden="1" x14ac:dyDescent="0.25">
      <c r="A505" s="31">
        <v>651</v>
      </c>
      <c r="B505" s="32" t="s">
        <v>1958</v>
      </c>
      <c r="C505" s="32" t="s">
        <v>2076</v>
      </c>
      <c r="D505" s="32" t="s">
        <v>2014</v>
      </c>
      <c r="E505" s="32" t="s">
        <v>2014</v>
      </c>
      <c r="F505" s="32" t="s">
        <v>2025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2014</v>
      </c>
      <c r="L505" s="32" t="s">
        <v>2014</v>
      </c>
      <c r="M505" s="32" t="s">
        <v>2014</v>
      </c>
      <c r="N505" s="32" t="s">
        <v>2014</v>
      </c>
      <c r="O505" s="32" t="s">
        <v>2014</v>
      </c>
    </row>
    <row r="506" spans="1:15" ht="15.75" hidden="1" x14ac:dyDescent="0.25">
      <c r="A506" s="31">
        <v>653</v>
      </c>
      <c r="B506" s="32" t="s">
        <v>1951</v>
      </c>
      <c r="C506" s="32" t="s">
        <v>2077</v>
      </c>
      <c r="D506" s="32" t="s">
        <v>2014</v>
      </c>
      <c r="E506" s="32" t="s">
        <v>2014</v>
      </c>
      <c r="F506" s="32" t="s">
        <v>2025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2014</v>
      </c>
    </row>
    <row r="507" spans="1:15" ht="15.75" hidden="1" x14ac:dyDescent="0.25">
      <c r="A507" s="31">
        <v>654</v>
      </c>
      <c r="B507" s="32" t="s">
        <v>1956</v>
      </c>
      <c r="C507" s="32" t="s">
        <v>2078</v>
      </c>
      <c r="D507" s="32" t="s">
        <v>2014</v>
      </c>
      <c r="E507" s="32" t="s">
        <v>2014</v>
      </c>
      <c r="F507" s="32" t="s">
        <v>2025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77</v>
      </c>
      <c r="L507" s="32" t="s">
        <v>77</v>
      </c>
      <c r="M507" s="32" t="s">
        <v>77</v>
      </c>
      <c r="N507" s="32" t="s">
        <v>74</v>
      </c>
      <c r="O507" s="32" t="s">
        <v>2014</v>
      </c>
    </row>
    <row r="508" spans="1:15" ht="15.75" hidden="1" x14ac:dyDescent="0.25">
      <c r="A508" s="31">
        <v>655</v>
      </c>
      <c r="B508" s="32" t="s">
        <v>1980</v>
      </c>
      <c r="C508" s="32" t="s">
        <v>1981</v>
      </c>
      <c r="D508" s="32" t="s">
        <v>72</v>
      </c>
      <c r="E508" s="32" t="s">
        <v>90</v>
      </c>
      <c r="F508" s="32" t="s">
        <v>2025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74</v>
      </c>
      <c r="M508" s="32" t="s">
        <v>74</v>
      </c>
      <c r="N508" s="32" t="s">
        <v>74</v>
      </c>
      <c r="O508" s="32" t="s">
        <v>2014</v>
      </c>
    </row>
    <row r="509" spans="1:15" ht="15.75" hidden="1" x14ac:dyDescent="0.25">
      <c r="A509" s="31">
        <v>658</v>
      </c>
      <c r="B509" s="32" t="s">
        <v>1957</v>
      </c>
      <c r="C509" s="32" t="s">
        <v>2079</v>
      </c>
      <c r="D509" s="32" t="s">
        <v>2014</v>
      </c>
      <c r="E509" s="32" t="s">
        <v>2014</v>
      </c>
      <c r="F509" s="32" t="s">
        <v>2025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1183</v>
      </c>
    </row>
    <row r="510" spans="1:15" ht="15.75" hidden="1" x14ac:dyDescent="0.25">
      <c r="A510" s="31">
        <v>659</v>
      </c>
      <c r="B510" s="32" t="s">
        <v>2431</v>
      </c>
      <c r="C510" s="29" t="s">
        <v>2486</v>
      </c>
      <c r="D510" s="29"/>
      <c r="E510" s="29" t="s">
        <v>73</v>
      </c>
      <c r="F510" s="32" t="s">
        <v>1298</v>
      </c>
      <c r="G510" s="32" t="s">
        <v>1298</v>
      </c>
      <c r="H510" s="32" t="s">
        <v>1298</v>
      </c>
      <c r="I510" s="32" t="s">
        <v>1298</v>
      </c>
      <c r="J510" s="32" t="s">
        <v>1298</v>
      </c>
      <c r="K510" s="32" t="s">
        <v>1298</v>
      </c>
      <c r="L510" s="32" t="s">
        <v>1298</v>
      </c>
      <c r="M510" s="32" t="s">
        <v>1298</v>
      </c>
      <c r="N510" s="32"/>
      <c r="O510" s="32"/>
    </row>
    <row r="511" spans="1:15" ht="15.75" hidden="1" x14ac:dyDescent="0.25">
      <c r="A511" s="31">
        <v>660</v>
      </c>
      <c r="B511" s="32" t="s">
        <v>2212</v>
      </c>
      <c r="C511" s="29" t="s">
        <v>2487</v>
      </c>
      <c r="D511" s="29"/>
      <c r="E511" s="29" t="s">
        <v>82</v>
      </c>
      <c r="F511" s="32" t="s">
        <v>1298</v>
      </c>
      <c r="G511" s="32" t="s">
        <v>1298</v>
      </c>
      <c r="H511" s="32" t="s">
        <v>1298</v>
      </c>
      <c r="I511" s="32" t="s">
        <v>1298</v>
      </c>
      <c r="J511" s="32" t="s">
        <v>1298</v>
      </c>
      <c r="K511" s="32" t="s">
        <v>1298</v>
      </c>
      <c r="L511" s="32" t="s">
        <v>1298</v>
      </c>
      <c r="M511" s="32" t="s">
        <v>1298</v>
      </c>
      <c r="N511" s="32"/>
      <c r="O511" s="32"/>
    </row>
    <row r="512" spans="1:15" ht="31.5" hidden="1" x14ac:dyDescent="0.25">
      <c r="A512" s="31">
        <v>661</v>
      </c>
      <c r="B512" s="32" t="s">
        <v>2236</v>
      </c>
      <c r="C512" s="29" t="s">
        <v>2235</v>
      </c>
      <c r="D512" s="29" t="s">
        <v>72</v>
      </c>
      <c r="E512" s="29" t="s">
        <v>82</v>
      </c>
      <c r="F512" s="32" t="s">
        <v>1298</v>
      </c>
      <c r="G512" s="32" t="s">
        <v>1298</v>
      </c>
      <c r="H512" s="32" t="s">
        <v>1298</v>
      </c>
      <c r="I512" s="32" t="s">
        <v>1298</v>
      </c>
      <c r="J512" s="32" t="s">
        <v>1298</v>
      </c>
      <c r="K512" s="32" t="s">
        <v>1298</v>
      </c>
      <c r="L512" s="32" t="s">
        <v>1298</v>
      </c>
      <c r="M512" s="32" t="s">
        <v>1298</v>
      </c>
      <c r="N512" s="32"/>
      <c r="O512" s="32" t="s">
        <v>2237</v>
      </c>
    </row>
    <row r="513" spans="1:15" ht="31.5" x14ac:dyDescent="0.25">
      <c r="A513" s="31">
        <v>649</v>
      </c>
      <c r="B513" s="32" t="s">
        <v>873</v>
      </c>
      <c r="C513" s="32" t="s">
        <v>874</v>
      </c>
      <c r="D513" s="32" t="s">
        <v>72</v>
      </c>
      <c r="E513" s="32" t="s">
        <v>105</v>
      </c>
      <c r="F513" s="32" t="s">
        <v>2027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1207</v>
      </c>
    </row>
    <row r="514" spans="1:15" ht="15.75" hidden="1" x14ac:dyDescent="0.25">
      <c r="A514" s="31">
        <v>663</v>
      </c>
      <c r="B514" s="32" t="s">
        <v>2516</v>
      </c>
      <c r="C514" s="29" t="s">
        <v>2503</v>
      </c>
      <c r="D514" s="29"/>
      <c r="E514" s="29" t="s">
        <v>73</v>
      </c>
      <c r="F514" s="32" t="s">
        <v>1298</v>
      </c>
      <c r="G514" s="32" t="s">
        <v>1298</v>
      </c>
      <c r="H514" s="32" t="s">
        <v>1298</v>
      </c>
      <c r="I514" s="32" t="s">
        <v>1298</v>
      </c>
      <c r="J514" s="32" t="s">
        <v>1298</v>
      </c>
      <c r="K514" s="32" t="s">
        <v>1298</v>
      </c>
      <c r="L514" s="32" t="s">
        <v>1298</v>
      </c>
      <c r="M514" s="32" t="s">
        <v>1298</v>
      </c>
      <c r="N514" s="32" t="s">
        <v>1298</v>
      </c>
      <c r="O514" s="32"/>
    </row>
    <row r="515" spans="1:15" ht="15.75" x14ac:dyDescent="0.25">
      <c r="A515" s="31">
        <v>650</v>
      </c>
      <c r="B515" s="32" t="s">
        <v>2074</v>
      </c>
      <c r="C515" s="32" t="s">
        <v>2075</v>
      </c>
      <c r="D515" s="32" t="s">
        <v>2014</v>
      </c>
      <c r="E515" s="32" t="s">
        <v>105</v>
      </c>
      <c r="F515" s="32" t="s">
        <v>2025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74</v>
      </c>
      <c r="L515" s="32" t="s">
        <v>74</v>
      </c>
      <c r="M515" s="32" t="s">
        <v>74</v>
      </c>
      <c r="N515" s="32" t="s">
        <v>74</v>
      </c>
      <c r="O515" s="32" t="s">
        <v>2014</v>
      </c>
    </row>
    <row r="516" spans="1:15" ht="15.75" x14ac:dyDescent="0.25">
      <c r="A516" s="31">
        <v>662</v>
      </c>
      <c r="B516" s="32" t="s">
        <v>2395</v>
      </c>
      <c r="C516" s="29" t="s">
        <v>2381</v>
      </c>
      <c r="D516" s="29" t="s">
        <v>72</v>
      </c>
      <c r="E516" s="29" t="s">
        <v>1273</v>
      </c>
      <c r="F516" s="32" t="s">
        <v>1298</v>
      </c>
      <c r="G516" s="32" t="s">
        <v>1298</v>
      </c>
      <c r="H516" s="32" t="s">
        <v>1298</v>
      </c>
      <c r="I516" s="32" t="s">
        <v>1298</v>
      </c>
      <c r="J516" s="32" t="s">
        <v>1298</v>
      </c>
      <c r="K516" s="32" t="s">
        <v>1298</v>
      </c>
      <c r="L516" s="32" t="s">
        <v>1298</v>
      </c>
      <c r="M516" s="32" t="s">
        <v>1298</v>
      </c>
      <c r="N516" s="32"/>
      <c r="O516" s="32"/>
    </row>
    <row r="517" spans="1:15" ht="15.75" x14ac:dyDescent="0.25">
      <c r="A517" s="31">
        <v>664</v>
      </c>
      <c r="B517" s="32" t="s">
        <v>2283</v>
      </c>
      <c r="C517" s="29" t="s">
        <v>2282</v>
      </c>
      <c r="D517" s="29" t="s">
        <v>72</v>
      </c>
      <c r="E517" s="29" t="s">
        <v>105</v>
      </c>
      <c r="F517" s="32" t="s">
        <v>1298</v>
      </c>
      <c r="G517" s="32" t="s">
        <v>1298</v>
      </c>
      <c r="H517" s="32" t="s">
        <v>1298</v>
      </c>
      <c r="I517" s="32" t="s">
        <v>1298</v>
      </c>
      <c r="J517" s="32" t="s">
        <v>1298</v>
      </c>
      <c r="K517" s="32" t="s">
        <v>1298</v>
      </c>
      <c r="L517" s="32" t="s">
        <v>1298</v>
      </c>
      <c r="M517" s="32" t="s">
        <v>1298</v>
      </c>
      <c r="N517" s="32"/>
      <c r="O517" s="32" t="s">
        <v>2284</v>
      </c>
    </row>
    <row r="518" spans="1:15" ht="15.75" x14ac:dyDescent="0.25">
      <c r="A518" s="31">
        <v>665</v>
      </c>
      <c r="B518" s="32" t="s">
        <v>2289</v>
      </c>
      <c r="C518" s="29" t="str">
        <f>VLOOKUP(A518,'LISTADO ATM'!$A$2:$B$823,2,0)</f>
        <v>ATM Huacal (Santiago)</v>
      </c>
      <c r="D518" s="29"/>
      <c r="E518" s="29" t="s">
        <v>1273</v>
      </c>
      <c r="F518" s="32" t="s">
        <v>1298</v>
      </c>
      <c r="G518" s="32" t="s">
        <v>1298</v>
      </c>
      <c r="H518" s="32" t="s">
        <v>1298</v>
      </c>
      <c r="I518" s="32" t="s">
        <v>1298</v>
      </c>
      <c r="J518" s="32" t="s">
        <v>1298</v>
      </c>
      <c r="K518" s="32" t="s">
        <v>1298</v>
      </c>
      <c r="L518" s="32" t="s">
        <v>1298</v>
      </c>
      <c r="M518" s="32" t="s">
        <v>1298</v>
      </c>
      <c r="N518" s="32"/>
      <c r="O518" s="32"/>
    </row>
    <row r="519" spans="1:15" ht="15.75" x14ac:dyDescent="0.25">
      <c r="A519" s="31">
        <v>666</v>
      </c>
      <c r="B519" s="32" t="s">
        <v>2280</v>
      </c>
      <c r="C519" s="29" t="s">
        <v>2279</v>
      </c>
      <c r="D519" s="29" t="s">
        <v>87</v>
      </c>
      <c r="E519" s="29" t="s">
        <v>105</v>
      </c>
      <c r="F519" s="32" t="s">
        <v>1298</v>
      </c>
      <c r="G519" s="32" t="s">
        <v>1298</v>
      </c>
      <c r="H519" s="32" t="s">
        <v>1298</v>
      </c>
      <c r="I519" s="32" t="s">
        <v>1298</v>
      </c>
      <c r="J519" s="32" t="s">
        <v>1298</v>
      </c>
      <c r="K519" s="32" t="s">
        <v>1298</v>
      </c>
      <c r="L519" s="32" t="s">
        <v>1298</v>
      </c>
      <c r="M519" s="32" t="s">
        <v>1298</v>
      </c>
      <c r="N519" s="32"/>
      <c r="O519" s="32"/>
    </row>
    <row r="520" spans="1:15" ht="15.75" hidden="1" x14ac:dyDescent="0.25">
      <c r="A520" s="31">
        <v>669</v>
      </c>
      <c r="B520" s="32" t="s">
        <v>2400</v>
      </c>
      <c r="C520" s="32" t="s">
        <v>1971</v>
      </c>
      <c r="D520" s="32" t="s">
        <v>72</v>
      </c>
      <c r="E520" s="32" t="s">
        <v>82</v>
      </c>
      <c r="F520" s="32" t="s">
        <v>2027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74</v>
      </c>
      <c r="L520" s="32" t="s">
        <v>74</v>
      </c>
      <c r="M520" s="32" t="s">
        <v>74</v>
      </c>
      <c r="N520" s="32" t="s">
        <v>74</v>
      </c>
      <c r="O520" s="32" t="s">
        <v>2014</v>
      </c>
    </row>
    <row r="521" spans="1:15" ht="15.75" hidden="1" x14ac:dyDescent="0.25">
      <c r="A521" s="31">
        <v>670</v>
      </c>
      <c r="B521" s="32" t="s">
        <v>1967</v>
      </c>
      <c r="C521" s="32" t="s">
        <v>2080</v>
      </c>
      <c r="D521" s="32" t="s">
        <v>2014</v>
      </c>
      <c r="E521" s="32" t="s">
        <v>2014</v>
      </c>
      <c r="F521" s="32" t="s">
        <v>2025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77</v>
      </c>
      <c r="M521" s="32" t="s">
        <v>74</v>
      </c>
      <c r="N521" s="32" t="s">
        <v>77</v>
      </c>
      <c r="O521" s="32" t="s">
        <v>2014</v>
      </c>
    </row>
    <row r="522" spans="1:15" ht="15.75" hidden="1" x14ac:dyDescent="0.25">
      <c r="A522" s="31">
        <v>671</v>
      </c>
      <c r="B522" s="32" t="s">
        <v>1968</v>
      </c>
      <c r="C522" s="32" t="s">
        <v>2081</v>
      </c>
      <c r="D522" s="32" t="s">
        <v>2014</v>
      </c>
      <c r="E522" s="32" t="s">
        <v>2014</v>
      </c>
      <c r="F522" s="32" t="s">
        <v>2025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2014</v>
      </c>
    </row>
    <row r="523" spans="1:15" ht="15.75" hidden="1" x14ac:dyDescent="0.25">
      <c r="A523" s="31">
        <v>672</v>
      </c>
      <c r="B523" s="32" t="s">
        <v>1973</v>
      </c>
      <c r="C523" s="32" t="s">
        <v>1959</v>
      </c>
      <c r="D523" s="32" t="s">
        <v>72</v>
      </c>
      <c r="E523" s="32" t="s">
        <v>73</v>
      </c>
      <c r="F523" s="32" t="s">
        <v>2027</v>
      </c>
      <c r="G523" s="32" t="s">
        <v>77</v>
      </c>
      <c r="H523" s="32" t="s">
        <v>77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2014</v>
      </c>
    </row>
    <row r="524" spans="1:15" ht="15.75" hidden="1" x14ac:dyDescent="0.25">
      <c r="A524" s="31">
        <v>673</v>
      </c>
      <c r="B524" s="32" t="s">
        <v>2082</v>
      </c>
      <c r="C524" s="32" t="s">
        <v>2083</v>
      </c>
      <c r="D524" s="32" t="s">
        <v>2014</v>
      </c>
      <c r="E524" s="32" t="s">
        <v>2014</v>
      </c>
      <c r="F524" s="32" t="s">
        <v>2025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2014</v>
      </c>
    </row>
    <row r="525" spans="1:15" ht="15.75" hidden="1" x14ac:dyDescent="0.25">
      <c r="A525" s="31">
        <v>676</v>
      </c>
      <c r="B525" s="32" t="s">
        <v>2084</v>
      </c>
      <c r="C525" s="32" t="s">
        <v>1965</v>
      </c>
      <c r="D525" s="32" t="s">
        <v>72</v>
      </c>
      <c r="E525" s="32" t="s">
        <v>73</v>
      </c>
      <c r="F525" s="32" t="s">
        <v>2025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2014</v>
      </c>
    </row>
    <row r="526" spans="1:15" ht="15.75" hidden="1" x14ac:dyDescent="0.25">
      <c r="A526" s="31">
        <v>677</v>
      </c>
      <c r="B526" s="32" t="s">
        <v>1969</v>
      </c>
      <c r="C526" s="32" t="s">
        <v>2085</v>
      </c>
      <c r="D526" s="32" t="s">
        <v>2014</v>
      </c>
      <c r="E526" s="32" t="s">
        <v>2014</v>
      </c>
      <c r="F526" s="32" t="s">
        <v>2027</v>
      </c>
      <c r="G526" s="32" t="s">
        <v>77</v>
      </c>
      <c r="H526" s="32" t="s">
        <v>77</v>
      </c>
      <c r="I526" s="32" t="s">
        <v>74</v>
      </c>
      <c r="J526" s="32" t="s">
        <v>74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2014</v>
      </c>
    </row>
    <row r="527" spans="1:15" ht="15.75" hidden="1" x14ac:dyDescent="0.25">
      <c r="A527" s="31">
        <v>678</v>
      </c>
      <c r="B527" s="32" t="s">
        <v>1974</v>
      </c>
      <c r="C527" s="32" t="s">
        <v>1975</v>
      </c>
      <c r="D527" s="32" t="s">
        <v>72</v>
      </c>
      <c r="E527" s="32" t="s">
        <v>73</v>
      </c>
      <c r="F527" s="32" t="s">
        <v>2025</v>
      </c>
      <c r="G527" s="32" t="s">
        <v>77</v>
      </c>
      <c r="H527" s="32" t="s">
        <v>77</v>
      </c>
      <c r="I527" s="32" t="s">
        <v>74</v>
      </c>
      <c r="J527" s="32" t="s">
        <v>74</v>
      </c>
      <c r="K527" s="32" t="s">
        <v>74</v>
      </c>
      <c r="L527" s="32" t="s">
        <v>74</v>
      </c>
      <c r="M527" s="32" t="s">
        <v>74</v>
      </c>
      <c r="N527" s="32" t="s">
        <v>74</v>
      </c>
      <c r="O527" s="32" t="s">
        <v>2014</v>
      </c>
    </row>
    <row r="528" spans="1:15" ht="15.75" hidden="1" x14ac:dyDescent="0.25">
      <c r="A528" s="31">
        <v>679</v>
      </c>
      <c r="B528" s="32" t="s">
        <v>2086</v>
      </c>
      <c r="C528" s="32" t="s">
        <v>2087</v>
      </c>
      <c r="D528" s="32" t="s">
        <v>2014</v>
      </c>
      <c r="E528" s="32" t="s">
        <v>2014</v>
      </c>
      <c r="F528" s="32" t="s">
        <v>2025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77</v>
      </c>
      <c r="O528" s="32" t="s">
        <v>2014</v>
      </c>
    </row>
    <row r="529" spans="1:15" ht="15.75" hidden="1" x14ac:dyDescent="0.25">
      <c r="A529" s="31">
        <v>680</v>
      </c>
      <c r="B529" s="32" t="s">
        <v>2088</v>
      </c>
      <c r="C529" s="32" t="s">
        <v>2089</v>
      </c>
      <c r="D529" s="32" t="s">
        <v>72</v>
      </c>
      <c r="E529" s="32" t="s">
        <v>82</v>
      </c>
      <c r="F529" s="32" t="s">
        <v>2025</v>
      </c>
      <c r="G529" s="32" t="s">
        <v>2025</v>
      </c>
      <c r="H529" s="32" t="s">
        <v>2025</v>
      </c>
      <c r="I529" s="32" t="s">
        <v>2014</v>
      </c>
      <c r="J529" s="32" t="s">
        <v>2025</v>
      </c>
      <c r="K529" s="32" t="s">
        <v>2014</v>
      </c>
      <c r="L529" s="32" t="s">
        <v>2014</v>
      </c>
      <c r="M529" s="32" t="s">
        <v>2014</v>
      </c>
      <c r="N529" s="32" t="s">
        <v>2014</v>
      </c>
      <c r="O529" s="32" t="s">
        <v>2014</v>
      </c>
    </row>
    <row r="530" spans="1:15" ht="15.75" hidden="1" x14ac:dyDescent="0.25">
      <c r="A530" s="31">
        <v>681</v>
      </c>
      <c r="B530" s="32" t="s">
        <v>2090</v>
      </c>
      <c r="C530" s="32" t="s">
        <v>2091</v>
      </c>
      <c r="D530" s="32" t="s">
        <v>72</v>
      </c>
      <c r="E530" s="32" t="s">
        <v>82</v>
      </c>
      <c r="F530" s="32" t="s">
        <v>2025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2014</v>
      </c>
    </row>
    <row r="531" spans="1:15" ht="15.75" hidden="1" x14ac:dyDescent="0.25">
      <c r="A531" s="31">
        <v>682</v>
      </c>
      <c r="B531" s="32" t="s">
        <v>2092</v>
      </c>
      <c r="C531" s="32" t="s">
        <v>2093</v>
      </c>
      <c r="D531" s="32" t="s">
        <v>72</v>
      </c>
      <c r="E531" s="32" t="s">
        <v>82</v>
      </c>
      <c r="F531" s="32" t="s">
        <v>2025</v>
      </c>
      <c r="G531" s="32" t="s">
        <v>2025</v>
      </c>
      <c r="H531" s="32" t="s">
        <v>2025</v>
      </c>
      <c r="I531" s="32" t="s">
        <v>2014</v>
      </c>
      <c r="J531" s="32" t="s">
        <v>2025</v>
      </c>
      <c r="K531" s="32" t="s">
        <v>2014</v>
      </c>
      <c r="L531" s="32" t="s">
        <v>2014</v>
      </c>
      <c r="M531" s="32" t="s">
        <v>2014</v>
      </c>
      <c r="N531" s="32" t="s">
        <v>2014</v>
      </c>
      <c r="O531" s="32" t="s">
        <v>2014</v>
      </c>
    </row>
    <row r="532" spans="1:15" ht="15.75" x14ac:dyDescent="0.25">
      <c r="A532" s="31">
        <v>667</v>
      </c>
      <c r="B532" s="32" t="s">
        <v>2285</v>
      </c>
      <c r="C532" s="29" t="s">
        <v>2281</v>
      </c>
      <c r="D532" s="29" t="s">
        <v>72</v>
      </c>
      <c r="E532" s="29" t="s">
        <v>105</v>
      </c>
      <c r="F532" s="32" t="s">
        <v>1298</v>
      </c>
      <c r="G532" s="32" t="s">
        <v>1298</v>
      </c>
      <c r="H532" s="32" t="s">
        <v>1298</v>
      </c>
      <c r="I532" s="32" t="s">
        <v>1298</v>
      </c>
      <c r="J532" s="32" t="s">
        <v>1298</v>
      </c>
      <c r="K532" s="32" t="s">
        <v>1298</v>
      </c>
      <c r="L532" s="32" t="s">
        <v>1298</v>
      </c>
      <c r="M532" s="32" t="s">
        <v>1298</v>
      </c>
      <c r="N532" s="32"/>
      <c r="O532" s="32"/>
    </row>
    <row r="533" spans="1:15" ht="15.75" hidden="1" x14ac:dyDescent="0.25">
      <c r="A533" s="31">
        <v>684</v>
      </c>
      <c r="B533" s="32" t="s">
        <v>2095</v>
      </c>
      <c r="C533" s="32" t="s">
        <v>2096</v>
      </c>
      <c r="D533" s="32" t="s">
        <v>72</v>
      </c>
      <c r="E533" s="32" t="s">
        <v>73</v>
      </c>
      <c r="F533" s="32" t="s">
        <v>2025</v>
      </c>
      <c r="G533" s="32" t="s">
        <v>2025</v>
      </c>
      <c r="H533" s="32" t="s">
        <v>2025</v>
      </c>
      <c r="I533" s="32" t="s">
        <v>2014</v>
      </c>
      <c r="J533" s="32" t="s">
        <v>2025</v>
      </c>
      <c r="K533" s="32" t="s">
        <v>2014</v>
      </c>
      <c r="L533" s="32" t="s">
        <v>2014</v>
      </c>
      <c r="M533" s="32" t="s">
        <v>2014</v>
      </c>
      <c r="N533" s="32" t="s">
        <v>2014</v>
      </c>
      <c r="O533" s="32" t="s">
        <v>2014</v>
      </c>
    </row>
    <row r="534" spans="1:15" ht="15.75" hidden="1" x14ac:dyDescent="0.25">
      <c r="A534" s="31">
        <v>685</v>
      </c>
      <c r="B534" s="32" t="s">
        <v>2097</v>
      </c>
      <c r="C534" s="32" t="s">
        <v>2098</v>
      </c>
      <c r="D534" s="32" t="s">
        <v>72</v>
      </c>
      <c r="E534" s="32" t="s">
        <v>73</v>
      </c>
      <c r="F534" s="32" t="s">
        <v>2025</v>
      </c>
      <c r="G534" s="32" t="s">
        <v>2025</v>
      </c>
      <c r="H534" s="32" t="s">
        <v>2027</v>
      </c>
      <c r="I534" s="32" t="s">
        <v>2014</v>
      </c>
      <c r="J534" s="32" t="s">
        <v>2025</v>
      </c>
      <c r="K534" s="32" t="s">
        <v>2014</v>
      </c>
      <c r="L534" s="32" t="s">
        <v>2014</v>
      </c>
      <c r="M534" s="32" t="s">
        <v>2014</v>
      </c>
      <c r="N534" s="32" t="s">
        <v>2014</v>
      </c>
      <c r="O534" s="32" t="s">
        <v>2014</v>
      </c>
    </row>
    <row r="535" spans="1:15" ht="15.75" hidden="1" x14ac:dyDescent="0.25">
      <c r="A535" s="31">
        <v>686</v>
      </c>
      <c r="B535" s="32" t="s">
        <v>2099</v>
      </c>
      <c r="C535" s="32" t="s">
        <v>2100</v>
      </c>
      <c r="D535" s="32" t="s">
        <v>2014</v>
      </c>
      <c r="E535" s="32" t="s">
        <v>2014</v>
      </c>
      <c r="F535" s="32" t="s">
        <v>2025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2014</v>
      </c>
    </row>
    <row r="536" spans="1:15" ht="15.75" x14ac:dyDescent="0.25">
      <c r="A536" s="31">
        <v>668</v>
      </c>
      <c r="B536" s="32" t="s">
        <v>2287</v>
      </c>
      <c r="C536" s="29" t="s">
        <v>2286</v>
      </c>
      <c r="D536" s="29" t="s">
        <v>72</v>
      </c>
      <c r="E536" s="29" t="s">
        <v>1273</v>
      </c>
      <c r="F536" s="32" t="s">
        <v>1298</v>
      </c>
      <c r="G536" s="32" t="s">
        <v>1298</v>
      </c>
      <c r="H536" s="32" t="s">
        <v>1298</v>
      </c>
      <c r="I536" s="32" t="s">
        <v>1298</v>
      </c>
      <c r="J536" s="32" t="s">
        <v>1298</v>
      </c>
      <c r="K536" s="32" t="s">
        <v>1298</v>
      </c>
      <c r="L536" s="32" t="s">
        <v>1298</v>
      </c>
      <c r="M536" s="32" t="s">
        <v>1298</v>
      </c>
      <c r="N536" s="32"/>
      <c r="O536" s="32"/>
    </row>
    <row r="537" spans="1:15" ht="15.75" hidden="1" x14ac:dyDescent="0.25">
      <c r="A537" s="31">
        <v>688</v>
      </c>
      <c r="B537" s="32" t="s">
        <v>2007</v>
      </c>
      <c r="C537" s="32" t="s">
        <v>2103</v>
      </c>
      <c r="D537" s="32" t="s">
        <v>2014</v>
      </c>
      <c r="E537" s="32" t="s">
        <v>2014</v>
      </c>
      <c r="F537" s="32" t="s">
        <v>2025</v>
      </c>
      <c r="G537" s="32" t="s">
        <v>77</v>
      </c>
      <c r="H537" s="32" t="s">
        <v>77</v>
      </c>
      <c r="I537" s="32" t="s">
        <v>77</v>
      </c>
      <c r="J537" s="32" t="s">
        <v>77</v>
      </c>
      <c r="K537" s="32" t="s">
        <v>74</v>
      </c>
      <c r="L537" s="32" t="s">
        <v>77</v>
      </c>
      <c r="M537" s="32" t="s">
        <v>74</v>
      </c>
      <c r="N537" s="32" t="s">
        <v>77</v>
      </c>
      <c r="O537" s="32" t="s">
        <v>1184</v>
      </c>
    </row>
    <row r="538" spans="1:15" ht="15.75" x14ac:dyDescent="0.25">
      <c r="A538" s="31">
        <v>683</v>
      </c>
      <c r="B538" s="32" t="s">
        <v>1978</v>
      </c>
      <c r="C538" s="32" t="s">
        <v>2094</v>
      </c>
      <c r="D538" s="32" t="s">
        <v>2014</v>
      </c>
      <c r="E538" s="32" t="s">
        <v>105</v>
      </c>
      <c r="F538" s="32" t="s">
        <v>2025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74</v>
      </c>
      <c r="L538" s="32" t="s">
        <v>74</v>
      </c>
      <c r="M538" s="32" t="s">
        <v>74</v>
      </c>
      <c r="N538" s="32" t="s">
        <v>74</v>
      </c>
      <c r="O538" s="32" t="s">
        <v>1206</v>
      </c>
    </row>
    <row r="539" spans="1:15" ht="15.75" x14ac:dyDescent="0.25">
      <c r="A539" s="31">
        <v>687</v>
      </c>
      <c r="B539" s="32" t="s">
        <v>2101</v>
      </c>
      <c r="C539" s="32" t="s">
        <v>2102</v>
      </c>
      <c r="D539" s="32" t="s">
        <v>72</v>
      </c>
      <c r="E539" s="32" t="s">
        <v>105</v>
      </c>
      <c r="F539" s="32" t="s">
        <v>2027</v>
      </c>
      <c r="G539" s="32" t="s">
        <v>2025</v>
      </c>
      <c r="H539" s="32" t="s">
        <v>2025</v>
      </c>
      <c r="I539" s="32" t="s">
        <v>2014</v>
      </c>
      <c r="J539" s="32" t="s">
        <v>2025</v>
      </c>
      <c r="K539" s="32" t="s">
        <v>2014</v>
      </c>
      <c r="L539" s="32" t="s">
        <v>2014</v>
      </c>
      <c r="M539" s="32" t="s">
        <v>2014</v>
      </c>
      <c r="N539" s="32" t="s">
        <v>2014</v>
      </c>
      <c r="O539" s="32" t="s">
        <v>2014</v>
      </c>
    </row>
    <row r="540" spans="1:15" ht="15.75" hidden="1" x14ac:dyDescent="0.25">
      <c r="A540" s="31">
        <v>691</v>
      </c>
      <c r="B540" s="32" t="s">
        <v>2106</v>
      </c>
      <c r="C540" s="32" t="s">
        <v>1988</v>
      </c>
      <c r="D540" s="32" t="s">
        <v>2014</v>
      </c>
      <c r="E540" s="32" t="s">
        <v>2014</v>
      </c>
      <c r="F540" s="32" t="s">
        <v>2025</v>
      </c>
      <c r="G540" s="32" t="s">
        <v>77</v>
      </c>
      <c r="H540" s="32" t="s">
        <v>77</v>
      </c>
      <c r="I540" s="32" t="s">
        <v>74</v>
      </c>
      <c r="J540" s="32" t="s">
        <v>74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2014</v>
      </c>
    </row>
    <row r="541" spans="1:15" ht="15.75" hidden="1" x14ac:dyDescent="0.25">
      <c r="A541" s="31">
        <v>693</v>
      </c>
      <c r="B541" s="32" t="s">
        <v>2107</v>
      </c>
      <c r="C541" s="32" t="s">
        <v>2108</v>
      </c>
      <c r="D541" s="32" t="s">
        <v>2014</v>
      </c>
      <c r="E541" s="32" t="s">
        <v>2014</v>
      </c>
      <c r="F541" s="32" t="s">
        <v>2025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77</v>
      </c>
      <c r="O541" s="32" t="s">
        <v>1187</v>
      </c>
    </row>
    <row r="542" spans="1:15" ht="15.75" hidden="1" x14ac:dyDescent="0.25">
      <c r="A542" s="31">
        <v>694</v>
      </c>
      <c r="B542" s="32" t="s">
        <v>2109</v>
      </c>
      <c r="C542" s="32" t="s">
        <v>1990</v>
      </c>
      <c r="D542" s="32" t="s">
        <v>72</v>
      </c>
      <c r="E542" s="32" t="s">
        <v>73</v>
      </c>
      <c r="F542" s="32" t="s">
        <v>2025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77</v>
      </c>
      <c r="O542" s="32" t="s">
        <v>2014</v>
      </c>
    </row>
    <row r="543" spans="1:15" ht="15.75" hidden="1" x14ac:dyDescent="0.25">
      <c r="A543" s="31">
        <v>695</v>
      </c>
      <c r="B543" s="32" t="s">
        <v>2010</v>
      </c>
      <c r="C543" s="32" t="s">
        <v>2110</v>
      </c>
      <c r="D543" s="32" t="s">
        <v>2014</v>
      </c>
      <c r="E543" s="32" t="s">
        <v>2014</v>
      </c>
      <c r="F543" s="32" t="s">
        <v>2025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2014</v>
      </c>
    </row>
    <row r="544" spans="1:15" ht="15.75" hidden="1" x14ac:dyDescent="0.25">
      <c r="A544" s="31">
        <v>696</v>
      </c>
      <c r="B544" s="32" t="s">
        <v>2011</v>
      </c>
      <c r="C544" s="32" t="s">
        <v>2001</v>
      </c>
      <c r="D544" s="32" t="s">
        <v>72</v>
      </c>
      <c r="E544" s="32" t="s">
        <v>73</v>
      </c>
      <c r="F544" s="32" t="s">
        <v>2025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77</v>
      </c>
      <c r="O544" s="32" t="s">
        <v>2014</v>
      </c>
    </row>
    <row r="545" spans="1:15" ht="15.75" hidden="1" x14ac:dyDescent="0.25">
      <c r="A545" s="31">
        <v>697</v>
      </c>
      <c r="B545" s="32" t="s">
        <v>2111</v>
      </c>
      <c r="C545" s="32" t="s">
        <v>1994</v>
      </c>
      <c r="D545" s="32" t="s">
        <v>1296</v>
      </c>
      <c r="E545" s="32" t="s">
        <v>73</v>
      </c>
      <c r="F545" s="32" t="s">
        <v>2025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77</v>
      </c>
      <c r="N545" s="32" t="s">
        <v>74</v>
      </c>
      <c r="O545" s="32" t="s">
        <v>2014</v>
      </c>
    </row>
    <row r="546" spans="1:15" ht="15.75" hidden="1" x14ac:dyDescent="0.25">
      <c r="A546" s="31">
        <v>698</v>
      </c>
      <c r="B546" s="32" t="s">
        <v>2112</v>
      </c>
      <c r="C546" s="32" t="s">
        <v>2113</v>
      </c>
      <c r="D546" s="32" t="s">
        <v>72</v>
      </c>
      <c r="E546" s="32" t="s">
        <v>73</v>
      </c>
      <c r="F546" s="32" t="s">
        <v>2025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1298</v>
      </c>
      <c r="N546" s="32" t="s">
        <v>1298</v>
      </c>
      <c r="O546" s="32" t="s">
        <v>2014</v>
      </c>
    </row>
    <row r="547" spans="1:15" ht="15.75" hidden="1" x14ac:dyDescent="0.25">
      <c r="A547" s="31">
        <v>699</v>
      </c>
      <c r="B547" s="32" t="s">
        <v>2114</v>
      </c>
      <c r="C547" s="32" t="s">
        <v>2115</v>
      </c>
      <c r="D547" s="32" t="s">
        <v>72</v>
      </c>
      <c r="E547" s="32" t="s">
        <v>90</v>
      </c>
      <c r="F547" s="32" t="s">
        <v>2025</v>
      </c>
      <c r="G547" s="32" t="s">
        <v>2025</v>
      </c>
      <c r="H547" s="32" t="s">
        <v>2027</v>
      </c>
      <c r="I547" s="32" t="s">
        <v>2014</v>
      </c>
      <c r="J547" s="32" t="s">
        <v>2025</v>
      </c>
      <c r="K547" s="32" t="s">
        <v>2014</v>
      </c>
      <c r="L547" s="32" t="s">
        <v>2014</v>
      </c>
      <c r="M547" s="32" t="s">
        <v>2014</v>
      </c>
      <c r="N547" s="32" t="s">
        <v>2014</v>
      </c>
      <c r="O547" s="32" t="s">
        <v>2014</v>
      </c>
    </row>
    <row r="548" spans="1:15" ht="15.75" x14ac:dyDescent="0.25">
      <c r="A548" s="31">
        <v>689</v>
      </c>
      <c r="B548" s="32" t="s">
        <v>2104</v>
      </c>
      <c r="C548" s="32" t="s">
        <v>2105</v>
      </c>
      <c r="D548" s="32" t="s">
        <v>72</v>
      </c>
      <c r="E548" s="32" t="s">
        <v>105</v>
      </c>
      <c r="F548" s="32" t="s">
        <v>2025</v>
      </c>
      <c r="G548" s="32" t="s">
        <v>2025</v>
      </c>
      <c r="H548" s="32" t="s">
        <v>2025</v>
      </c>
      <c r="I548" s="32" t="s">
        <v>2014</v>
      </c>
      <c r="J548" s="32" t="s">
        <v>2025</v>
      </c>
      <c r="K548" s="32" t="s">
        <v>2014</v>
      </c>
      <c r="L548" s="32" t="s">
        <v>2014</v>
      </c>
      <c r="M548" s="32" t="s">
        <v>2014</v>
      </c>
      <c r="N548" s="32" t="s">
        <v>2014</v>
      </c>
      <c r="O548" s="32" t="s">
        <v>2014</v>
      </c>
    </row>
    <row r="549" spans="1:15" ht="15.75" x14ac:dyDescent="0.25">
      <c r="A549" s="31">
        <v>690</v>
      </c>
      <c r="B549" s="32" t="s">
        <v>1982</v>
      </c>
      <c r="C549" s="32" t="s">
        <v>1983</v>
      </c>
      <c r="D549" s="32" t="s">
        <v>72</v>
      </c>
      <c r="E549" s="32" t="s">
        <v>105</v>
      </c>
      <c r="F549" s="32" t="s">
        <v>2025</v>
      </c>
      <c r="G549" s="32" t="s">
        <v>77</v>
      </c>
      <c r="H549" s="32" t="s">
        <v>77</v>
      </c>
      <c r="I549" s="32" t="s">
        <v>74</v>
      </c>
      <c r="J549" s="32" t="s">
        <v>74</v>
      </c>
      <c r="K549" s="32" t="s">
        <v>74</v>
      </c>
      <c r="L549" s="32" t="s">
        <v>74</v>
      </c>
      <c r="M549" s="32" t="s">
        <v>74</v>
      </c>
      <c r="N549" s="32" t="s">
        <v>74</v>
      </c>
      <c r="O549" s="32" t="s">
        <v>2014</v>
      </c>
    </row>
    <row r="550" spans="1:15" ht="15.75" x14ac:dyDescent="0.25">
      <c r="A550" s="31">
        <v>701</v>
      </c>
      <c r="B550" s="32" t="s">
        <v>2116</v>
      </c>
      <c r="C550" s="32" t="s">
        <v>2117</v>
      </c>
      <c r="D550" s="32" t="s">
        <v>2014</v>
      </c>
      <c r="E550" s="32" t="s">
        <v>105</v>
      </c>
      <c r="F550" s="32" t="s">
        <v>2025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74</v>
      </c>
      <c r="M550" s="32" t="s">
        <v>74</v>
      </c>
      <c r="N550" s="32" t="s">
        <v>74</v>
      </c>
      <c r="O550" s="32" t="s">
        <v>2014</v>
      </c>
    </row>
    <row r="551" spans="1:15" ht="15.75" hidden="1" x14ac:dyDescent="0.25">
      <c r="A551" s="31">
        <v>706</v>
      </c>
      <c r="B551" s="32" t="s">
        <v>880</v>
      </c>
      <c r="C551" s="32" t="s">
        <v>881</v>
      </c>
      <c r="D551" s="32" t="s">
        <v>72</v>
      </c>
      <c r="E551" s="32" t="s">
        <v>73</v>
      </c>
      <c r="F551" s="32" t="s">
        <v>2025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74</v>
      </c>
      <c r="O551" s="32" t="s">
        <v>1187</v>
      </c>
    </row>
    <row r="552" spans="1:15" ht="15.75" hidden="1" x14ac:dyDescent="0.25">
      <c r="A552" s="31">
        <v>707</v>
      </c>
      <c r="B552" s="32" t="s">
        <v>882</v>
      </c>
      <c r="C552" s="32" t="s">
        <v>26</v>
      </c>
      <c r="D552" s="32" t="s">
        <v>72</v>
      </c>
      <c r="E552" s="32" t="s">
        <v>73</v>
      </c>
      <c r="F552" s="32" t="s">
        <v>2025</v>
      </c>
      <c r="G552" s="32" t="s">
        <v>74</v>
      </c>
      <c r="H552" s="32" t="s">
        <v>74</v>
      </c>
      <c r="I552" s="32" t="s">
        <v>74</v>
      </c>
      <c r="J552" s="32" t="s">
        <v>74</v>
      </c>
      <c r="K552" s="32" t="s">
        <v>74</v>
      </c>
      <c r="L552" s="32" t="s">
        <v>74</v>
      </c>
      <c r="M552" s="32" t="s">
        <v>74</v>
      </c>
      <c r="N552" s="32" t="s">
        <v>74</v>
      </c>
      <c r="O552" s="32" t="s">
        <v>1178</v>
      </c>
    </row>
    <row r="553" spans="1:15" ht="15.75" hidden="1" x14ac:dyDescent="0.25">
      <c r="A553" s="31">
        <v>708</v>
      </c>
      <c r="B553" s="32" t="s">
        <v>788</v>
      </c>
      <c r="C553" s="32" t="s">
        <v>43</v>
      </c>
      <c r="D553" s="32" t="s">
        <v>72</v>
      </c>
      <c r="E553" s="32" t="s">
        <v>73</v>
      </c>
      <c r="F553" s="32" t="s">
        <v>2025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1180</v>
      </c>
    </row>
    <row r="554" spans="1:15" ht="15.75" hidden="1" x14ac:dyDescent="0.25">
      <c r="A554" s="31">
        <v>709</v>
      </c>
      <c r="B554" s="32" t="s">
        <v>422</v>
      </c>
      <c r="C554" s="32" t="s">
        <v>27</v>
      </c>
      <c r="D554" s="32" t="s">
        <v>72</v>
      </c>
      <c r="E554" s="32" t="s">
        <v>73</v>
      </c>
      <c r="F554" s="32" t="s">
        <v>2025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1182</v>
      </c>
    </row>
    <row r="555" spans="1:15" ht="15.75" hidden="1" x14ac:dyDescent="0.25">
      <c r="A555" s="31">
        <v>710</v>
      </c>
      <c r="B555" s="32" t="s">
        <v>789</v>
      </c>
      <c r="C555" s="32" t="s">
        <v>790</v>
      </c>
      <c r="D555" s="32" t="s">
        <v>72</v>
      </c>
      <c r="E555" s="32" t="s">
        <v>73</v>
      </c>
      <c r="F555" s="32" t="s">
        <v>2025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74</v>
      </c>
      <c r="O555" s="32" t="s">
        <v>1180</v>
      </c>
    </row>
    <row r="556" spans="1:15" ht="15.75" x14ac:dyDescent="0.25">
      <c r="A556" s="31">
        <v>703</v>
      </c>
      <c r="B556" s="32" t="s">
        <v>875</v>
      </c>
      <c r="C556" s="32" t="s">
        <v>876</v>
      </c>
      <c r="D556" s="32" t="s">
        <v>72</v>
      </c>
      <c r="E556" s="32" t="s">
        <v>105</v>
      </c>
      <c r="F556" s="32" t="s">
        <v>2025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1177</v>
      </c>
    </row>
    <row r="557" spans="1:15" ht="15.75" hidden="1" x14ac:dyDescent="0.25">
      <c r="A557" s="31">
        <v>713</v>
      </c>
      <c r="B557" s="32" t="s">
        <v>408</v>
      </c>
      <c r="C557" s="32" t="s">
        <v>409</v>
      </c>
      <c r="D557" s="32" t="s">
        <v>72</v>
      </c>
      <c r="E557" s="32" t="s">
        <v>73</v>
      </c>
      <c r="F557" s="32" t="s">
        <v>2025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1185</v>
      </c>
    </row>
    <row r="558" spans="1:15" ht="15.75" hidden="1" x14ac:dyDescent="0.25">
      <c r="A558" s="31">
        <v>714</v>
      </c>
      <c r="B558" s="32" t="s">
        <v>290</v>
      </c>
      <c r="C558" s="32" t="s">
        <v>291</v>
      </c>
      <c r="D558" s="32" t="s">
        <v>72</v>
      </c>
      <c r="E558" s="32" t="s">
        <v>73</v>
      </c>
      <c r="F558" s="32" t="s">
        <v>2025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1184</v>
      </c>
    </row>
    <row r="559" spans="1:15" ht="15.75" hidden="1" x14ac:dyDescent="0.25">
      <c r="A559" s="31">
        <v>715</v>
      </c>
      <c r="B559" s="32" t="s">
        <v>1161</v>
      </c>
      <c r="C559" s="29" t="s">
        <v>1162</v>
      </c>
      <c r="D559" s="29" t="s">
        <v>72</v>
      </c>
      <c r="E559" s="29" t="s">
        <v>73</v>
      </c>
      <c r="F559" s="32" t="s">
        <v>2025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1182</v>
      </c>
    </row>
    <row r="560" spans="1:15" ht="15.75" x14ac:dyDescent="0.25">
      <c r="A560" s="31">
        <v>705</v>
      </c>
      <c r="B560" s="32" t="s">
        <v>879</v>
      </c>
      <c r="C560" s="32" t="s">
        <v>25</v>
      </c>
      <c r="D560" s="32" t="s">
        <v>72</v>
      </c>
      <c r="E560" s="32" t="s">
        <v>105</v>
      </c>
      <c r="F560" s="32" t="s">
        <v>2025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74</v>
      </c>
      <c r="O560" s="32" t="s">
        <v>1202</v>
      </c>
    </row>
    <row r="561" spans="1:15" ht="15.75" hidden="1" x14ac:dyDescent="0.25">
      <c r="A561" s="31">
        <v>717</v>
      </c>
      <c r="B561" s="32" t="s">
        <v>488</v>
      </c>
      <c r="C561" s="32" t="s">
        <v>489</v>
      </c>
      <c r="D561" s="32" t="s">
        <v>72</v>
      </c>
      <c r="E561" s="32" t="s">
        <v>73</v>
      </c>
      <c r="F561" s="32" t="s">
        <v>2027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1184</v>
      </c>
    </row>
    <row r="562" spans="1:15" ht="15.75" hidden="1" x14ac:dyDescent="0.25">
      <c r="A562" s="31">
        <v>718</v>
      </c>
      <c r="B562" s="32" t="s">
        <v>505</v>
      </c>
      <c r="C562" s="32" t="s">
        <v>506</v>
      </c>
      <c r="D562" s="32" t="s">
        <v>72</v>
      </c>
      <c r="E562" s="32" t="s">
        <v>73</v>
      </c>
      <c r="F562" s="32" t="s">
        <v>2025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74</v>
      </c>
      <c r="O562" s="32" t="s">
        <v>1178</v>
      </c>
    </row>
    <row r="563" spans="1:15" ht="15.75" hidden="1" x14ac:dyDescent="0.25">
      <c r="A563" s="31">
        <v>719</v>
      </c>
      <c r="B563" s="32" t="s">
        <v>689</v>
      </c>
      <c r="C563" s="32" t="s">
        <v>690</v>
      </c>
      <c r="D563" s="32" t="s">
        <v>72</v>
      </c>
      <c r="E563" s="32" t="s">
        <v>73</v>
      </c>
      <c r="F563" s="32" t="s">
        <v>2025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77</v>
      </c>
      <c r="L563" s="32" t="s">
        <v>77</v>
      </c>
      <c r="M563" s="32" t="s">
        <v>77</v>
      </c>
      <c r="N563" s="32" t="s">
        <v>77</v>
      </c>
      <c r="O563" s="32" t="s">
        <v>1187</v>
      </c>
    </row>
    <row r="564" spans="1:15" ht="15.75" x14ac:dyDescent="0.25">
      <c r="A564" s="31">
        <v>712</v>
      </c>
      <c r="B564" s="32" t="s">
        <v>204</v>
      </c>
      <c r="C564" s="32" t="s">
        <v>205</v>
      </c>
      <c r="D564" s="32" t="s">
        <v>72</v>
      </c>
      <c r="E564" s="32" t="s">
        <v>105</v>
      </c>
      <c r="F564" s="32" t="s">
        <v>2027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74</v>
      </c>
      <c r="L564" s="32" t="s">
        <v>77</v>
      </c>
      <c r="M564" s="32" t="s">
        <v>74</v>
      </c>
      <c r="N564" s="32" t="s">
        <v>77</v>
      </c>
      <c r="O564" s="32" t="s">
        <v>1201</v>
      </c>
    </row>
    <row r="565" spans="1:15" ht="15.75" hidden="1" x14ac:dyDescent="0.25">
      <c r="A565" s="31">
        <v>721</v>
      </c>
      <c r="B565" s="32" t="s">
        <v>454</v>
      </c>
      <c r="C565" s="32" t="s">
        <v>455</v>
      </c>
      <c r="D565" s="32" t="s">
        <v>72</v>
      </c>
      <c r="E565" s="32" t="s">
        <v>73</v>
      </c>
      <c r="F565" s="32" t="s">
        <v>2025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1187</v>
      </c>
    </row>
    <row r="566" spans="1:15" ht="15.75" hidden="1" x14ac:dyDescent="0.25">
      <c r="A566" s="31">
        <v>722</v>
      </c>
      <c r="B566" s="32" t="s">
        <v>645</v>
      </c>
      <c r="C566" s="32" t="s">
        <v>646</v>
      </c>
      <c r="D566" s="32" t="s">
        <v>72</v>
      </c>
      <c r="E566" s="32" t="s">
        <v>73</v>
      </c>
      <c r="F566" s="32" t="s">
        <v>2027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1187</v>
      </c>
    </row>
    <row r="567" spans="1:15" ht="15.75" x14ac:dyDescent="0.25">
      <c r="A567" s="31">
        <v>716</v>
      </c>
      <c r="B567" s="32" t="s">
        <v>619</v>
      </c>
      <c r="C567" s="32" t="s">
        <v>620</v>
      </c>
      <c r="D567" s="32" t="s">
        <v>72</v>
      </c>
      <c r="E567" s="32" t="s">
        <v>105</v>
      </c>
      <c r="F567" s="32" t="s">
        <v>2027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1201</v>
      </c>
    </row>
    <row r="568" spans="1:15" ht="15.75" hidden="1" x14ac:dyDescent="0.25">
      <c r="A568" s="31">
        <v>724</v>
      </c>
      <c r="B568" s="32" t="s">
        <v>1167</v>
      </c>
      <c r="C568" s="29" t="s">
        <v>1168</v>
      </c>
      <c r="D568" s="29" t="s">
        <v>72</v>
      </c>
      <c r="E568" s="29" t="s">
        <v>73</v>
      </c>
      <c r="F568" s="32" t="s">
        <v>2025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74</v>
      </c>
      <c r="M568" s="32" t="s">
        <v>74</v>
      </c>
      <c r="N568" s="32" t="s">
        <v>74</v>
      </c>
      <c r="O568" s="32" t="s">
        <v>1182</v>
      </c>
    </row>
    <row r="569" spans="1:15" ht="15.75" hidden="1" x14ac:dyDescent="0.25">
      <c r="A569" s="31">
        <v>725</v>
      </c>
      <c r="B569" s="32" t="s">
        <v>1169</v>
      </c>
      <c r="C569" s="29" t="s">
        <v>1170</v>
      </c>
      <c r="D569" s="29" t="s">
        <v>72</v>
      </c>
      <c r="E569" s="29" t="s">
        <v>73</v>
      </c>
      <c r="F569" s="32" t="s">
        <v>2025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74</v>
      </c>
      <c r="L569" s="32" t="s">
        <v>74</v>
      </c>
      <c r="M569" s="32" t="s">
        <v>74</v>
      </c>
      <c r="N569" s="32" t="s">
        <v>74</v>
      </c>
      <c r="O569" s="32" t="s">
        <v>1182</v>
      </c>
    </row>
    <row r="570" spans="1:15" ht="15.75" hidden="1" x14ac:dyDescent="0.25">
      <c r="A570" s="31">
        <v>726</v>
      </c>
      <c r="B570" s="32" t="s">
        <v>1171</v>
      </c>
      <c r="C570" s="29" t="s">
        <v>1172</v>
      </c>
      <c r="D570" s="29" t="s">
        <v>72</v>
      </c>
      <c r="E570" s="29" t="s">
        <v>73</v>
      </c>
      <c r="F570" s="32" t="s">
        <v>2025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74</v>
      </c>
      <c r="L570" s="32" t="s">
        <v>74</v>
      </c>
      <c r="M570" s="32" t="s">
        <v>74</v>
      </c>
      <c r="N570" s="32" t="s">
        <v>74</v>
      </c>
      <c r="O570" s="32" t="s">
        <v>1182</v>
      </c>
    </row>
    <row r="571" spans="1:15" ht="15.75" x14ac:dyDescent="0.25">
      <c r="A571" s="31">
        <v>720</v>
      </c>
      <c r="B571" s="32" t="s">
        <v>212</v>
      </c>
      <c r="C571" s="32" t="s">
        <v>213</v>
      </c>
      <c r="D571" s="32" t="s">
        <v>72</v>
      </c>
      <c r="E571" s="32" t="s">
        <v>105</v>
      </c>
      <c r="F571" s="32" t="s">
        <v>2025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1201</v>
      </c>
    </row>
    <row r="572" spans="1:15" ht="15.75" x14ac:dyDescent="0.25">
      <c r="A572" s="31">
        <v>723</v>
      </c>
      <c r="B572" s="32" t="s">
        <v>2290</v>
      </c>
      <c r="C572" s="29" t="str">
        <f>VLOOKUP(A572,'LISTADO ATM'!$A$2:$B$823,2,0)</f>
        <v xml:space="preserve">ATM Farmacia COOPINFA </v>
      </c>
      <c r="D572" s="29"/>
      <c r="E572" s="29" t="s">
        <v>1273</v>
      </c>
      <c r="F572" s="32" t="s">
        <v>1298</v>
      </c>
      <c r="G572" s="32" t="s">
        <v>1298</v>
      </c>
      <c r="H572" s="32" t="s">
        <v>1298</v>
      </c>
      <c r="I572" s="32" t="s">
        <v>1298</v>
      </c>
      <c r="J572" s="32" t="s">
        <v>1298</v>
      </c>
      <c r="K572" s="32" t="s">
        <v>1298</v>
      </c>
      <c r="L572" s="32" t="s">
        <v>1298</v>
      </c>
      <c r="M572" s="32" t="s">
        <v>1298</v>
      </c>
      <c r="N572" s="32"/>
      <c r="O572" s="32"/>
    </row>
    <row r="573" spans="1:15" ht="15.75" x14ac:dyDescent="0.25">
      <c r="A573" s="31">
        <v>727</v>
      </c>
      <c r="B573" s="32" t="s">
        <v>570</v>
      </c>
      <c r="C573" s="32" t="s">
        <v>571</v>
      </c>
      <c r="D573" s="32" t="s">
        <v>72</v>
      </c>
      <c r="E573" s="32" t="s">
        <v>105</v>
      </c>
      <c r="F573" s="32" t="s">
        <v>2025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74</v>
      </c>
      <c r="O573" s="32" t="s">
        <v>1201</v>
      </c>
    </row>
    <row r="574" spans="1:15" ht="15.75" hidden="1" x14ac:dyDescent="0.25">
      <c r="A574" s="31">
        <v>730</v>
      </c>
      <c r="B574" s="32" t="s">
        <v>147</v>
      </c>
      <c r="C574" s="32" t="s">
        <v>148</v>
      </c>
      <c r="D574" s="32" t="s">
        <v>72</v>
      </c>
      <c r="E574" s="32" t="s">
        <v>90</v>
      </c>
      <c r="F574" s="32" t="s">
        <v>2025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74</v>
      </c>
      <c r="M574" s="32" t="s">
        <v>74</v>
      </c>
      <c r="N574" s="32" t="s">
        <v>77</v>
      </c>
      <c r="O574" s="32" t="s">
        <v>1179</v>
      </c>
    </row>
    <row r="575" spans="1:15" ht="15.75" x14ac:dyDescent="0.25">
      <c r="A575" s="31">
        <v>728</v>
      </c>
      <c r="B575" s="32" t="s">
        <v>103</v>
      </c>
      <c r="C575" s="32" t="s">
        <v>104</v>
      </c>
      <c r="D575" s="32" t="s">
        <v>72</v>
      </c>
      <c r="E575" s="32" t="s">
        <v>105</v>
      </c>
      <c r="F575" s="32" t="s">
        <v>2027</v>
      </c>
      <c r="G575" s="32" t="s">
        <v>77</v>
      </c>
      <c r="H575" s="32" t="s">
        <v>77</v>
      </c>
      <c r="I575" s="32" t="s">
        <v>77</v>
      </c>
      <c r="J575" s="32" t="s">
        <v>77</v>
      </c>
      <c r="K575" s="32" t="s">
        <v>74</v>
      </c>
      <c r="L575" s="32" t="s">
        <v>77</v>
      </c>
      <c r="M575" s="32" t="s">
        <v>74</v>
      </c>
      <c r="N575" s="32" t="s">
        <v>77</v>
      </c>
      <c r="O575" s="32" t="s">
        <v>1206</v>
      </c>
    </row>
    <row r="576" spans="1:15" ht="15.75" x14ac:dyDescent="0.25">
      <c r="A576" s="31">
        <v>729</v>
      </c>
      <c r="B576" s="32" t="s">
        <v>110</v>
      </c>
      <c r="C576" s="32" t="s">
        <v>111</v>
      </c>
      <c r="D576" s="32" t="s">
        <v>72</v>
      </c>
      <c r="E576" s="32" t="s">
        <v>105</v>
      </c>
      <c r="F576" s="32" t="s">
        <v>2025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1206</v>
      </c>
    </row>
    <row r="577" spans="1:15" ht="15.75" hidden="1" x14ac:dyDescent="0.25">
      <c r="A577" s="31">
        <v>733</v>
      </c>
      <c r="B577" s="32" t="s">
        <v>758</v>
      </c>
      <c r="C577" s="32" t="s">
        <v>759</v>
      </c>
      <c r="D577" s="32" t="s">
        <v>72</v>
      </c>
      <c r="E577" s="32" t="s">
        <v>90</v>
      </c>
      <c r="F577" s="32" t="s">
        <v>2025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1179</v>
      </c>
    </row>
    <row r="578" spans="1:15" ht="15.75" hidden="1" x14ac:dyDescent="0.25">
      <c r="A578" s="31">
        <v>734</v>
      </c>
      <c r="B578" s="32" t="s">
        <v>310</v>
      </c>
      <c r="C578" s="32" t="s">
        <v>311</v>
      </c>
      <c r="D578" s="32" t="s">
        <v>72</v>
      </c>
      <c r="E578" s="32" t="s">
        <v>73</v>
      </c>
      <c r="F578" s="32" t="s">
        <v>2027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1183</v>
      </c>
    </row>
    <row r="579" spans="1:15" ht="15.75" hidden="1" x14ac:dyDescent="0.25">
      <c r="A579" s="31">
        <v>735</v>
      </c>
      <c r="B579" s="32" t="s">
        <v>312</v>
      </c>
      <c r="C579" s="32" t="s">
        <v>313</v>
      </c>
      <c r="D579" s="32" t="s">
        <v>72</v>
      </c>
      <c r="E579" s="32" t="s">
        <v>73</v>
      </c>
      <c r="F579" s="32" t="s">
        <v>2025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1183</v>
      </c>
    </row>
    <row r="580" spans="1:15" ht="15.75" x14ac:dyDescent="0.25">
      <c r="A580" s="31">
        <v>731</v>
      </c>
      <c r="B580" s="32" t="s">
        <v>597</v>
      </c>
      <c r="C580" s="32" t="s">
        <v>598</v>
      </c>
      <c r="D580" s="32" t="s">
        <v>72</v>
      </c>
      <c r="E580" s="32" t="s">
        <v>105</v>
      </c>
      <c r="F580" s="32" t="s">
        <v>2025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1177</v>
      </c>
    </row>
    <row r="581" spans="1:15" ht="15.75" x14ac:dyDescent="0.25">
      <c r="A581" s="31">
        <v>732</v>
      </c>
      <c r="B581" s="32" t="s">
        <v>218</v>
      </c>
      <c r="C581" s="32" t="s">
        <v>219</v>
      </c>
      <c r="D581" s="32" t="s">
        <v>72</v>
      </c>
      <c r="E581" s="32" t="s">
        <v>105</v>
      </c>
      <c r="F581" s="32" t="s">
        <v>2025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1202</v>
      </c>
    </row>
    <row r="582" spans="1:15" ht="15.75" hidden="1" x14ac:dyDescent="0.25">
      <c r="A582" s="31">
        <v>738</v>
      </c>
      <c r="B582" s="32" t="s">
        <v>499</v>
      </c>
      <c r="C582" s="32" t="s">
        <v>500</v>
      </c>
      <c r="D582" s="32" t="s">
        <v>72</v>
      </c>
      <c r="E582" s="32" t="s">
        <v>73</v>
      </c>
      <c r="F582" s="32" t="s">
        <v>2025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1184</v>
      </c>
    </row>
    <row r="583" spans="1:15" ht="15.75" hidden="1" x14ac:dyDescent="0.25">
      <c r="A583" s="31">
        <v>739</v>
      </c>
      <c r="B583" s="32" t="s">
        <v>542</v>
      </c>
      <c r="C583" s="32" t="s">
        <v>543</v>
      </c>
      <c r="D583" s="32" t="s">
        <v>72</v>
      </c>
      <c r="E583" s="32" t="s">
        <v>73</v>
      </c>
      <c r="F583" s="32" t="s">
        <v>2025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1184</v>
      </c>
    </row>
    <row r="584" spans="1:15" ht="15.75" x14ac:dyDescent="0.25">
      <c r="A584" s="31">
        <v>736</v>
      </c>
      <c r="B584" s="32" t="s">
        <v>126</v>
      </c>
      <c r="C584" s="32" t="s">
        <v>127</v>
      </c>
      <c r="D584" s="32" t="s">
        <v>72</v>
      </c>
      <c r="E584" s="32" t="s">
        <v>105</v>
      </c>
      <c r="F584" s="32" t="s">
        <v>2027</v>
      </c>
      <c r="G584" s="32" t="s">
        <v>77</v>
      </c>
      <c r="H584" s="32" t="s">
        <v>77</v>
      </c>
      <c r="I584" s="32" t="s">
        <v>77</v>
      </c>
      <c r="J584" s="32" t="s">
        <v>77</v>
      </c>
      <c r="K584" s="32" t="s">
        <v>74</v>
      </c>
      <c r="L584" s="32" t="s">
        <v>77</v>
      </c>
      <c r="M584" s="32" t="s">
        <v>74</v>
      </c>
      <c r="N584" s="32" t="s">
        <v>77</v>
      </c>
      <c r="O584" s="32" t="s">
        <v>1203</v>
      </c>
    </row>
    <row r="585" spans="1:15" ht="15.75" x14ac:dyDescent="0.25">
      <c r="A585" s="31">
        <v>737</v>
      </c>
      <c r="B585" s="32" t="s">
        <v>560</v>
      </c>
      <c r="C585" s="32" t="s">
        <v>561</v>
      </c>
      <c r="D585" s="32" t="s">
        <v>72</v>
      </c>
      <c r="E585" s="32" t="s">
        <v>105</v>
      </c>
      <c r="F585" s="32" t="s">
        <v>2025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1203</v>
      </c>
    </row>
    <row r="586" spans="1:15" ht="15.75" hidden="1" x14ac:dyDescent="0.25">
      <c r="A586" s="31">
        <v>742</v>
      </c>
      <c r="B586" s="32" t="s">
        <v>1157</v>
      </c>
      <c r="C586" s="29" t="s">
        <v>1158</v>
      </c>
      <c r="D586" s="29" t="s">
        <v>72</v>
      </c>
      <c r="E586" s="29" t="s">
        <v>82</v>
      </c>
      <c r="F586" s="32" t="s">
        <v>2025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74</v>
      </c>
      <c r="L586" s="32" t="s">
        <v>77</v>
      </c>
      <c r="M586" s="32" t="s">
        <v>74</v>
      </c>
      <c r="N586" s="32" t="s">
        <v>77</v>
      </c>
      <c r="O586" s="32" t="s">
        <v>1188</v>
      </c>
    </row>
    <row r="587" spans="1:15" ht="15.75" hidden="1" x14ac:dyDescent="0.25">
      <c r="A587" s="31">
        <v>743</v>
      </c>
      <c r="B587" s="32" t="s">
        <v>572</v>
      </c>
      <c r="C587" s="32" t="s">
        <v>573</v>
      </c>
      <c r="D587" s="32" t="s">
        <v>72</v>
      </c>
      <c r="E587" s="32" t="s">
        <v>73</v>
      </c>
      <c r="F587" s="32" t="s">
        <v>2027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74</v>
      </c>
      <c r="O587" s="32" t="s">
        <v>1186</v>
      </c>
    </row>
    <row r="588" spans="1:15" ht="15.75" hidden="1" x14ac:dyDescent="0.25">
      <c r="A588" s="31">
        <v>744</v>
      </c>
      <c r="B588" s="32" t="s">
        <v>574</v>
      </c>
      <c r="C588" s="32" t="s">
        <v>575</v>
      </c>
      <c r="D588" s="32" t="s">
        <v>72</v>
      </c>
      <c r="E588" s="32" t="s">
        <v>73</v>
      </c>
      <c r="F588" s="32" t="s">
        <v>2027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1185</v>
      </c>
    </row>
    <row r="589" spans="1:15" ht="15.75" hidden="1" x14ac:dyDescent="0.25">
      <c r="A589" s="31">
        <v>745</v>
      </c>
      <c r="B589" s="32" t="s">
        <v>438</v>
      </c>
      <c r="C589" s="32" t="s">
        <v>439</v>
      </c>
      <c r="D589" s="32" t="s">
        <v>72</v>
      </c>
      <c r="E589" s="32" t="s">
        <v>73</v>
      </c>
      <c r="F589" s="32" t="s">
        <v>2025</v>
      </c>
      <c r="G589" s="32" t="s">
        <v>74</v>
      </c>
      <c r="H589" s="32" t="s">
        <v>74</v>
      </c>
      <c r="I589" s="32" t="s">
        <v>74</v>
      </c>
      <c r="J589" s="32" t="s">
        <v>74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1180</v>
      </c>
    </row>
    <row r="590" spans="1:15" ht="15.75" x14ac:dyDescent="0.25">
      <c r="A590" s="31">
        <v>740</v>
      </c>
      <c r="B590" s="32" t="s">
        <v>180</v>
      </c>
      <c r="C590" s="32" t="s">
        <v>181</v>
      </c>
      <c r="D590" s="32" t="s">
        <v>72</v>
      </c>
      <c r="E590" s="32" t="s">
        <v>105</v>
      </c>
      <c r="F590" s="32" t="s">
        <v>2025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74</v>
      </c>
      <c r="O590" s="32" t="s">
        <v>1202</v>
      </c>
    </row>
    <row r="591" spans="1:15" ht="31.5" x14ac:dyDescent="0.25">
      <c r="A591" s="31">
        <v>741</v>
      </c>
      <c r="B591" s="32" t="s">
        <v>740</v>
      </c>
      <c r="C591" s="32" t="s">
        <v>741</v>
      </c>
      <c r="D591" s="32" t="s">
        <v>72</v>
      </c>
      <c r="E591" s="32" t="s">
        <v>105</v>
      </c>
      <c r="F591" s="32" t="s">
        <v>2025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77</v>
      </c>
      <c r="L591" s="32" t="s">
        <v>77</v>
      </c>
      <c r="M591" s="32" t="s">
        <v>77</v>
      </c>
      <c r="N591" s="32" t="s">
        <v>74</v>
      </c>
      <c r="O591" s="32" t="s">
        <v>1207</v>
      </c>
    </row>
    <row r="592" spans="1:15" ht="15.75" x14ac:dyDescent="0.25">
      <c r="A592" s="31">
        <v>746</v>
      </c>
      <c r="B592" s="32" t="s">
        <v>255</v>
      </c>
      <c r="C592" s="32" t="s">
        <v>256</v>
      </c>
      <c r="D592" s="32" t="s">
        <v>72</v>
      </c>
      <c r="E592" s="32" t="s">
        <v>105</v>
      </c>
      <c r="F592" s="32" t="s">
        <v>2027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1205</v>
      </c>
    </row>
    <row r="593" spans="1:15" ht="15.75" x14ac:dyDescent="0.25">
      <c r="A593" s="31">
        <v>747</v>
      </c>
      <c r="B593" s="32" t="s">
        <v>342</v>
      </c>
      <c r="C593" s="32" t="s">
        <v>343</v>
      </c>
      <c r="D593" s="32" t="s">
        <v>72</v>
      </c>
      <c r="E593" s="32" t="s">
        <v>105</v>
      </c>
      <c r="F593" s="32" t="s">
        <v>2027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1201</v>
      </c>
    </row>
    <row r="594" spans="1:15" ht="15.75" hidden="1" x14ac:dyDescent="0.25">
      <c r="A594" s="31">
        <v>750</v>
      </c>
      <c r="B594" s="32" t="s">
        <v>534</v>
      </c>
      <c r="C594" s="32" t="s">
        <v>535</v>
      </c>
      <c r="D594" s="32" t="s">
        <v>72</v>
      </c>
      <c r="E594" s="32" t="s">
        <v>90</v>
      </c>
      <c r="F594" s="32" t="s">
        <v>2027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1179</v>
      </c>
    </row>
    <row r="595" spans="1:15" ht="15.75" hidden="1" x14ac:dyDescent="0.25">
      <c r="A595" s="31">
        <v>751</v>
      </c>
      <c r="B595" s="32" t="s">
        <v>2199</v>
      </c>
      <c r="C595" s="29" t="s">
        <v>2183</v>
      </c>
      <c r="D595" s="29"/>
      <c r="E595" s="29" t="s">
        <v>90</v>
      </c>
      <c r="F595" s="32" t="s">
        <v>1298</v>
      </c>
      <c r="G595" s="32" t="s">
        <v>1298</v>
      </c>
      <c r="H595" s="32" t="s">
        <v>1298</v>
      </c>
      <c r="I595" s="32" t="s">
        <v>1298</v>
      </c>
      <c r="J595" s="32" t="s">
        <v>1298</v>
      </c>
      <c r="K595" s="32" t="s">
        <v>1298</v>
      </c>
      <c r="L595" s="32" t="s">
        <v>1298</v>
      </c>
      <c r="M595" s="32" t="s">
        <v>1298</v>
      </c>
      <c r="N595" s="32"/>
      <c r="O595" s="32"/>
    </row>
    <row r="596" spans="1:15" ht="15.75" x14ac:dyDescent="0.25">
      <c r="A596" s="31">
        <v>748</v>
      </c>
      <c r="B596" s="32" t="s">
        <v>247</v>
      </c>
      <c r="C596" s="32" t="s">
        <v>248</v>
      </c>
      <c r="D596" s="32" t="s">
        <v>72</v>
      </c>
      <c r="E596" s="32" t="s">
        <v>105</v>
      </c>
      <c r="F596" s="32" t="s">
        <v>2025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1202</v>
      </c>
    </row>
    <row r="597" spans="1:15" ht="15.75" hidden="1" x14ac:dyDescent="0.25">
      <c r="A597" s="31">
        <v>753</v>
      </c>
      <c r="B597" s="32" t="s">
        <v>885</v>
      </c>
      <c r="C597" s="32" t="s">
        <v>44</v>
      </c>
      <c r="D597" s="32" t="s">
        <v>72</v>
      </c>
      <c r="E597" s="32" t="s">
        <v>73</v>
      </c>
      <c r="F597" s="32" t="s">
        <v>2025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74</v>
      </c>
      <c r="O597" s="32" t="s">
        <v>1182</v>
      </c>
    </row>
    <row r="598" spans="1:15" ht="15.75" x14ac:dyDescent="0.25">
      <c r="A598" s="31">
        <v>749</v>
      </c>
      <c r="B598" s="32" t="s">
        <v>508</v>
      </c>
      <c r="C598" s="32" t="s">
        <v>509</v>
      </c>
      <c r="D598" s="32" t="s">
        <v>72</v>
      </c>
      <c r="E598" s="32" t="s">
        <v>105</v>
      </c>
      <c r="F598" s="32" t="s">
        <v>2025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1202</v>
      </c>
    </row>
    <row r="599" spans="1:15" ht="15.75" hidden="1" x14ac:dyDescent="0.25">
      <c r="A599" s="31">
        <v>755</v>
      </c>
      <c r="B599" s="32" t="s">
        <v>888</v>
      </c>
      <c r="C599" s="32" t="s">
        <v>889</v>
      </c>
      <c r="D599" s="32" t="s">
        <v>72</v>
      </c>
      <c r="E599" s="32" t="s">
        <v>73</v>
      </c>
      <c r="F599" s="32" t="s">
        <v>2025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1187</v>
      </c>
    </row>
    <row r="600" spans="1:15" ht="15.75" x14ac:dyDescent="0.25">
      <c r="A600" s="31">
        <v>752</v>
      </c>
      <c r="B600" s="32" t="s">
        <v>558</v>
      </c>
      <c r="C600" s="32" t="s">
        <v>559</v>
      </c>
      <c r="D600" s="32" t="s">
        <v>72</v>
      </c>
      <c r="E600" s="32" t="s">
        <v>105</v>
      </c>
      <c r="F600" s="32" t="s">
        <v>2027</v>
      </c>
      <c r="G600" s="32" t="s">
        <v>77</v>
      </c>
      <c r="H600" s="32" t="s">
        <v>77</v>
      </c>
      <c r="I600" s="32" t="s">
        <v>77</v>
      </c>
      <c r="J600" s="32" t="s">
        <v>77</v>
      </c>
      <c r="K600" s="32" t="s">
        <v>74</v>
      </c>
      <c r="L600" s="32" t="s">
        <v>77</v>
      </c>
      <c r="M600" s="32" t="s">
        <v>74</v>
      </c>
      <c r="N600" s="32" t="s">
        <v>77</v>
      </c>
      <c r="O600" s="32" t="s">
        <v>1206</v>
      </c>
    </row>
    <row r="601" spans="1:15" ht="15.75" x14ac:dyDescent="0.25">
      <c r="A601" s="31">
        <v>754</v>
      </c>
      <c r="B601" s="32" t="s">
        <v>886</v>
      </c>
      <c r="C601" s="32" t="s">
        <v>887</v>
      </c>
      <c r="D601" s="32" t="s">
        <v>72</v>
      </c>
      <c r="E601" s="32" t="s">
        <v>105</v>
      </c>
      <c r="F601" s="32" t="s">
        <v>2025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77</v>
      </c>
      <c r="O601" s="32" t="s">
        <v>1202</v>
      </c>
    </row>
    <row r="602" spans="1:15" ht="15.75" x14ac:dyDescent="0.25">
      <c r="A602" s="31">
        <v>756</v>
      </c>
      <c r="B602" s="32" t="s">
        <v>890</v>
      </c>
      <c r="C602" s="32" t="s">
        <v>891</v>
      </c>
      <c r="D602" s="32" t="s">
        <v>72</v>
      </c>
      <c r="E602" s="32" t="s">
        <v>105</v>
      </c>
      <c r="F602" s="32" t="s">
        <v>2025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 t="s">
        <v>1177</v>
      </c>
    </row>
    <row r="603" spans="1:15" ht="15.75" hidden="1" x14ac:dyDescent="0.25">
      <c r="A603" s="31">
        <v>759</v>
      </c>
      <c r="B603" s="32" t="s">
        <v>894</v>
      </c>
      <c r="C603" s="32" t="s">
        <v>895</v>
      </c>
      <c r="D603" s="32" t="s">
        <v>72</v>
      </c>
      <c r="E603" s="32" t="s">
        <v>73</v>
      </c>
      <c r="F603" s="32" t="s">
        <v>2027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74</v>
      </c>
      <c r="L603" s="32" t="s">
        <v>77</v>
      </c>
      <c r="M603" s="32" t="s">
        <v>74</v>
      </c>
      <c r="N603" s="32" t="s">
        <v>77</v>
      </c>
      <c r="O603" s="32" t="s">
        <v>1180</v>
      </c>
    </row>
    <row r="604" spans="1:15" ht="15.75" x14ac:dyDescent="0.25">
      <c r="A604" s="31">
        <v>757</v>
      </c>
      <c r="B604" s="32" t="s">
        <v>892</v>
      </c>
      <c r="C604" s="32" t="s">
        <v>893</v>
      </c>
      <c r="D604" s="32" t="s">
        <v>72</v>
      </c>
      <c r="E604" s="32" t="s">
        <v>105</v>
      </c>
      <c r="F604" s="32" t="s">
        <v>2025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74</v>
      </c>
      <c r="O604" s="32" t="s">
        <v>1201</v>
      </c>
    </row>
    <row r="605" spans="1:15" ht="15.75" hidden="1" x14ac:dyDescent="0.25">
      <c r="A605" s="31">
        <v>761</v>
      </c>
      <c r="B605" s="32" t="s">
        <v>898</v>
      </c>
      <c r="C605" s="32" t="s">
        <v>28</v>
      </c>
      <c r="D605" s="32" t="s">
        <v>72</v>
      </c>
      <c r="E605" s="32" t="s">
        <v>73</v>
      </c>
      <c r="F605" s="32" t="s">
        <v>2025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 t="s">
        <v>1182</v>
      </c>
    </row>
    <row r="606" spans="1:15" ht="15.75" x14ac:dyDescent="0.25">
      <c r="A606" s="31">
        <v>758</v>
      </c>
      <c r="B606" s="32" t="s">
        <v>2399</v>
      </c>
      <c r="C606" s="29" t="s">
        <v>2398</v>
      </c>
      <c r="D606" s="29"/>
      <c r="E606" s="29" t="s">
        <v>1273</v>
      </c>
      <c r="F606" s="32" t="s">
        <v>1298</v>
      </c>
      <c r="G606" s="32" t="s">
        <v>1298</v>
      </c>
      <c r="H606" s="32" t="s">
        <v>1298</v>
      </c>
      <c r="I606" s="32" t="s">
        <v>1298</v>
      </c>
      <c r="J606" s="32" t="s">
        <v>1298</v>
      </c>
      <c r="K606" s="32" t="s">
        <v>1298</v>
      </c>
      <c r="L606" s="32" t="s">
        <v>1298</v>
      </c>
      <c r="M606" s="32" t="s">
        <v>1298</v>
      </c>
      <c r="N606" s="32"/>
      <c r="O606" s="32"/>
    </row>
    <row r="607" spans="1:15" ht="15.75" hidden="1" x14ac:dyDescent="0.25">
      <c r="A607" s="31">
        <v>764</v>
      </c>
      <c r="B607" s="32" t="s">
        <v>732</v>
      </c>
      <c r="C607" s="32" t="s">
        <v>733</v>
      </c>
      <c r="D607" s="32" t="s">
        <v>72</v>
      </c>
      <c r="E607" s="32" t="s">
        <v>90</v>
      </c>
      <c r="F607" s="32" t="s">
        <v>2025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77</v>
      </c>
      <c r="O607" s="32" t="s">
        <v>1177</v>
      </c>
    </row>
    <row r="608" spans="1:15" ht="15.75" hidden="1" x14ac:dyDescent="0.25">
      <c r="A608" s="31">
        <v>765</v>
      </c>
      <c r="B608" s="32" t="s">
        <v>332</v>
      </c>
      <c r="C608" s="32" t="s">
        <v>333</v>
      </c>
      <c r="D608" s="32" t="s">
        <v>72</v>
      </c>
      <c r="E608" s="32" t="s">
        <v>90</v>
      </c>
      <c r="F608" s="32" t="s">
        <v>2025</v>
      </c>
      <c r="G608" s="32" t="s">
        <v>77</v>
      </c>
      <c r="H608" s="32" t="s">
        <v>77</v>
      </c>
      <c r="I608" s="32" t="s">
        <v>77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1177</v>
      </c>
    </row>
    <row r="609" spans="1:15" ht="15.75" hidden="1" x14ac:dyDescent="0.25">
      <c r="A609" s="31">
        <v>766</v>
      </c>
      <c r="B609" s="32" t="s">
        <v>724</v>
      </c>
      <c r="C609" s="32" t="s">
        <v>45</v>
      </c>
      <c r="D609" s="32" t="s">
        <v>72</v>
      </c>
      <c r="E609" s="32" t="s">
        <v>90</v>
      </c>
      <c r="F609" s="32" t="s">
        <v>2027</v>
      </c>
      <c r="G609" s="32" t="s">
        <v>77</v>
      </c>
      <c r="H609" s="32" t="s">
        <v>77</v>
      </c>
      <c r="I609" s="32" t="s">
        <v>77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1177</v>
      </c>
    </row>
    <row r="610" spans="1:15" ht="15.75" hidden="1" x14ac:dyDescent="0.25">
      <c r="A610" s="31">
        <v>767</v>
      </c>
      <c r="B610" s="32" t="s">
        <v>114</v>
      </c>
      <c r="C610" s="32" t="s">
        <v>115</v>
      </c>
      <c r="D610" s="32" t="s">
        <v>72</v>
      </c>
      <c r="E610" s="32" t="s">
        <v>90</v>
      </c>
      <c r="F610" s="32" t="s">
        <v>2025</v>
      </c>
      <c r="G610" s="32" t="s">
        <v>77</v>
      </c>
      <c r="H610" s="32" t="s">
        <v>74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74</v>
      </c>
      <c r="N610" s="32" t="s">
        <v>74</v>
      </c>
      <c r="O610" s="32" t="s">
        <v>1177</v>
      </c>
    </row>
    <row r="611" spans="1:15" ht="15.75" hidden="1" x14ac:dyDescent="0.25">
      <c r="A611" s="31">
        <v>769</v>
      </c>
      <c r="B611" s="32" t="s">
        <v>2193</v>
      </c>
      <c r="C611" s="29" t="s">
        <v>2184</v>
      </c>
      <c r="D611" s="29" t="s">
        <v>72</v>
      </c>
      <c r="E611" s="29" t="s">
        <v>73</v>
      </c>
      <c r="F611" s="32" t="s">
        <v>2025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74</v>
      </c>
      <c r="L611" s="32" t="s">
        <v>74</v>
      </c>
      <c r="M611" s="32" t="s">
        <v>74</v>
      </c>
      <c r="N611" s="32" t="s">
        <v>77</v>
      </c>
      <c r="O611" s="32"/>
    </row>
    <row r="612" spans="1:15" ht="15.75" x14ac:dyDescent="0.25">
      <c r="A612" s="31">
        <v>760</v>
      </c>
      <c r="B612" s="32" t="s">
        <v>896</v>
      </c>
      <c r="C612" s="32" t="s">
        <v>897</v>
      </c>
      <c r="D612" s="32" t="s">
        <v>72</v>
      </c>
      <c r="E612" s="32" t="s">
        <v>105</v>
      </c>
      <c r="F612" s="32" t="s">
        <v>2025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74</v>
      </c>
      <c r="L612" s="32" t="s">
        <v>77</v>
      </c>
      <c r="M612" s="32" t="s">
        <v>77</v>
      </c>
      <c r="N612" s="32" t="s">
        <v>77</v>
      </c>
      <c r="O612" s="32" t="s">
        <v>1177</v>
      </c>
    </row>
    <row r="613" spans="1:15" ht="15.75" x14ac:dyDescent="0.25">
      <c r="A613" s="31">
        <v>763</v>
      </c>
      <c r="B613" s="32" t="s">
        <v>722</v>
      </c>
      <c r="C613" s="32" t="s">
        <v>723</v>
      </c>
      <c r="D613" s="32" t="s">
        <v>72</v>
      </c>
      <c r="E613" s="32" t="s">
        <v>105</v>
      </c>
      <c r="F613" s="32" t="s">
        <v>2025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74</v>
      </c>
      <c r="L613" s="32" t="s">
        <v>77</v>
      </c>
      <c r="M613" s="32" t="s">
        <v>74</v>
      </c>
      <c r="N613" s="32" t="s">
        <v>77</v>
      </c>
      <c r="O613" s="32" t="s">
        <v>1203</v>
      </c>
    </row>
    <row r="614" spans="1:15" ht="15.75" hidden="1" x14ac:dyDescent="0.25">
      <c r="A614" s="31">
        <v>772</v>
      </c>
      <c r="B614" s="32" t="s">
        <v>362</v>
      </c>
      <c r="C614" s="32" t="s">
        <v>1260</v>
      </c>
      <c r="D614" s="32" t="s">
        <v>72</v>
      </c>
      <c r="E614" s="32" t="s">
        <v>82</v>
      </c>
      <c r="F614" s="32" t="s">
        <v>2025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74</v>
      </c>
      <c r="L614" s="32" t="s">
        <v>77</v>
      </c>
      <c r="M614" s="32" t="s">
        <v>74</v>
      </c>
      <c r="N614" s="32" t="s">
        <v>77</v>
      </c>
      <c r="O614" s="32" t="s">
        <v>1177</v>
      </c>
    </row>
    <row r="615" spans="1:15" ht="15.75" hidden="1" x14ac:dyDescent="0.25">
      <c r="A615" s="31">
        <v>773</v>
      </c>
      <c r="B615" s="32" t="s">
        <v>426</v>
      </c>
      <c r="C615" s="32" t="s">
        <v>427</v>
      </c>
      <c r="D615" s="32" t="s">
        <v>87</v>
      </c>
      <c r="E615" s="32" t="s">
        <v>82</v>
      </c>
      <c r="F615" s="32" t="s">
        <v>2025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1188</v>
      </c>
    </row>
    <row r="616" spans="1:15" ht="15.75" x14ac:dyDescent="0.25">
      <c r="A616" s="31">
        <v>770</v>
      </c>
      <c r="B616" s="32" t="s">
        <v>901</v>
      </c>
      <c r="C616" s="32" t="s">
        <v>53</v>
      </c>
      <c r="D616" s="32" t="s">
        <v>72</v>
      </c>
      <c r="E616" s="32" t="s">
        <v>105</v>
      </c>
      <c r="F616" s="32" t="s">
        <v>2025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1205</v>
      </c>
    </row>
    <row r="617" spans="1:15" ht="15.75" x14ac:dyDescent="0.25">
      <c r="A617" s="31">
        <v>771</v>
      </c>
      <c r="B617" s="32" t="s">
        <v>902</v>
      </c>
      <c r="C617" s="32" t="s">
        <v>903</v>
      </c>
      <c r="D617" s="32" t="s">
        <v>72</v>
      </c>
      <c r="E617" s="32" t="s">
        <v>105</v>
      </c>
      <c r="F617" s="32" t="s">
        <v>2025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74</v>
      </c>
      <c r="N617" s="32" t="s">
        <v>74</v>
      </c>
      <c r="O617" s="32" t="s">
        <v>1177</v>
      </c>
    </row>
    <row r="618" spans="1:15" ht="15.75" hidden="1" x14ac:dyDescent="0.25">
      <c r="A618" s="31">
        <v>776</v>
      </c>
      <c r="B618" s="32" t="s">
        <v>80</v>
      </c>
      <c r="C618" s="32" t="s">
        <v>81</v>
      </c>
      <c r="D618" s="32" t="s">
        <v>72</v>
      </c>
      <c r="E618" s="32" t="s">
        <v>82</v>
      </c>
      <c r="F618" s="32" t="s">
        <v>2027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77</v>
      </c>
      <c r="O618" s="32" t="s">
        <v>1177</v>
      </c>
    </row>
    <row r="619" spans="1:15" ht="15.75" hidden="1" x14ac:dyDescent="0.25">
      <c r="A619" s="31">
        <v>777</v>
      </c>
      <c r="B619" s="32" t="s">
        <v>336</v>
      </c>
      <c r="C619" s="32" t="s">
        <v>337</v>
      </c>
      <c r="D619" s="32" t="s">
        <v>72</v>
      </c>
      <c r="E619" s="32" t="s">
        <v>82</v>
      </c>
      <c r="F619" s="32" t="s">
        <v>2025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1177</v>
      </c>
    </row>
    <row r="620" spans="1:15" ht="15.75" x14ac:dyDescent="0.25">
      <c r="A620" s="31">
        <v>774</v>
      </c>
      <c r="B620" s="32" t="s">
        <v>118</v>
      </c>
      <c r="C620" s="32" t="s">
        <v>119</v>
      </c>
      <c r="D620" s="32" t="s">
        <v>72</v>
      </c>
      <c r="E620" s="32" t="s">
        <v>105</v>
      </c>
      <c r="F620" s="32" t="s">
        <v>2025</v>
      </c>
      <c r="G620" s="32" t="s">
        <v>77</v>
      </c>
      <c r="H620" s="32" t="s">
        <v>77</v>
      </c>
      <c r="I620" s="32" t="s">
        <v>77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1177</v>
      </c>
    </row>
    <row r="621" spans="1:15" ht="15.75" x14ac:dyDescent="0.25">
      <c r="A621" s="31">
        <v>775</v>
      </c>
      <c r="B621" s="32" t="s">
        <v>730</v>
      </c>
      <c r="C621" s="32" t="s">
        <v>731</v>
      </c>
      <c r="D621" s="32" t="s">
        <v>72</v>
      </c>
      <c r="E621" s="32" t="s">
        <v>105</v>
      </c>
      <c r="F621" s="32" t="s">
        <v>2025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1177</v>
      </c>
    </row>
    <row r="622" spans="1:15" ht="15.75" hidden="1" x14ac:dyDescent="0.25">
      <c r="A622" s="29">
        <v>780</v>
      </c>
      <c r="B622" s="29" t="s">
        <v>88</v>
      </c>
      <c r="C622" s="29" t="s">
        <v>89</v>
      </c>
      <c r="D622" s="32" t="s">
        <v>72</v>
      </c>
      <c r="E622" s="32" t="s">
        <v>90</v>
      </c>
      <c r="F622" s="29" t="s">
        <v>2027</v>
      </c>
      <c r="G622" s="29" t="s">
        <v>77</v>
      </c>
      <c r="H622" s="29" t="s">
        <v>77</v>
      </c>
      <c r="I622" s="29" t="s">
        <v>74</v>
      </c>
      <c r="J622" s="29" t="s">
        <v>77</v>
      </c>
      <c r="K622" s="29" t="s">
        <v>74</v>
      </c>
      <c r="L622" s="29" t="s">
        <v>77</v>
      </c>
      <c r="M622" s="29" t="s">
        <v>74</v>
      </c>
      <c r="N622" s="29" t="s">
        <v>77</v>
      </c>
      <c r="O622" s="29" t="s">
        <v>1179</v>
      </c>
    </row>
    <row r="623" spans="1:15" ht="31.5" hidden="1" x14ac:dyDescent="0.25">
      <c r="A623" s="31">
        <v>781</v>
      </c>
      <c r="B623" s="32" t="s">
        <v>322</v>
      </c>
      <c r="C623" s="32" t="s">
        <v>323</v>
      </c>
      <c r="D623" s="32" t="s">
        <v>130</v>
      </c>
      <c r="E623" s="32" t="s">
        <v>90</v>
      </c>
      <c r="F623" s="32" t="s">
        <v>2025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77</v>
      </c>
      <c r="O623" s="32" t="s">
        <v>1179</v>
      </c>
    </row>
    <row r="624" spans="1:15" ht="15.75" x14ac:dyDescent="0.25">
      <c r="A624" s="31">
        <v>778</v>
      </c>
      <c r="B624" s="32" t="s">
        <v>346</v>
      </c>
      <c r="C624" s="32" t="s">
        <v>347</v>
      </c>
      <c r="D624" s="32" t="s">
        <v>72</v>
      </c>
      <c r="E624" s="32" t="s">
        <v>105</v>
      </c>
      <c r="F624" s="32" t="s">
        <v>2025</v>
      </c>
      <c r="G624" s="32" t="s">
        <v>77</v>
      </c>
      <c r="H624" s="32" t="s">
        <v>77</v>
      </c>
      <c r="I624" s="32" t="s">
        <v>77</v>
      </c>
      <c r="J624" s="32" t="s">
        <v>77</v>
      </c>
      <c r="K624" s="32" t="s">
        <v>74</v>
      </c>
      <c r="L624" s="32" t="s">
        <v>77</v>
      </c>
      <c r="M624" s="32" t="s">
        <v>74</v>
      </c>
      <c r="N624" s="32" t="s">
        <v>77</v>
      </c>
      <c r="O624" s="32" t="s">
        <v>1177</v>
      </c>
    </row>
    <row r="625" spans="1:15" ht="15.75" hidden="1" x14ac:dyDescent="0.25">
      <c r="A625" s="31">
        <v>783</v>
      </c>
      <c r="B625" s="32" t="s">
        <v>591</v>
      </c>
      <c r="C625" s="32" t="s">
        <v>592</v>
      </c>
      <c r="D625" s="32" t="s">
        <v>72</v>
      </c>
      <c r="E625" s="32" t="s">
        <v>90</v>
      </c>
      <c r="F625" s="32" t="s">
        <v>2025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77</v>
      </c>
      <c r="O625" s="32" t="s">
        <v>1179</v>
      </c>
    </row>
    <row r="626" spans="1:15" ht="15.75" hidden="1" x14ac:dyDescent="0.25">
      <c r="A626" s="31">
        <v>784</v>
      </c>
      <c r="B626" s="32" t="s">
        <v>899</v>
      </c>
      <c r="C626" s="32" t="s">
        <v>900</v>
      </c>
      <c r="D626" s="32" t="s">
        <v>72</v>
      </c>
      <c r="E626" s="32" t="s">
        <v>73</v>
      </c>
      <c r="F626" s="32" t="s">
        <v>2025</v>
      </c>
      <c r="G626" s="32" t="s">
        <v>77</v>
      </c>
      <c r="H626" s="32" t="s">
        <v>77</v>
      </c>
      <c r="I626" s="32" t="s">
        <v>74</v>
      </c>
      <c r="J626" s="32" t="s">
        <v>74</v>
      </c>
      <c r="K626" s="32" t="s">
        <v>74</v>
      </c>
      <c r="L626" s="32" t="s">
        <v>74</v>
      </c>
      <c r="M626" s="32" t="s">
        <v>74</v>
      </c>
      <c r="N626" s="32" t="s">
        <v>74</v>
      </c>
      <c r="O626" s="32" t="s">
        <v>1183</v>
      </c>
    </row>
    <row r="627" spans="1:15" ht="15.75" hidden="1" x14ac:dyDescent="0.25">
      <c r="A627" s="31">
        <v>785</v>
      </c>
      <c r="B627" s="32" t="s">
        <v>904</v>
      </c>
      <c r="C627" s="32" t="s">
        <v>905</v>
      </c>
      <c r="D627" s="32" t="s">
        <v>72</v>
      </c>
      <c r="E627" s="32" t="s">
        <v>73</v>
      </c>
      <c r="F627" s="32" t="s">
        <v>2025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74</v>
      </c>
      <c r="O627" s="32" t="s">
        <v>1182</v>
      </c>
    </row>
    <row r="628" spans="1:15" ht="15.75" hidden="1" x14ac:dyDescent="0.25">
      <c r="A628" s="31">
        <v>786</v>
      </c>
      <c r="B628" s="32" t="s">
        <v>906</v>
      </c>
      <c r="C628" s="32" t="s">
        <v>907</v>
      </c>
      <c r="D628" s="32" t="s">
        <v>72</v>
      </c>
      <c r="E628" s="32" t="s">
        <v>73</v>
      </c>
      <c r="F628" s="32" t="s">
        <v>2027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74</v>
      </c>
      <c r="O628" s="32" t="s">
        <v>1181</v>
      </c>
    </row>
    <row r="629" spans="1:15" ht="15.75" hidden="1" x14ac:dyDescent="0.25">
      <c r="A629" s="31">
        <v>787</v>
      </c>
      <c r="B629" s="32" t="s">
        <v>556</v>
      </c>
      <c r="C629" s="32" t="s">
        <v>287</v>
      </c>
      <c r="D629" s="32" t="s">
        <v>87</v>
      </c>
      <c r="E629" s="32" t="s">
        <v>73</v>
      </c>
      <c r="F629" s="32" t="s">
        <v>2025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1183</v>
      </c>
    </row>
    <row r="630" spans="1:15" ht="31.5" hidden="1" x14ac:dyDescent="0.25">
      <c r="A630" s="31">
        <v>788</v>
      </c>
      <c r="B630" s="32" t="s">
        <v>734</v>
      </c>
      <c r="C630" s="32" t="s">
        <v>735</v>
      </c>
      <c r="D630" s="32" t="s">
        <v>130</v>
      </c>
      <c r="E630" s="32" t="s">
        <v>73</v>
      </c>
      <c r="F630" s="32" t="s">
        <v>2025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1182</v>
      </c>
    </row>
    <row r="631" spans="1:15" ht="15.75" hidden="1" x14ac:dyDescent="0.25">
      <c r="A631" s="31">
        <v>789</v>
      </c>
      <c r="B631" s="32" t="s">
        <v>2192</v>
      </c>
      <c r="C631" s="29" t="s">
        <v>2185</v>
      </c>
      <c r="D631" s="29" t="s">
        <v>72</v>
      </c>
      <c r="E631" s="29" t="s">
        <v>82</v>
      </c>
      <c r="F631" s="32" t="s">
        <v>2025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/>
    </row>
    <row r="632" spans="1:15" ht="15.75" hidden="1" x14ac:dyDescent="0.25">
      <c r="A632" s="31">
        <v>790</v>
      </c>
      <c r="B632" s="32" t="s">
        <v>282</v>
      </c>
      <c r="C632" s="32" t="s">
        <v>283</v>
      </c>
      <c r="D632" s="32" t="s">
        <v>72</v>
      </c>
      <c r="E632" s="32" t="s">
        <v>73</v>
      </c>
      <c r="F632" s="32" t="s">
        <v>2027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74</v>
      </c>
      <c r="O632" s="32" t="s">
        <v>1183</v>
      </c>
    </row>
    <row r="633" spans="1:15" ht="31.5" hidden="1" x14ac:dyDescent="0.25">
      <c r="A633" s="31">
        <v>791</v>
      </c>
      <c r="B633" s="32" t="s">
        <v>908</v>
      </c>
      <c r="C633" s="32" t="s">
        <v>909</v>
      </c>
      <c r="D633" s="32" t="s">
        <v>130</v>
      </c>
      <c r="E633" s="32" t="s">
        <v>73</v>
      </c>
      <c r="F633" s="32" t="s">
        <v>2025</v>
      </c>
      <c r="G633" s="32" t="s">
        <v>77</v>
      </c>
      <c r="H633" s="32" t="s">
        <v>74</v>
      </c>
      <c r="I633" s="32" t="s">
        <v>74</v>
      </c>
      <c r="J633" s="32" t="s">
        <v>74</v>
      </c>
      <c r="K633" s="32" t="s">
        <v>74</v>
      </c>
      <c r="L633" s="32" t="s">
        <v>74</v>
      </c>
      <c r="M633" s="32" t="s">
        <v>74</v>
      </c>
      <c r="N633" s="32" t="s">
        <v>74</v>
      </c>
      <c r="O633" s="32" t="s">
        <v>1185</v>
      </c>
    </row>
    <row r="634" spans="1:15" ht="15.75" hidden="1" x14ac:dyDescent="0.25">
      <c r="A634" s="31">
        <v>792</v>
      </c>
      <c r="B634" s="32" t="s">
        <v>2190</v>
      </c>
      <c r="C634" s="29" t="s">
        <v>2186</v>
      </c>
      <c r="D634" s="29" t="s">
        <v>72</v>
      </c>
      <c r="E634" s="29" t="s">
        <v>73</v>
      </c>
      <c r="F634" s="32" t="s">
        <v>2025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/>
    </row>
    <row r="635" spans="1:15" ht="15.75" hidden="1" x14ac:dyDescent="0.25">
      <c r="A635" s="31">
        <v>793</v>
      </c>
      <c r="B635" s="32" t="s">
        <v>2168</v>
      </c>
      <c r="C635" s="29" t="s">
        <v>2169</v>
      </c>
      <c r="D635" s="29" t="s">
        <v>72</v>
      </c>
      <c r="E635" s="29" t="s">
        <v>73</v>
      </c>
      <c r="F635" s="32" t="s">
        <v>2025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/>
    </row>
    <row r="636" spans="1:15" ht="15.75" hidden="1" x14ac:dyDescent="0.25">
      <c r="A636" s="31">
        <v>794</v>
      </c>
      <c r="B636" s="32" t="s">
        <v>910</v>
      </c>
      <c r="C636" s="32" t="s">
        <v>29</v>
      </c>
      <c r="D636" s="32" t="s">
        <v>72</v>
      </c>
      <c r="E636" s="32" t="s">
        <v>73</v>
      </c>
      <c r="F636" s="32" t="s">
        <v>2025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74</v>
      </c>
      <c r="N636" s="32" t="s">
        <v>74</v>
      </c>
      <c r="O636" s="32" t="s">
        <v>1185</v>
      </c>
    </row>
    <row r="637" spans="1:15" ht="15.75" hidden="1" x14ac:dyDescent="0.25">
      <c r="A637" s="31">
        <v>795</v>
      </c>
      <c r="B637" s="32" t="s">
        <v>911</v>
      </c>
      <c r="C637" s="32" t="s">
        <v>912</v>
      </c>
      <c r="D637" s="32" t="s">
        <v>87</v>
      </c>
      <c r="E637" s="32" t="s">
        <v>82</v>
      </c>
      <c r="F637" s="32" t="s">
        <v>2025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1188</v>
      </c>
    </row>
    <row r="638" spans="1:15" ht="15.75" x14ac:dyDescent="0.25">
      <c r="A638" s="31">
        <v>779</v>
      </c>
      <c r="B638" s="32" t="s">
        <v>350</v>
      </c>
      <c r="C638" s="32" t="s">
        <v>351</v>
      </c>
      <c r="D638" s="32" t="s">
        <v>72</v>
      </c>
      <c r="E638" s="32" t="s">
        <v>105</v>
      </c>
      <c r="F638" s="32" t="s">
        <v>2025</v>
      </c>
      <c r="G638" s="32" t="s">
        <v>77</v>
      </c>
      <c r="H638" s="32" t="s">
        <v>77</v>
      </c>
      <c r="I638" s="32" t="s">
        <v>77</v>
      </c>
      <c r="J638" s="32" t="s">
        <v>77</v>
      </c>
      <c r="K638" s="32" t="s">
        <v>74</v>
      </c>
      <c r="L638" s="32" t="s">
        <v>77</v>
      </c>
      <c r="M638" s="32" t="s">
        <v>74</v>
      </c>
      <c r="N638" s="32" t="s">
        <v>77</v>
      </c>
      <c r="O638" s="32" t="s">
        <v>1177</v>
      </c>
    </row>
    <row r="639" spans="1:15" ht="15.75" hidden="1" x14ac:dyDescent="0.25">
      <c r="A639" s="31">
        <v>797</v>
      </c>
      <c r="B639" s="32" t="s">
        <v>2513</v>
      </c>
      <c r="C639" s="29" t="s">
        <v>2500</v>
      </c>
      <c r="D639" s="29"/>
      <c r="E639" s="29" t="s">
        <v>73</v>
      </c>
      <c r="F639" s="32" t="s">
        <v>1298</v>
      </c>
      <c r="G639" s="32" t="s">
        <v>1298</v>
      </c>
      <c r="H639" s="32" t="s">
        <v>1298</v>
      </c>
      <c r="I639" s="32" t="s">
        <v>1298</v>
      </c>
      <c r="J639" s="32" t="s">
        <v>1298</v>
      </c>
      <c r="K639" s="32" t="s">
        <v>1298</v>
      </c>
      <c r="L639" s="32" t="s">
        <v>1298</v>
      </c>
      <c r="M639" s="32" t="s">
        <v>1298</v>
      </c>
      <c r="N639" s="32" t="s">
        <v>1298</v>
      </c>
      <c r="O639" s="32"/>
    </row>
    <row r="640" spans="1:15" ht="15.75" x14ac:dyDescent="0.25">
      <c r="A640" s="31">
        <v>782</v>
      </c>
      <c r="B640" s="32" t="s">
        <v>340</v>
      </c>
      <c r="C640" s="32" t="s">
        <v>341</v>
      </c>
      <c r="D640" s="32" t="s">
        <v>72</v>
      </c>
      <c r="E640" s="32" t="s">
        <v>105</v>
      </c>
      <c r="F640" s="32" t="s">
        <v>2025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1177</v>
      </c>
    </row>
    <row r="641" spans="1:15" ht="15.75" x14ac:dyDescent="0.25">
      <c r="A641" s="31">
        <v>796</v>
      </c>
      <c r="B641" s="32" t="s">
        <v>253</v>
      </c>
      <c r="C641" s="32" t="s">
        <v>254</v>
      </c>
      <c r="D641" s="32" t="s">
        <v>72</v>
      </c>
      <c r="E641" s="32" t="s">
        <v>105</v>
      </c>
      <c r="F641" s="32" t="s">
        <v>2027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1205</v>
      </c>
    </row>
    <row r="642" spans="1:15" ht="15.75" hidden="1" x14ac:dyDescent="0.25">
      <c r="A642" s="31">
        <v>800</v>
      </c>
      <c r="B642" s="32" t="s">
        <v>917</v>
      </c>
      <c r="C642" s="32" t="s">
        <v>918</v>
      </c>
      <c r="D642" s="32" t="s">
        <v>72</v>
      </c>
      <c r="E642" s="32" t="s">
        <v>73</v>
      </c>
      <c r="F642" s="32" t="s">
        <v>2025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1180</v>
      </c>
    </row>
    <row r="643" spans="1:15" ht="15.75" hidden="1" x14ac:dyDescent="0.25">
      <c r="A643" s="31">
        <v>801</v>
      </c>
      <c r="B643" s="32" t="s">
        <v>919</v>
      </c>
      <c r="C643" s="32" t="s">
        <v>1257</v>
      </c>
      <c r="D643" s="32" t="s">
        <v>72</v>
      </c>
      <c r="E643" s="32" t="s">
        <v>73</v>
      </c>
      <c r="F643" s="32" t="s">
        <v>2027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1181</v>
      </c>
    </row>
    <row r="644" spans="1:15" ht="15.75" hidden="1" x14ac:dyDescent="0.25">
      <c r="A644" s="31">
        <v>802</v>
      </c>
      <c r="B644" s="32" t="s">
        <v>920</v>
      </c>
      <c r="C644" s="32" t="s">
        <v>921</v>
      </c>
      <c r="D644" s="32" t="s">
        <v>72</v>
      </c>
      <c r="E644" s="32" t="s">
        <v>82</v>
      </c>
      <c r="F644" s="32" t="s">
        <v>2025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1188</v>
      </c>
    </row>
    <row r="645" spans="1:15" ht="15.75" hidden="1" x14ac:dyDescent="0.25">
      <c r="A645" s="31">
        <v>803</v>
      </c>
      <c r="B645" s="32" t="s">
        <v>922</v>
      </c>
      <c r="C645" s="32" t="s">
        <v>923</v>
      </c>
      <c r="D645" s="32" t="s">
        <v>72</v>
      </c>
      <c r="E645" s="32" t="s">
        <v>82</v>
      </c>
      <c r="F645" s="32" t="s">
        <v>2025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1188</v>
      </c>
    </row>
    <row r="646" spans="1:15" ht="15.75" hidden="1" x14ac:dyDescent="0.25">
      <c r="A646" s="31">
        <v>804</v>
      </c>
      <c r="B646" s="32" t="s">
        <v>924</v>
      </c>
      <c r="C646" s="32" t="s">
        <v>925</v>
      </c>
      <c r="D646" s="32" t="s">
        <v>72</v>
      </c>
      <c r="E646" s="32" t="s">
        <v>82</v>
      </c>
      <c r="F646" s="32" t="s">
        <v>2025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 t="s">
        <v>1188</v>
      </c>
    </row>
    <row r="647" spans="1:15" ht="15.75" x14ac:dyDescent="0.25">
      <c r="A647" s="31">
        <v>798</v>
      </c>
      <c r="B647" s="32" t="s">
        <v>913</v>
      </c>
      <c r="C647" s="32" t="s">
        <v>914</v>
      </c>
      <c r="D647" s="32" t="s">
        <v>72</v>
      </c>
      <c r="E647" s="32" t="s">
        <v>105</v>
      </c>
      <c r="F647" s="32" t="s">
        <v>2025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1205</v>
      </c>
    </row>
    <row r="648" spans="1:15" ht="15.75" x14ac:dyDescent="0.25">
      <c r="A648" s="31">
        <v>799</v>
      </c>
      <c r="B648" s="32" t="s">
        <v>915</v>
      </c>
      <c r="C648" s="32" t="s">
        <v>916</v>
      </c>
      <c r="D648" s="32" t="s">
        <v>72</v>
      </c>
      <c r="E648" s="32" t="s">
        <v>105</v>
      </c>
      <c r="F648" s="32" t="s">
        <v>2025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77</v>
      </c>
      <c r="L648" s="32" t="s">
        <v>77</v>
      </c>
      <c r="M648" s="32" t="s">
        <v>77</v>
      </c>
      <c r="N648" s="32" t="s">
        <v>77</v>
      </c>
      <c r="O648" s="32" t="s">
        <v>1201</v>
      </c>
    </row>
    <row r="649" spans="1:15" ht="15.75" x14ac:dyDescent="0.25">
      <c r="A649" s="31">
        <v>805</v>
      </c>
      <c r="B649" s="32" t="s">
        <v>926</v>
      </c>
      <c r="C649" s="32" t="s">
        <v>927</v>
      </c>
      <c r="D649" s="32" t="s">
        <v>72</v>
      </c>
      <c r="E649" s="32" t="s">
        <v>105</v>
      </c>
      <c r="F649" s="32" t="s">
        <v>2025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1203</v>
      </c>
    </row>
    <row r="650" spans="1:15" ht="15.75" x14ac:dyDescent="0.25">
      <c r="A650" s="31">
        <v>806</v>
      </c>
      <c r="B650" s="32" t="s">
        <v>928</v>
      </c>
      <c r="C650" s="32" t="s">
        <v>929</v>
      </c>
      <c r="D650" s="32" t="s">
        <v>72</v>
      </c>
      <c r="E650" s="32" t="s">
        <v>105</v>
      </c>
      <c r="F650" s="32" t="s">
        <v>2025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74</v>
      </c>
      <c r="L650" s="32" t="s">
        <v>77</v>
      </c>
      <c r="M650" s="32" t="s">
        <v>74</v>
      </c>
      <c r="N650" s="32" t="s">
        <v>74</v>
      </c>
      <c r="O650" s="32" t="s">
        <v>1201</v>
      </c>
    </row>
    <row r="651" spans="1:15" ht="15.75" x14ac:dyDescent="0.25">
      <c r="A651" s="31">
        <v>807</v>
      </c>
      <c r="B651" s="32" t="s">
        <v>352</v>
      </c>
      <c r="C651" s="32" t="s">
        <v>353</v>
      </c>
      <c r="D651" s="32" t="s">
        <v>72</v>
      </c>
      <c r="E651" s="32" t="s">
        <v>105</v>
      </c>
      <c r="F651" s="32" t="s">
        <v>2027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1177</v>
      </c>
    </row>
    <row r="652" spans="1:15" ht="15.75" hidden="1" x14ac:dyDescent="0.25">
      <c r="A652" s="31">
        <v>810</v>
      </c>
      <c r="B652" s="32" t="s">
        <v>932</v>
      </c>
      <c r="C652" s="32" t="s">
        <v>933</v>
      </c>
      <c r="D652" s="32" t="s">
        <v>72</v>
      </c>
      <c r="E652" s="32" t="s">
        <v>73</v>
      </c>
      <c r="F652" s="32" t="s">
        <v>2025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1182</v>
      </c>
    </row>
    <row r="653" spans="1:15" ht="15.75" hidden="1" x14ac:dyDescent="0.25">
      <c r="A653" s="31">
        <v>811</v>
      </c>
      <c r="B653" s="32" t="s">
        <v>934</v>
      </c>
      <c r="C653" s="32" t="s">
        <v>935</v>
      </c>
      <c r="D653" s="32" t="s">
        <v>72</v>
      </c>
      <c r="E653" s="32" t="s">
        <v>73</v>
      </c>
      <c r="F653" s="32" t="s">
        <v>2025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1183</v>
      </c>
    </row>
    <row r="654" spans="1:15" ht="15.75" hidden="1" x14ac:dyDescent="0.25">
      <c r="A654" s="31">
        <v>812</v>
      </c>
      <c r="B654" s="32" t="s">
        <v>936</v>
      </c>
      <c r="C654" s="32" t="s">
        <v>937</v>
      </c>
      <c r="D654" s="32" t="s">
        <v>72</v>
      </c>
      <c r="E654" s="32" t="s">
        <v>73</v>
      </c>
      <c r="F654" s="32" t="s">
        <v>2025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hidden="1" x14ac:dyDescent="0.25">
      <c r="A655" s="31">
        <v>813</v>
      </c>
      <c r="B655" s="32" t="s">
        <v>2155</v>
      </c>
      <c r="C655" s="29" t="s">
        <v>2156</v>
      </c>
      <c r="D655" s="29" t="s">
        <v>72</v>
      </c>
      <c r="E655" s="29" t="s">
        <v>73</v>
      </c>
      <c r="F655" s="32" t="s">
        <v>2025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74</v>
      </c>
      <c r="M655" s="32" t="s">
        <v>74</v>
      </c>
      <c r="N655" s="32" t="s">
        <v>77</v>
      </c>
      <c r="O655" s="32"/>
    </row>
    <row r="656" spans="1:15" ht="15.75" hidden="1" x14ac:dyDescent="0.25">
      <c r="A656" s="31">
        <v>815</v>
      </c>
      <c r="B656" s="32" t="s">
        <v>476</v>
      </c>
      <c r="C656" s="32" t="s">
        <v>477</v>
      </c>
      <c r="D656" s="32" t="s">
        <v>72</v>
      </c>
      <c r="E656" s="32" t="s">
        <v>73</v>
      </c>
      <c r="F656" s="32" t="s">
        <v>2027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1178</v>
      </c>
    </row>
    <row r="657" spans="1:15" ht="15.75" hidden="1" x14ac:dyDescent="0.25">
      <c r="A657" s="31">
        <v>816</v>
      </c>
      <c r="B657" s="32" t="s">
        <v>938</v>
      </c>
      <c r="C657" s="32" t="s">
        <v>939</v>
      </c>
      <c r="D657" s="32" t="s">
        <v>72</v>
      </c>
      <c r="E657" s="32" t="s">
        <v>73</v>
      </c>
      <c r="F657" s="32" t="s">
        <v>2025</v>
      </c>
      <c r="G657" s="32" t="s">
        <v>77</v>
      </c>
      <c r="H657" s="32" t="s">
        <v>77</v>
      </c>
      <c r="I657" s="32" t="s">
        <v>77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1184</v>
      </c>
    </row>
    <row r="658" spans="1:15" ht="15.75" hidden="1" x14ac:dyDescent="0.25">
      <c r="A658" s="31">
        <v>817</v>
      </c>
      <c r="B658" s="32" t="s">
        <v>940</v>
      </c>
      <c r="C658" s="32" t="s">
        <v>941</v>
      </c>
      <c r="D658" s="32" t="s">
        <v>72</v>
      </c>
      <c r="E658" s="32" t="s">
        <v>90</v>
      </c>
      <c r="F658" s="32" t="s">
        <v>2025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74</v>
      </c>
      <c r="L658" s="32" t="s">
        <v>74</v>
      </c>
      <c r="M658" s="32" t="s">
        <v>74</v>
      </c>
      <c r="N658" s="32" t="s">
        <v>77</v>
      </c>
      <c r="O658" s="32" t="s">
        <v>1177</v>
      </c>
    </row>
    <row r="659" spans="1:15" ht="15.75" hidden="1" x14ac:dyDescent="0.25">
      <c r="A659" s="31">
        <v>818</v>
      </c>
      <c r="B659" s="32" t="s">
        <v>942</v>
      </c>
      <c r="C659" s="32" t="s">
        <v>943</v>
      </c>
      <c r="D659" s="32" t="s">
        <v>72</v>
      </c>
      <c r="E659" s="32" t="s">
        <v>73</v>
      </c>
      <c r="F659" s="32" t="s">
        <v>2025</v>
      </c>
      <c r="G659" s="32" t="s">
        <v>74</v>
      </c>
      <c r="H659" s="32" t="s">
        <v>74</v>
      </c>
      <c r="I659" s="32" t="s">
        <v>74</v>
      </c>
      <c r="J659" s="32" t="s">
        <v>74</v>
      </c>
      <c r="K659" s="32" t="s">
        <v>74</v>
      </c>
      <c r="L659" s="32" t="s">
        <v>74</v>
      </c>
      <c r="M659" s="32" t="s">
        <v>74</v>
      </c>
      <c r="N659" s="32" t="s">
        <v>74</v>
      </c>
      <c r="O659" s="32" t="s">
        <v>1183</v>
      </c>
    </row>
    <row r="660" spans="1:15" ht="15.75" x14ac:dyDescent="0.25">
      <c r="A660" s="31">
        <v>808</v>
      </c>
      <c r="B660" s="32" t="s">
        <v>930</v>
      </c>
      <c r="C660" s="32" t="s">
        <v>931</v>
      </c>
      <c r="D660" s="32" t="s">
        <v>72</v>
      </c>
      <c r="E660" s="32" t="s">
        <v>105</v>
      </c>
      <c r="F660" s="32" t="s">
        <v>2025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1177</v>
      </c>
    </row>
    <row r="661" spans="1:15" ht="15.75" hidden="1" x14ac:dyDescent="0.25">
      <c r="A661" s="31">
        <v>821</v>
      </c>
      <c r="B661" s="32" t="s">
        <v>946</v>
      </c>
      <c r="C661" s="32" t="s">
        <v>947</v>
      </c>
      <c r="D661" s="32" t="s">
        <v>72</v>
      </c>
      <c r="E661" s="32" t="s">
        <v>73</v>
      </c>
      <c r="F661" s="32" t="s">
        <v>2027</v>
      </c>
      <c r="G661" s="32" t="s">
        <v>77</v>
      </c>
      <c r="H661" s="32" t="s">
        <v>74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74</v>
      </c>
      <c r="N661" s="32" t="s">
        <v>74</v>
      </c>
      <c r="O661" s="32" t="s">
        <v>1183</v>
      </c>
    </row>
    <row r="662" spans="1:15" ht="15.75" hidden="1" x14ac:dyDescent="0.25">
      <c r="A662" s="31">
        <v>822</v>
      </c>
      <c r="B662" s="32" t="s">
        <v>948</v>
      </c>
      <c r="C662" s="32" t="s">
        <v>949</v>
      </c>
      <c r="D662" s="32" t="s">
        <v>72</v>
      </c>
      <c r="E662" s="32" t="s">
        <v>82</v>
      </c>
      <c r="F662" s="32" t="s">
        <v>2025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32" t="s">
        <v>1177</v>
      </c>
    </row>
    <row r="663" spans="1:15" ht="15.75" hidden="1" x14ac:dyDescent="0.25">
      <c r="A663" s="31">
        <v>823</v>
      </c>
      <c r="B663" s="32" t="s">
        <v>950</v>
      </c>
      <c r="C663" s="32" t="s">
        <v>951</v>
      </c>
      <c r="D663" s="32" t="s">
        <v>72</v>
      </c>
      <c r="E663" s="32" t="s">
        <v>90</v>
      </c>
      <c r="F663" s="32" t="s">
        <v>2025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74</v>
      </c>
      <c r="L663" s="32" t="s">
        <v>74</v>
      </c>
      <c r="M663" s="32" t="s">
        <v>74</v>
      </c>
      <c r="N663" s="32" t="s">
        <v>77</v>
      </c>
      <c r="O663" s="32" t="s">
        <v>1178</v>
      </c>
    </row>
    <row r="664" spans="1:15" ht="15.75" hidden="1" x14ac:dyDescent="0.25">
      <c r="A664" s="31">
        <v>824</v>
      </c>
      <c r="B664" s="32" t="s">
        <v>952</v>
      </c>
      <c r="C664" s="32" t="s">
        <v>953</v>
      </c>
      <c r="D664" s="32" t="s">
        <v>72</v>
      </c>
      <c r="E664" s="32" t="s">
        <v>82</v>
      </c>
      <c r="F664" s="32" t="s">
        <v>2025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1188</v>
      </c>
    </row>
    <row r="665" spans="1:15" ht="15.75" hidden="1" x14ac:dyDescent="0.25">
      <c r="A665" s="31">
        <v>825</v>
      </c>
      <c r="B665" s="32" t="s">
        <v>954</v>
      </c>
      <c r="C665" s="32" t="s">
        <v>955</v>
      </c>
      <c r="D665" s="32" t="s">
        <v>72</v>
      </c>
      <c r="E665" s="32" t="s">
        <v>90</v>
      </c>
      <c r="F665" s="32" t="s">
        <v>2025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74</v>
      </c>
      <c r="O665" s="32" t="s">
        <v>1177</v>
      </c>
    </row>
    <row r="666" spans="1:15" ht="15.75" hidden="1" x14ac:dyDescent="0.25">
      <c r="A666" s="31">
        <v>826</v>
      </c>
      <c r="B666" s="32" t="s">
        <v>956</v>
      </c>
      <c r="C666" s="32" t="s">
        <v>957</v>
      </c>
      <c r="D666" s="32" t="s">
        <v>72</v>
      </c>
      <c r="E666" s="32" t="s">
        <v>73</v>
      </c>
      <c r="F666" s="32" t="s">
        <v>2025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1181</v>
      </c>
    </row>
    <row r="667" spans="1:15" ht="15.75" hidden="1" x14ac:dyDescent="0.25">
      <c r="A667" s="31">
        <v>828</v>
      </c>
      <c r="B667" s="32" t="s">
        <v>958</v>
      </c>
      <c r="C667" s="32" t="s">
        <v>959</v>
      </c>
      <c r="D667" s="32" t="s">
        <v>72</v>
      </c>
      <c r="E667" s="32" t="s">
        <v>73</v>
      </c>
      <c r="F667" s="32" t="s">
        <v>2025</v>
      </c>
      <c r="G667" s="32" t="s">
        <v>74</v>
      </c>
      <c r="H667" s="32" t="s">
        <v>74</v>
      </c>
      <c r="I667" s="32" t="s">
        <v>74</v>
      </c>
      <c r="J667" s="32" t="s">
        <v>74</v>
      </c>
      <c r="K667" s="32" t="s">
        <v>74</v>
      </c>
      <c r="L667" s="32" t="s">
        <v>74</v>
      </c>
      <c r="M667" s="32" t="s">
        <v>74</v>
      </c>
      <c r="N667" s="32" t="s">
        <v>74</v>
      </c>
      <c r="O667" s="32" t="s">
        <v>1181</v>
      </c>
    </row>
    <row r="668" spans="1:15" ht="15.75" hidden="1" x14ac:dyDescent="0.25">
      <c r="A668" s="31">
        <v>829</v>
      </c>
      <c r="B668" s="32" t="s">
        <v>960</v>
      </c>
      <c r="C668" s="32" t="s">
        <v>961</v>
      </c>
      <c r="D668" s="32" t="s">
        <v>72</v>
      </c>
      <c r="E668" s="32" t="s">
        <v>90</v>
      </c>
      <c r="F668" s="32" t="s">
        <v>2025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1177</v>
      </c>
    </row>
    <row r="669" spans="1:15" ht="15.75" hidden="1" x14ac:dyDescent="0.25">
      <c r="A669" s="31">
        <v>830</v>
      </c>
      <c r="B669" s="32" t="s">
        <v>962</v>
      </c>
      <c r="C669" s="32" t="s">
        <v>963</v>
      </c>
      <c r="D669" s="32" t="s">
        <v>72</v>
      </c>
      <c r="E669" s="32" t="s">
        <v>82</v>
      </c>
      <c r="F669" s="32" t="s">
        <v>2025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1177</v>
      </c>
    </row>
    <row r="670" spans="1:15" ht="15.75" hidden="1" x14ac:dyDescent="0.25">
      <c r="A670" s="31">
        <v>831</v>
      </c>
      <c r="B670" s="32" t="s">
        <v>964</v>
      </c>
      <c r="C670" s="32" t="s">
        <v>965</v>
      </c>
      <c r="D670" s="32" t="s">
        <v>72</v>
      </c>
      <c r="E670" s="32" t="s">
        <v>90</v>
      </c>
      <c r="F670" s="32" t="s">
        <v>2025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1178</v>
      </c>
    </row>
    <row r="671" spans="1:15" ht="15.75" x14ac:dyDescent="0.25">
      <c r="A671" s="31">
        <v>809</v>
      </c>
      <c r="B671" s="32" t="s">
        <v>2150</v>
      </c>
      <c r="C671" s="29" t="s">
        <v>2151</v>
      </c>
      <c r="D671" s="29"/>
      <c r="E671" s="29" t="s">
        <v>105</v>
      </c>
      <c r="F671" s="32" t="s">
        <v>2025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74</v>
      </c>
      <c r="L671" s="32" t="s">
        <v>74</v>
      </c>
      <c r="M671" s="32" t="s">
        <v>74</v>
      </c>
      <c r="N671" s="32" t="s">
        <v>77</v>
      </c>
      <c r="O671" s="32"/>
    </row>
    <row r="672" spans="1:15" ht="15.75" hidden="1" x14ac:dyDescent="0.25">
      <c r="A672" s="31">
        <v>833</v>
      </c>
      <c r="B672" s="32" t="s">
        <v>968</v>
      </c>
      <c r="C672" s="32" t="s">
        <v>969</v>
      </c>
      <c r="D672" s="32" t="s">
        <v>72</v>
      </c>
      <c r="E672" s="32" t="s">
        <v>73</v>
      </c>
      <c r="F672" s="32" t="s">
        <v>2025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1183</v>
      </c>
    </row>
    <row r="673" spans="1:15" ht="15.75" hidden="1" x14ac:dyDescent="0.25">
      <c r="A673" s="31">
        <v>834</v>
      </c>
      <c r="B673" s="32" t="s">
        <v>970</v>
      </c>
      <c r="C673" s="32" t="s">
        <v>971</v>
      </c>
      <c r="D673" s="32" t="s">
        <v>72</v>
      </c>
      <c r="E673" s="32" t="s">
        <v>73</v>
      </c>
      <c r="F673" s="32" t="s">
        <v>2025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1181</v>
      </c>
    </row>
    <row r="674" spans="1:15" ht="15.75" hidden="1" x14ac:dyDescent="0.25">
      <c r="A674" s="31">
        <v>835</v>
      </c>
      <c r="B674" s="32" t="s">
        <v>972</v>
      </c>
      <c r="C674" s="32" t="s">
        <v>973</v>
      </c>
      <c r="D674" s="32" t="s">
        <v>72</v>
      </c>
      <c r="E674" s="32" t="s">
        <v>73</v>
      </c>
      <c r="F674" s="32" t="s">
        <v>2027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1187</v>
      </c>
    </row>
    <row r="675" spans="1:15" ht="15.75" hidden="1" x14ac:dyDescent="0.25">
      <c r="A675" s="31">
        <v>836</v>
      </c>
      <c r="B675" s="32" t="s">
        <v>974</v>
      </c>
      <c r="C675" s="32" t="s">
        <v>975</v>
      </c>
      <c r="D675" s="32" t="s">
        <v>72</v>
      </c>
      <c r="E675" s="32" t="s">
        <v>73</v>
      </c>
      <c r="F675" s="32" t="s">
        <v>2025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1178</v>
      </c>
    </row>
    <row r="676" spans="1:15" ht="15.75" x14ac:dyDescent="0.25">
      <c r="A676" s="31">
        <v>819</v>
      </c>
      <c r="B676" s="32" t="s">
        <v>944</v>
      </c>
      <c r="C676" s="32" t="s">
        <v>945</v>
      </c>
      <c r="D676" s="32" t="s">
        <v>72</v>
      </c>
      <c r="E676" s="32" t="s">
        <v>105</v>
      </c>
      <c r="F676" s="32" t="s">
        <v>2025</v>
      </c>
      <c r="G676" s="32" t="s">
        <v>74</v>
      </c>
      <c r="H676" s="32" t="s">
        <v>74</v>
      </c>
      <c r="I676" s="32" t="s">
        <v>74</v>
      </c>
      <c r="J676" s="32" t="s">
        <v>74</v>
      </c>
      <c r="K676" s="32" t="s">
        <v>74</v>
      </c>
      <c r="L676" s="32" t="s">
        <v>74</v>
      </c>
      <c r="M676" s="32" t="s">
        <v>74</v>
      </c>
      <c r="N676" s="32" t="s">
        <v>74</v>
      </c>
      <c r="O676" s="32" t="s">
        <v>1201</v>
      </c>
    </row>
    <row r="677" spans="1:15" ht="31.5" hidden="1" x14ac:dyDescent="0.25">
      <c r="A677" s="31">
        <v>838</v>
      </c>
      <c r="B677" s="32" t="s">
        <v>976</v>
      </c>
      <c r="C677" s="32" t="s">
        <v>977</v>
      </c>
      <c r="D677" s="32" t="s">
        <v>72</v>
      </c>
      <c r="E677" s="32" t="s">
        <v>82</v>
      </c>
      <c r="F677" s="32" t="s">
        <v>2025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1189</v>
      </c>
    </row>
    <row r="678" spans="1:15" ht="31.5" hidden="1" x14ac:dyDescent="0.25">
      <c r="A678" s="31">
        <v>839</v>
      </c>
      <c r="B678" s="32" t="s">
        <v>978</v>
      </c>
      <c r="C678" s="32" t="s">
        <v>979</v>
      </c>
      <c r="D678" s="32" t="s">
        <v>130</v>
      </c>
      <c r="E678" s="32" t="s">
        <v>73</v>
      </c>
      <c r="F678" s="32" t="s">
        <v>2025</v>
      </c>
      <c r="G678" s="32" t="s">
        <v>77</v>
      </c>
      <c r="H678" s="32" t="s">
        <v>77</v>
      </c>
      <c r="I678" s="32" t="s">
        <v>74</v>
      </c>
      <c r="J678" s="32" t="s">
        <v>74</v>
      </c>
      <c r="K678" s="32" t="s">
        <v>74</v>
      </c>
      <c r="L678" s="32" t="s">
        <v>74</v>
      </c>
      <c r="M678" s="32" t="s">
        <v>74</v>
      </c>
      <c r="N678" s="32" t="s">
        <v>74</v>
      </c>
      <c r="O678" s="32" t="s">
        <v>1184</v>
      </c>
    </row>
    <row r="679" spans="1:15" ht="15.75" x14ac:dyDescent="0.25">
      <c r="A679" s="31">
        <v>832</v>
      </c>
      <c r="B679" s="32" t="s">
        <v>966</v>
      </c>
      <c r="C679" s="32" t="s">
        <v>967</v>
      </c>
      <c r="D679" s="32" t="s">
        <v>72</v>
      </c>
      <c r="E679" s="32" t="s">
        <v>105</v>
      </c>
      <c r="F679" s="32" t="s">
        <v>2025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77</v>
      </c>
      <c r="O679" s="32" t="s">
        <v>1206</v>
      </c>
    </row>
    <row r="680" spans="1:15" ht="15.75" hidden="1" x14ac:dyDescent="0.25">
      <c r="A680" s="31">
        <v>841</v>
      </c>
      <c r="B680" s="32" t="s">
        <v>982</v>
      </c>
      <c r="C680" s="32" t="s">
        <v>983</v>
      </c>
      <c r="D680" s="32" t="s">
        <v>72</v>
      </c>
      <c r="E680" s="32" t="s">
        <v>73</v>
      </c>
      <c r="F680" s="32" t="s">
        <v>2025</v>
      </c>
      <c r="G680" s="32" t="s">
        <v>77</v>
      </c>
      <c r="H680" s="32" t="s">
        <v>74</v>
      </c>
      <c r="I680" s="32" t="s">
        <v>74</v>
      </c>
      <c r="J680" s="32" t="s">
        <v>74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1183</v>
      </c>
    </row>
    <row r="681" spans="1:15" ht="15.75" hidden="1" x14ac:dyDescent="0.25">
      <c r="A681" s="31">
        <v>842</v>
      </c>
      <c r="B681" s="32" t="s">
        <v>984</v>
      </c>
      <c r="C681" s="32" t="s">
        <v>985</v>
      </c>
      <c r="D681" s="32" t="s">
        <v>72</v>
      </c>
      <c r="E681" s="32" t="s">
        <v>82</v>
      </c>
      <c r="F681" s="32" t="s">
        <v>2025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1188</v>
      </c>
    </row>
    <row r="682" spans="1:15" ht="15.75" hidden="1" x14ac:dyDescent="0.25">
      <c r="A682" s="31">
        <v>843</v>
      </c>
      <c r="B682" s="32" t="s">
        <v>986</v>
      </c>
      <c r="C682" s="32" t="s">
        <v>987</v>
      </c>
      <c r="D682" s="32" t="s">
        <v>72</v>
      </c>
      <c r="E682" s="32" t="s">
        <v>82</v>
      </c>
      <c r="F682" s="32" t="s">
        <v>2025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1188</v>
      </c>
    </row>
    <row r="683" spans="1:15" ht="15.75" hidden="1" x14ac:dyDescent="0.25">
      <c r="A683" s="29">
        <v>844</v>
      </c>
      <c r="B683" s="29" t="s">
        <v>988</v>
      </c>
      <c r="C683" s="29" t="s">
        <v>989</v>
      </c>
      <c r="D683" s="29" t="s">
        <v>72</v>
      </c>
      <c r="E683" s="29" t="s">
        <v>82</v>
      </c>
      <c r="F683" s="32" t="s">
        <v>2025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29" t="s">
        <v>74</v>
      </c>
      <c r="O683" s="29" t="s">
        <v>1188</v>
      </c>
    </row>
    <row r="684" spans="1:15" ht="15.75" hidden="1" x14ac:dyDescent="0.25">
      <c r="A684" s="31">
        <v>845</v>
      </c>
      <c r="B684" s="32" t="s">
        <v>990</v>
      </c>
      <c r="C684" s="32" t="s">
        <v>55</v>
      </c>
      <c r="D684" s="32" t="s">
        <v>72</v>
      </c>
      <c r="E684" s="32" t="s">
        <v>73</v>
      </c>
      <c r="F684" s="32" t="s">
        <v>2025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1181</v>
      </c>
    </row>
    <row r="685" spans="1:15" ht="15.75" hidden="1" x14ac:dyDescent="0.25">
      <c r="A685" s="31">
        <v>850</v>
      </c>
      <c r="B685" s="32" t="s">
        <v>991</v>
      </c>
      <c r="C685" s="32" t="s">
        <v>992</v>
      </c>
      <c r="D685" s="32" t="s">
        <v>72</v>
      </c>
      <c r="E685" s="32" t="s">
        <v>82</v>
      </c>
      <c r="F685" s="32" t="s">
        <v>2025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1177</v>
      </c>
    </row>
    <row r="686" spans="1:15" ht="15.75" hidden="1" x14ac:dyDescent="0.25">
      <c r="A686" s="31">
        <v>851</v>
      </c>
      <c r="B686" s="32" t="s">
        <v>993</v>
      </c>
      <c r="C686" s="32" t="s">
        <v>994</v>
      </c>
      <c r="D686" s="32" t="s">
        <v>72</v>
      </c>
      <c r="E686" s="32" t="s">
        <v>73</v>
      </c>
      <c r="F686" s="32" t="s">
        <v>2025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1184</v>
      </c>
    </row>
    <row r="687" spans="1:15" ht="15.75" x14ac:dyDescent="0.25">
      <c r="A687" s="31">
        <v>837</v>
      </c>
      <c r="B687" s="32" t="s">
        <v>2173</v>
      </c>
      <c r="C687" s="29" t="s">
        <v>2488</v>
      </c>
      <c r="D687" s="29"/>
      <c r="E687" s="29" t="s">
        <v>105</v>
      </c>
      <c r="F687" s="32" t="s">
        <v>2025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74</v>
      </c>
      <c r="M687" s="32" t="s">
        <v>74</v>
      </c>
      <c r="N687" s="32" t="s">
        <v>77</v>
      </c>
      <c r="O687" s="32"/>
    </row>
    <row r="688" spans="1:15" ht="15.75" x14ac:dyDescent="0.25">
      <c r="A688" s="31">
        <v>840</v>
      </c>
      <c r="B688" s="32" t="s">
        <v>980</v>
      </c>
      <c r="C688" s="32" t="s">
        <v>981</v>
      </c>
      <c r="D688" s="32" t="s">
        <v>72</v>
      </c>
      <c r="E688" s="32" t="s">
        <v>105</v>
      </c>
      <c r="F688" s="32" t="s">
        <v>2025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77</v>
      </c>
      <c r="M688" s="32" t="s">
        <v>74</v>
      </c>
      <c r="N688" s="32" t="s">
        <v>74</v>
      </c>
      <c r="O688" s="32" t="s">
        <v>1201</v>
      </c>
    </row>
    <row r="689" spans="1:15" ht="15.75" x14ac:dyDescent="0.25">
      <c r="A689" s="31">
        <v>852</v>
      </c>
      <c r="B689" s="32" t="s">
        <v>995</v>
      </c>
      <c r="C689" s="32" t="s">
        <v>996</v>
      </c>
      <c r="D689" s="32" t="s">
        <v>72</v>
      </c>
      <c r="E689" s="32" t="s">
        <v>105</v>
      </c>
      <c r="F689" s="32" t="s">
        <v>2025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1201</v>
      </c>
    </row>
    <row r="690" spans="1:15" ht="15.75" x14ac:dyDescent="0.25">
      <c r="A690" s="31">
        <v>853</v>
      </c>
      <c r="B690" s="32" t="s">
        <v>997</v>
      </c>
      <c r="C690" s="32" t="s">
        <v>998</v>
      </c>
      <c r="D690" s="32" t="s">
        <v>72</v>
      </c>
      <c r="E690" s="32" t="s">
        <v>105</v>
      </c>
      <c r="F690" s="32" t="s">
        <v>2025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74</v>
      </c>
      <c r="O690" s="32" t="s">
        <v>1202</v>
      </c>
    </row>
    <row r="691" spans="1:15" ht="15.75" x14ac:dyDescent="0.25">
      <c r="A691" s="31">
        <v>854</v>
      </c>
      <c r="B691" s="32" t="s">
        <v>999</v>
      </c>
      <c r="C691" s="32" t="s">
        <v>1000</v>
      </c>
      <c r="D691" s="32" t="s">
        <v>72</v>
      </c>
      <c r="E691" s="32" t="s">
        <v>105</v>
      </c>
      <c r="F691" s="32" t="s">
        <v>2025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1202</v>
      </c>
    </row>
    <row r="692" spans="1:15" ht="31.5" hidden="1" x14ac:dyDescent="0.25">
      <c r="A692" s="31">
        <v>858</v>
      </c>
      <c r="B692" s="32" t="s">
        <v>1005</v>
      </c>
      <c r="C692" s="32" t="s">
        <v>1006</v>
      </c>
      <c r="D692" s="32" t="s">
        <v>72</v>
      </c>
      <c r="E692" s="32" t="s">
        <v>73</v>
      </c>
      <c r="F692" s="32" t="s">
        <v>2025</v>
      </c>
      <c r="G692" s="32" t="s">
        <v>77</v>
      </c>
      <c r="H692" s="32" t="s">
        <v>74</v>
      </c>
      <c r="I692" s="32" t="s">
        <v>74</v>
      </c>
      <c r="J692" s="32" t="s">
        <v>74</v>
      </c>
      <c r="K692" s="32" t="s">
        <v>74</v>
      </c>
      <c r="L692" s="32" t="s">
        <v>77</v>
      </c>
      <c r="M692" s="32" t="s">
        <v>74</v>
      </c>
      <c r="N692" s="32" t="s">
        <v>74</v>
      </c>
      <c r="O692" s="32" t="s">
        <v>1181</v>
      </c>
    </row>
    <row r="693" spans="1:15" ht="15.75" hidden="1" x14ac:dyDescent="0.25">
      <c r="A693" s="31">
        <v>859</v>
      </c>
      <c r="B693" s="32" t="s">
        <v>1007</v>
      </c>
      <c r="C693" s="32" t="s">
        <v>1008</v>
      </c>
      <c r="D693" s="32" t="s">
        <v>72</v>
      </c>
      <c r="E693" s="32" t="s">
        <v>82</v>
      </c>
      <c r="F693" s="32" t="s">
        <v>2025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1188</v>
      </c>
    </row>
    <row r="694" spans="1:15" ht="15.75" hidden="1" x14ac:dyDescent="0.25">
      <c r="A694" s="31">
        <v>860</v>
      </c>
      <c r="B694" s="32" t="s">
        <v>1009</v>
      </c>
      <c r="C694" s="32" t="s">
        <v>1010</v>
      </c>
      <c r="D694" s="32" t="s">
        <v>72</v>
      </c>
      <c r="E694" s="32" t="s">
        <v>73</v>
      </c>
      <c r="F694" s="32" t="s">
        <v>2025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1183</v>
      </c>
    </row>
    <row r="695" spans="1:15" ht="15.75" hidden="1" x14ac:dyDescent="0.25">
      <c r="A695" s="31">
        <v>861</v>
      </c>
      <c r="B695" s="32" t="s">
        <v>1011</v>
      </c>
      <c r="C695" s="32" t="s">
        <v>1012</v>
      </c>
      <c r="D695" s="32" t="s">
        <v>72</v>
      </c>
      <c r="E695" s="32" t="s">
        <v>73</v>
      </c>
      <c r="F695" s="32" t="s">
        <v>2025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1183</v>
      </c>
    </row>
    <row r="696" spans="1:15" ht="15.75" x14ac:dyDescent="0.25">
      <c r="A696" s="31">
        <v>855</v>
      </c>
      <c r="B696" s="32" t="s">
        <v>1001</v>
      </c>
      <c r="C696" s="32" t="s">
        <v>1002</v>
      </c>
      <c r="D696" s="32" t="s">
        <v>72</v>
      </c>
      <c r="E696" s="32" t="s">
        <v>105</v>
      </c>
      <c r="F696" s="32" t="s">
        <v>2025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74</v>
      </c>
      <c r="L696" s="32" t="s">
        <v>74</v>
      </c>
      <c r="M696" s="32" t="s">
        <v>74</v>
      </c>
      <c r="N696" s="32" t="s">
        <v>74</v>
      </c>
      <c r="O696" s="32" t="s">
        <v>1206</v>
      </c>
    </row>
    <row r="697" spans="1:15" ht="15.75" x14ac:dyDescent="0.25">
      <c r="A697" s="31">
        <v>857</v>
      </c>
      <c r="B697" s="32" t="s">
        <v>1003</v>
      </c>
      <c r="C697" s="32" t="s">
        <v>1004</v>
      </c>
      <c r="D697" s="32" t="s">
        <v>72</v>
      </c>
      <c r="E697" s="32" t="s">
        <v>105</v>
      </c>
      <c r="F697" s="32" t="s">
        <v>2025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32" t="s">
        <v>1201</v>
      </c>
    </row>
    <row r="698" spans="1:15" ht="15.75" hidden="1" x14ac:dyDescent="0.25">
      <c r="A698" s="31">
        <v>865</v>
      </c>
      <c r="B698" s="32" t="s">
        <v>1017</v>
      </c>
      <c r="C698" s="32" t="s">
        <v>1018</v>
      </c>
      <c r="D698" s="32" t="s">
        <v>72</v>
      </c>
      <c r="E698" s="32" t="s">
        <v>73</v>
      </c>
      <c r="F698" s="32" t="s">
        <v>2025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1181</v>
      </c>
    </row>
    <row r="699" spans="1:15" ht="15.75" hidden="1" x14ac:dyDescent="0.25">
      <c r="A699" s="31">
        <v>866</v>
      </c>
      <c r="B699" s="32" t="s">
        <v>1019</v>
      </c>
      <c r="C699" s="32" t="s">
        <v>1020</v>
      </c>
      <c r="D699" s="32" t="s">
        <v>72</v>
      </c>
      <c r="E699" s="32" t="s">
        <v>73</v>
      </c>
      <c r="F699" s="32" t="s">
        <v>2025</v>
      </c>
      <c r="G699" s="32" t="s">
        <v>77</v>
      </c>
      <c r="H699" s="32" t="s">
        <v>74</v>
      </c>
      <c r="I699" s="32" t="s">
        <v>74</v>
      </c>
      <c r="J699" s="32" t="s">
        <v>74</v>
      </c>
      <c r="K699" s="32" t="s">
        <v>74</v>
      </c>
      <c r="L699" s="32" t="s">
        <v>77</v>
      </c>
      <c r="M699" s="32" t="s">
        <v>74</v>
      </c>
      <c r="N699" s="32" t="s">
        <v>74</v>
      </c>
      <c r="O699" s="32" t="s">
        <v>1181</v>
      </c>
    </row>
    <row r="700" spans="1:15" ht="15.75" hidden="1" x14ac:dyDescent="0.25">
      <c r="A700" s="31">
        <v>867</v>
      </c>
      <c r="B700" s="32" t="s">
        <v>1021</v>
      </c>
      <c r="C700" s="32" t="s">
        <v>1022</v>
      </c>
      <c r="D700" s="32" t="s">
        <v>72</v>
      </c>
      <c r="E700" s="32" t="s">
        <v>82</v>
      </c>
      <c r="F700" s="32" t="s">
        <v>2025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32" t="s">
        <v>1188</v>
      </c>
    </row>
    <row r="701" spans="1:15" ht="15.75" hidden="1" x14ac:dyDescent="0.25">
      <c r="A701" s="31">
        <v>868</v>
      </c>
      <c r="B701" s="32" t="s">
        <v>1023</v>
      </c>
      <c r="C701" s="32" t="s">
        <v>1024</v>
      </c>
      <c r="D701" s="32" t="s">
        <v>72</v>
      </c>
      <c r="E701" s="32" t="s">
        <v>73</v>
      </c>
      <c r="F701" s="32" t="s">
        <v>2025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1182</v>
      </c>
    </row>
    <row r="702" spans="1:15" ht="15.75" x14ac:dyDescent="0.25">
      <c r="A702" s="31">
        <v>862</v>
      </c>
      <c r="B702" s="32" t="s">
        <v>1013</v>
      </c>
      <c r="C702" s="32" t="s">
        <v>1014</v>
      </c>
      <c r="D702" s="32" t="s">
        <v>72</v>
      </c>
      <c r="E702" s="32" t="s">
        <v>105</v>
      </c>
      <c r="F702" s="32" t="s">
        <v>2025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1177</v>
      </c>
    </row>
    <row r="703" spans="1:15" ht="15.75" hidden="1" x14ac:dyDescent="0.25">
      <c r="A703" s="31">
        <v>870</v>
      </c>
      <c r="B703" s="32" t="s">
        <v>1026</v>
      </c>
      <c r="C703" s="32" t="s">
        <v>1027</v>
      </c>
      <c r="D703" s="32" t="s">
        <v>72</v>
      </c>
      <c r="E703" s="32" t="s">
        <v>90</v>
      </c>
      <c r="F703" s="32" t="s">
        <v>2025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1179</v>
      </c>
    </row>
    <row r="704" spans="1:15" ht="15.75" hidden="1" x14ac:dyDescent="0.25">
      <c r="A704" s="31">
        <v>871</v>
      </c>
      <c r="B704" s="32" t="s">
        <v>2202</v>
      </c>
      <c r="C704" s="29" t="s">
        <v>2203</v>
      </c>
      <c r="D704" s="29" t="s">
        <v>72</v>
      </c>
      <c r="E704" s="29" t="s">
        <v>90</v>
      </c>
      <c r="F704" s="32" t="s">
        <v>1298</v>
      </c>
      <c r="G704" s="32" t="s">
        <v>1298</v>
      </c>
      <c r="H704" s="32" t="s">
        <v>1298</v>
      </c>
      <c r="I704" s="32" t="s">
        <v>1298</v>
      </c>
      <c r="J704" s="32" t="s">
        <v>1298</v>
      </c>
      <c r="K704" s="32" t="s">
        <v>1298</v>
      </c>
      <c r="L704" s="32" t="s">
        <v>1298</v>
      </c>
      <c r="M704" s="32" t="s">
        <v>1298</v>
      </c>
      <c r="N704" s="32"/>
      <c r="O704" s="32"/>
    </row>
    <row r="705" spans="1:15" ht="31.5" x14ac:dyDescent="0.25">
      <c r="A705" s="31">
        <v>864</v>
      </c>
      <c r="B705" s="32" t="s">
        <v>1015</v>
      </c>
      <c r="C705" s="32" t="s">
        <v>1016</v>
      </c>
      <c r="D705" s="32" t="s">
        <v>72</v>
      </c>
      <c r="E705" s="32" t="s">
        <v>105</v>
      </c>
      <c r="F705" s="32" t="s">
        <v>2025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74</v>
      </c>
      <c r="O705" s="32" t="s">
        <v>1207</v>
      </c>
    </row>
    <row r="706" spans="1:15" ht="15.75" hidden="1" x14ac:dyDescent="0.25">
      <c r="A706" s="31">
        <v>873</v>
      </c>
      <c r="B706" s="32" t="s">
        <v>1030</v>
      </c>
      <c r="C706" s="32" t="s">
        <v>1031</v>
      </c>
      <c r="D706" s="32" t="s">
        <v>72</v>
      </c>
      <c r="E706" s="32" t="s">
        <v>90</v>
      </c>
      <c r="F706" s="32" t="s">
        <v>2027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1178</v>
      </c>
    </row>
    <row r="707" spans="1:15" ht="15.75" x14ac:dyDescent="0.25">
      <c r="A707" s="31">
        <v>869</v>
      </c>
      <c r="B707" s="32" t="s">
        <v>1025</v>
      </c>
      <c r="C707" s="32" t="s">
        <v>1256</v>
      </c>
      <c r="D707" s="32" t="s">
        <v>72</v>
      </c>
      <c r="E707" s="32" t="s">
        <v>105</v>
      </c>
      <c r="F707" s="32" t="s">
        <v>2025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1177</v>
      </c>
    </row>
    <row r="708" spans="1:15" ht="15.75" hidden="1" x14ac:dyDescent="0.25">
      <c r="A708" s="31">
        <v>875</v>
      </c>
      <c r="B708" s="32" t="s">
        <v>1034</v>
      </c>
      <c r="C708" s="32" t="s">
        <v>1035</v>
      </c>
      <c r="D708" s="32" t="s">
        <v>72</v>
      </c>
      <c r="E708" s="32" t="s">
        <v>73</v>
      </c>
      <c r="F708" s="32" t="s">
        <v>2025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hidden="1" x14ac:dyDescent="0.25">
      <c r="A709" s="31">
        <v>876</v>
      </c>
      <c r="B709" s="32" t="s">
        <v>1036</v>
      </c>
      <c r="C709" s="32" t="s">
        <v>1037</v>
      </c>
      <c r="D709" s="32" t="s">
        <v>72</v>
      </c>
      <c r="E709" s="32" t="s">
        <v>73</v>
      </c>
      <c r="F709" s="32" t="s">
        <v>2025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74</v>
      </c>
      <c r="O709" s="32" t="s">
        <v>1181</v>
      </c>
    </row>
    <row r="710" spans="1:15" ht="15.75" x14ac:dyDescent="0.25">
      <c r="A710" s="31">
        <v>872</v>
      </c>
      <c r="B710" s="32" t="s">
        <v>1028</v>
      </c>
      <c r="C710" s="32" t="s">
        <v>1029</v>
      </c>
      <c r="D710" s="32" t="s">
        <v>72</v>
      </c>
      <c r="E710" s="32" t="s">
        <v>105</v>
      </c>
      <c r="F710" s="32" t="s">
        <v>2025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1201</v>
      </c>
    </row>
    <row r="711" spans="1:15" ht="15.75" x14ac:dyDescent="0.25">
      <c r="A711" s="31">
        <v>874</v>
      </c>
      <c r="B711" s="32" t="s">
        <v>1032</v>
      </c>
      <c r="C711" s="32" t="s">
        <v>1033</v>
      </c>
      <c r="D711" s="32" t="s">
        <v>72</v>
      </c>
      <c r="E711" s="32" t="s">
        <v>105</v>
      </c>
      <c r="F711" s="32" t="s">
        <v>2025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1177</v>
      </c>
    </row>
    <row r="712" spans="1:15" ht="15.75" hidden="1" x14ac:dyDescent="0.25">
      <c r="A712" s="31">
        <v>879</v>
      </c>
      <c r="B712" s="32" t="s">
        <v>1040</v>
      </c>
      <c r="C712" s="32" t="s">
        <v>1041</v>
      </c>
      <c r="D712" s="32" t="s">
        <v>72</v>
      </c>
      <c r="E712" s="32" t="s">
        <v>73</v>
      </c>
      <c r="F712" s="32" t="s">
        <v>2025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74</v>
      </c>
      <c r="O712" s="32" t="s">
        <v>1181</v>
      </c>
    </row>
    <row r="713" spans="1:15" ht="15.75" hidden="1" x14ac:dyDescent="0.25">
      <c r="A713" s="31">
        <v>880</v>
      </c>
      <c r="B713" s="32" t="s">
        <v>1042</v>
      </c>
      <c r="C713" s="32" t="s">
        <v>1043</v>
      </c>
      <c r="D713" s="32" t="s">
        <v>72</v>
      </c>
      <c r="E713" s="32" t="s">
        <v>90</v>
      </c>
      <c r="F713" s="32" t="s">
        <v>2027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77</v>
      </c>
      <c r="M713" s="32" t="s">
        <v>74</v>
      </c>
      <c r="N713" s="32" t="s">
        <v>77</v>
      </c>
      <c r="O713" s="32" t="s">
        <v>1179</v>
      </c>
    </row>
    <row r="714" spans="1:15" ht="15.75" hidden="1" x14ac:dyDescent="0.25">
      <c r="A714" s="31">
        <v>881</v>
      </c>
      <c r="B714" s="32" t="s">
        <v>1044</v>
      </c>
      <c r="C714" s="32" t="s">
        <v>1045</v>
      </c>
      <c r="D714" s="32" t="s">
        <v>72</v>
      </c>
      <c r="E714" s="32" t="s">
        <v>90</v>
      </c>
      <c r="F714" s="32" t="s">
        <v>2025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1177</v>
      </c>
    </row>
    <row r="715" spans="1:15" ht="31.5" x14ac:dyDescent="0.25">
      <c r="A715" s="31">
        <v>877</v>
      </c>
      <c r="B715" s="32" t="s">
        <v>1038</v>
      </c>
      <c r="C715" s="32" t="s">
        <v>1039</v>
      </c>
      <c r="D715" s="32" t="s">
        <v>72</v>
      </c>
      <c r="E715" s="32" t="s">
        <v>105</v>
      </c>
      <c r="F715" s="32" t="s">
        <v>2025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1207</v>
      </c>
    </row>
    <row r="716" spans="1:15" ht="15.75" hidden="1" x14ac:dyDescent="0.25">
      <c r="A716" s="29">
        <v>883</v>
      </c>
      <c r="B716" s="29" t="s">
        <v>1048</v>
      </c>
      <c r="C716" s="29" t="s">
        <v>1049</v>
      </c>
      <c r="D716" s="32" t="s">
        <v>72</v>
      </c>
      <c r="E716" s="32" t="s">
        <v>73</v>
      </c>
      <c r="F716" s="29" t="s">
        <v>2025</v>
      </c>
      <c r="G716" s="29" t="s">
        <v>77</v>
      </c>
      <c r="H716" s="29" t="s">
        <v>77</v>
      </c>
      <c r="I716" s="29" t="s">
        <v>74</v>
      </c>
      <c r="J716" s="29" t="s">
        <v>77</v>
      </c>
      <c r="K716" s="29" t="s">
        <v>77</v>
      </c>
      <c r="L716" s="29" t="s">
        <v>77</v>
      </c>
      <c r="M716" s="29" t="s">
        <v>77</v>
      </c>
      <c r="N716" s="29" t="s">
        <v>77</v>
      </c>
      <c r="O716" s="29" t="s">
        <v>1186</v>
      </c>
    </row>
    <row r="717" spans="1:15" ht="15.75" hidden="1" x14ac:dyDescent="0.25">
      <c r="A717" s="31">
        <v>884</v>
      </c>
      <c r="B717" s="32" t="s">
        <v>1050</v>
      </c>
      <c r="C717" s="32" t="s">
        <v>1051</v>
      </c>
      <c r="D717" s="32" t="s">
        <v>72</v>
      </c>
      <c r="E717" s="32" t="s">
        <v>73</v>
      </c>
      <c r="F717" s="32" t="s">
        <v>2025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74</v>
      </c>
      <c r="O717" s="32" t="s">
        <v>1187</v>
      </c>
    </row>
    <row r="718" spans="1:15" ht="15.75" hidden="1" x14ac:dyDescent="0.25">
      <c r="A718" s="31">
        <v>885</v>
      </c>
      <c r="B718" s="32" t="s">
        <v>1052</v>
      </c>
      <c r="C718" s="32" t="s">
        <v>1053</v>
      </c>
      <c r="D718" s="32" t="s">
        <v>72</v>
      </c>
      <c r="E718" s="32" t="s">
        <v>90</v>
      </c>
      <c r="F718" s="32" t="s">
        <v>2025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77</v>
      </c>
      <c r="O718" s="32" t="s">
        <v>1177</v>
      </c>
    </row>
    <row r="719" spans="1:15" ht="15.75" x14ac:dyDescent="0.25">
      <c r="A719" s="31">
        <v>878</v>
      </c>
      <c r="B719" s="32" t="s">
        <v>2197</v>
      </c>
      <c r="C719" s="29" t="s">
        <v>2489</v>
      </c>
      <c r="D719" s="29"/>
      <c r="E719" s="29" t="s">
        <v>105</v>
      </c>
      <c r="F719" s="32" t="s">
        <v>1298</v>
      </c>
      <c r="G719" s="32" t="s">
        <v>1298</v>
      </c>
      <c r="H719" s="32" t="s">
        <v>1298</v>
      </c>
      <c r="I719" s="32" t="s">
        <v>1298</v>
      </c>
      <c r="J719" s="32" t="s">
        <v>1298</v>
      </c>
      <c r="K719" s="32" t="s">
        <v>1298</v>
      </c>
      <c r="L719" s="32" t="s">
        <v>1298</v>
      </c>
      <c r="M719" s="32" t="s">
        <v>1298</v>
      </c>
      <c r="N719" s="32"/>
      <c r="O719" s="32"/>
    </row>
    <row r="720" spans="1:15" ht="15.75" hidden="1" x14ac:dyDescent="0.25">
      <c r="A720" s="31">
        <v>887</v>
      </c>
      <c r="B720" s="32" t="s">
        <v>2189</v>
      </c>
      <c r="C720" s="29" t="s">
        <v>2145</v>
      </c>
      <c r="D720" s="29" t="s">
        <v>72</v>
      </c>
      <c r="E720" s="29" t="s">
        <v>73</v>
      </c>
      <c r="F720" s="32" t="s">
        <v>2025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74</v>
      </c>
      <c r="L720" s="32" t="s">
        <v>74</v>
      </c>
      <c r="M720" s="32" t="s">
        <v>74</v>
      </c>
      <c r="N720" s="32"/>
      <c r="O720" s="32"/>
    </row>
    <row r="721" spans="1:15" ht="15.75" x14ac:dyDescent="0.25">
      <c r="A721" s="31">
        <v>882</v>
      </c>
      <c r="B721" s="32" t="s">
        <v>1046</v>
      </c>
      <c r="C721" s="32" t="s">
        <v>1047</v>
      </c>
      <c r="D721" s="32" t="s">
        <v>72</v>
      </c>
      <c r="E721" s="32" t="s">
        <v>105</v>
      </c>
      <c r="F721" s="32" t="s">
        <v>2027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74</v>
      </c>
      <c r="L721" s="32" t="s">
        <v>77</v>
      </c>
      <c r="M721" s="32" t="s">
        <v>74</v>
      </c>
      <c r="N721" s="32" t="s">
        <v>77</v>
      </c>
      <c r="O721" s="32" t="s">
        <v>1206</v>
      </c>
    </row>
    <row r="722" spans="1:15" ht="15.75" hidden="1" x14ac:dyDescent="0.25">
      <c r="A722" s="31">
        <v>889</v>
      </c>
      <c r="B722" s="32" t="s">
        <v>2164</v>
      </c>
      <c r="C722" s="29" t="s">
        <v>2165</v>
      </c>
      <c r="D722" s="29" t="s">
        <v>72</v>
      </c>
      <c r="E722" s="29" t="s">
        <v>73</v>
      </c>
      <c r="F722" s="32" t="s">
        <v>2025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15.75" hidden="1" x14ac:dyDescent="0.25">
      <c r="A723" s="31">
        <v>890</v>
      </c>
      <c r="B723" s="32" t="s">
        <v>1056</v>
      </c>
      <c r="C723" s="32" t="s">
        <v>1057</v>
      </c>
      <c r="D723" s="32" t="s">
        <v>72</v>
      </c>
      <c r="E723" s="32" t="s">
        <v>90</v>
      </c>
      <c r="F723" s="32" t="s">
        <v>2025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1178</v>
      </c>
    </row>
    <row r="724" spans="1:15" ht="15.75" hidden="1" x14ac:dyDescent="0.25">
      <c r="A724" s="31">
        <v>891</v>
      </c>
      <c r="B724" s="32" t="s">
        <v>1058</v>
      </c>
      <c r="C724" s="32" t="s">
        <v>1059</v>
      </c>
      <c r="D724" s="32" t="s">
        <v>72</v>
      </c>
      <c r="E724" s="32" t="s">
        <v>90</v>
      </c>
      <c r="F724" s="32" t="s">
        <v>2025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77</v>
      </c>
      <c r="L724" s="32" t="s">
        <v>77</v>
      </c>
      <c r="M724" s="32" t="s">
        <v>77</v>
      </c>
      <c r="N724" s="32" t="s">
        <v>74</v>
      </c>
      <c r="O724" s="32" t="s">
        <v>1179</v>
      </c>
    </row>
    <row r="725" spans="1:15" ht="15.75" hidden="1" x14ac:dyDescent="0.25">
      <c r="A725" s="31">
        <v>892</v>
      </c>
      <c r="B725" s="32" t="s">
        <v>1060</v>
      </c>
      <c r="C725" s="32" t="s">
        <v>1061</v>
      </c>
      <c r="D725" s="32" t="s">
        <v>72</v>
      </c>
      <c r="E725" s="32" t="s">
        <v>73</v>
      </c>
      <c r="F725" s="32" t="s">
        <v>2025</v>
      </c>
      <c r="G725" s="32" t="s">
        <v>77</v>
      </c>
      <c r="H725" s="32" t="s">
        <v>74</v>
      </c>
      <c r="I725" s="32" t="s">
        <v>74</v>
      </c>
      <c r="J725" s="32" t="s">
        <v>74</v>
      </c>
      <c r="K725" s="32" t="s">
        <v>74</v>
      </c>
      <c r="L725" s="32" t="s">
        <v>74</v>
      </c>
      <c r="M725" s="32" t="s">
        <v>74</v>
      </c>
      <c r="N725" s="32" t="s">
        <v>74</v>
      </c>
      <c r="O725" s="32" t="s">
        <v>1181</v>
      </c>
    </row>
    <row r="726" spans="1:15" ht="15.75" hidden="1" x14ac:dyDescent="0.25">
      <c r="A726" s="31">
        <v>893</v>
      </c>
      <c r="B726" s="32" t="s">
        <v>1062</v>
      </c>
      <c r="C726" s="32" t="s">
        <v>1063</v>
      </c>
      <c r="D726" s="32" t="s">
        <v>72</v>
      </c>
      <c r="E726" s="32" t="s">
        <v>82</v>
      </c>
      <c r="F726" s="32" t="s">
        <v>2025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77</v>
      </c>
      <c r="O726" s="32" t="s">
        <v>1188</v>
      </c>
    </row>
    <row r="727" spans="1:15" ht="15.75" x14ac:dyDescent="0.25">
      <c r="A727" s="31">
        <v>886</v>
      </c>
      <c r="B727" s="32" t="s">
        <v>1054</v>
      </c>
      <c r="C727" s="32" t="s">
        <v>1055</v>
      </c>
      <c r="D727" s="32" t="s">
        <v>72</v>
      </c>
      <c r="E727" s="32" t="s">
        <v>105</v>
      </c>
      <c r="F727" s="32" t="s">
        <v>2025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1177</v>
      </c>
    </row>
    <row r="728" spans="1:15" ht="31.5" x14ac:dyDescent="0.25">
      <c r="A728" s="31">
        <v>888</v>
      </c>
      <c r="B728" s="32" t="s">
        <v>2195</v>
      </c>
      <c r="C728" s="29" t="s">
        <v>2143</v>
      </c>
      <c r="D728" s="29" t="s">
        <v>72</v>
      </c>
      <c r="E728" s="29" t="s">
        <v>105</v>
      </c>
      <c r="F728" s="32" t="s">
        <v>2027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1207</v>
      </c>
    </row>
    <row r="729" spans="1:15" ht="15.75" hidden="1" x14ac:dyDescent="0.25">
      <c r="A729" s="29">
        <v>896</v>
      </c>
      <c r="B729" s="29" t="s">
        <v>1066</v>
      </c>
      <c r="C729" s="29" t="s">
        <v>1067</v>
      </c>
      <c r="D729" s="32" t="s">
        <v>72</v>
      </c>
      <c r="E729" s="32" t="s">
        <v>73</v>
      </c>
      <c r="F729" s="32" t="s">
        <v>2025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1184</v>
      </c>
    </row>
    <row r="730" spans="1:15" ht="15.75" hidden="1" x14ac:dyDescent="0.25">
      <c r="A730" s="31">
        <v>897</v>
      </c>
      <c r="B730" s="32" t="s">
        <v>1068</v>
      </c>
      <c r="C730" s="32" t="s">
        <v>1069</v>
      </c>
      <c r="D730" s="32" t="s">
        <v>72</v>
      </c>
      <c r="E730" s="32" t="s">
        <v>73</v>
      </c>
      <c r="F730" s="32" t="s">
        <v>2025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32" t="s">
        <v>1184</v>
      </c>
    </row>
    <row r="731" spans="1:15" ht="15.75" hidden="1" x14ac:dyDescent="0.25">
      <c r="A731" s="29">
        <v>899</v>
      </c>
      <c r="B731" s="29" t="s">
        <v>1070</v>
      </c>
      <c r="C731" s="29" t="s">
        <v>1071</v>
      </c>
      <c r="D731" s="32" t="s">
        <v>72</v>
      </c>
      <c r="E731" s="32" t="s">
        <v>82</v>
      </c>
      <c r="F731" s="32" t="s">
        <v>2025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29" t="s">
        <v>1188</v>
      </c>
    </row>
    <row r="732" spans="1:15" ht="15.75" hidden="1" x14ac:dyDescent="0.25">
      <c r="A732" s="31">
        <v>900</v>
      </c>
      <c r="B732" s="32" t="s">
        <v>1072</v>
      </c>
      <c r="C732" s="32" t="s">
        <v>1073</v>
      </c>
      <c r="D732" s="32" t="s">
        <v>72</v>
      </c>
      <c r="E732" s="32" t="s">
        <v>73</v>
      </c>
      <c r="F732" s="32" t="s">
        <v>2025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74</v>
      </c>
      <c r="O732" s="32" t="s">
        <v>1178</v>
      </c>
    </row>
    <row r="733" spans="1:15" ht="15.75" hidden="1" x14ac:dyDescent="0.25">
      <c r="A733" s="31">
        <v>901</v>
      </c>
      <c r="B733" s="32" t="s">
        <v>1086</v>
      </c>
      <c r="C733" s="32" t="s">
        <v>1087</v>
      </c>
      <c r="D733" s="32" t="s">
        <v>72</v>
      </c>
      <c r="E733" s="32" t="s">
        <v>73</v>
      </c>
      <c r="F733" s="32" t="s">
        <v>2025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hidden="1" x14ac:dyDescent="0.25">
      <c r="A734" s="31">
        <v>902</v>
      </c>
      <c r="B734" s="32" t="s">
        <v>270</v>
      </c>
      <c r="C734" s="32" t="s">
        <v>271</v>
      </c>
      <c r="D734" s="32" t="s">
        <v>87</v>
      </c>
      <c r="E734" s="32" t="s">
        <v>73</v>
      </c>
      <c r="F734" s="32" t="s">
        <v>2025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77</v>
      </c>
      <c r="M734" s="32" t="s">
        <v>74</v>
      </c>
      <c r="N734" s="32" t="s">
        <v>77</v>
      </c>
      <c r="O734" s="32" t="s">
        <v>1182</v>
      </c>
    </row>
    <row r="735" spans="1:15" ht="15.75" x14ac:dyDescent="0.25">
      <c r="A735" s="31">
        <v>894</v>
      </c>
      <c r="B735" s="32" t="s">
        <v>2142</v>
      </c>
      <c r="C735" s="29" t="s">
        <v>2141</v>
      </c>
      <c r="D735" s="29"/>
      <c r="E735" s="29" t="s">
        <v>105</v>
      </c>
      <c r="F735" s="32" t="s">
        <v>2025</v>
      </c>
      <c r="G735" s="32" t="s">
        <v>2025</v>
      </c>
      <c r="H735" s="32" t="s">
        <v>2025</v>
      </c>
      <c r="I735" s="32" t="s">
        <v>2014</v>
      </c>
      <c r="J735" s="32" t="s">
        <v>2025</v>
      </c>
      <c r="K735" s="32" t="s">
        <v>2014</v>
      </c>
      <c r="L735" s="32" t="s">
        <v>2014</v>
      </c>
      <c r="M735" s="32" t="s">
        <v>2014</v>
      </c>
      <c r="N735" s="32" t="s">
        <v>2014</v>
      </c>
      <c r="O735" s="32" t="s">
        <v>2014</v>
      </c>
    </row>
    <row r="736" spans="1:15" ht="15.75" hidden="1" x14ac:dyDescent="0.25">
      <c r="A736" s="31">
        <v>904</v>
      </c>
      <c r="B736" s="32" t="s">
        <v>478</v>
      </c>
      <c r="C736" s="32" t="s">
        <v>479</v>
      </c>
      <c r="D736" s="32" t="s">
        <v>87</v>
      </c>
      <c r="E736" s="32" t="s">
        <v>73</v>
      </c>
      <c r="F736" s="32" t="s">
        <v>2027</v>
      </c>
      <c r="G736" s="32" t="s">
        <v>77</v>
      </c>
      <c r="H736" s="32" t="s">
        <v>77</v>
      </c>
      <c r="I736" s="32" t="s">
        <v>77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74</v>
      </c>
      <c r="O736" s="32" t="s">
        <v>1181</v>
      </c>
    </row>
    <row r="737" spans="1:15" ht="15.75" x14ac:dyDescent="0.25">
      <c r="A737" s="31">
        <v>895</v>
      </c>
      <c r="B737" s="32" t="s">
        <v>1064</v>
      </c>
      <c r="C737" s="32" t="s">
        <v>1065</v>
      </c>
      <c r="D737" s="32" t="s">
        <v>72</v>
      </c>
      <c r="E737" s="32" t="s">
        <v>105</v>
      </c>
      <c r="F737" s="32" t="s">
        <v>2025</v>
      </c>
      <c r="G737" s="32" t="s">
        <v>77</v>
      </c>
      <c r="H737" s="32" t="s">
        <v>74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74</v>
      </c>
      <c r="N737" s="32" t="s">
        <v>74</v>
      </c>
      <c r="O737" s="32" t="s">
        <v>1202</v>
      </c>
    </row>
    <row r="738" spans="1:15" ht="15.75" hidden="1" x14ac:dyDescent="0.25">
      <c r="A738" s="31">
        <v>906</v>
      </c>
      <c r="B738" s="32" t="s">
        <v>1078</v>
      </c>
      <c r="C738" s="32" t="s">
        <v>1079</v>
      </c>
      <c r="D738" s="32" t="s">
        <v>72</v>
      </c>
      <c r="E738" s="32" t="s">
        <v>73</v>
      </c>
      <c r="F738" s="32" t="s">
        <v>2025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32" t="s">
        <v>1184</v>
      </c>
    </row>
    <row r="739" spans="1:15" ht="15.75" hidden="1" x14ac:dyDescent="0.25">
      <c r="A739" s="31">
        <v>908</v>
      </c>
      <c r="B739" s="32" t="s">
        <v>276</v>
      </c>
      <c r="C739" s="32" t="s">
        <v>277</v>
      </c>
      <c r="D739" s="32" t="s">
        <v>87</v>
      </c>
      <c r="E739" s="32" t="s">
        <v>73</v>
      </c>
      <c r="F739" s="32" t="s">
        <v>2025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1180</v>
      </c>
    </row>
    <row r="740" spans="1:15" ht="15.75" hidden="1" x14ac:dyDescent="0.25">
      <c r="A740" s="31">
        <v>909</v>
      </c>
      <c r="B740" s="32" t="s">
        <v>412</v>
      </c>
      <c r="C740" s="32" t="s">
        <v>413</v>
      </c>
      <c r="D740" s="32" t="s">
        <v>87</v>
      </c>
      <c r="E740" s="32" t="s">
        <v>73</v>
      </c>
      <c r="F740" s="32" t="s">
        <v>2027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74</v>
      </c>
      <c r="M740" s="32" t="s">
        <v>74</v>
      </c>
      <c r="N740" s="32" t="s">
        <v>74</v>
      </c>
      <c r="O740" s="32" t="s">
        <v>1182</v>
      </c>
    </row>
    <row r="741" spans="1:15" ht="15.75" x14ac:dyDescent="0.25">
      <c r="A741" s="31">
        <v>903</v>
      </c>
      <c r="B741" s="32" t="s">
        <v>1074</v>
      </c>
      <c r="C741" s="32" t="s">
        <v>1075</v>
      </c>
      <c r="D741" s="32" t="s">
        <v>72</v>
      </c>
      <c r="E741" s="32" t="s">
        <v>105</v>
      </c>
      <c r="F741" s="32" t="s">
        <v>2025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1206</v>
      </c>
    </row>
    <row r="742" spans="1:15" ht="15.75" hidden="1" x14ac:dyDescent="0.25">
      <c r="A742" s="31">
        <v>911</v>
      </c>
      <c r="B742" s="32" t="s">
        <v>1080</v>
      </c>
      <c r="C742" s="32" t="s">
        <v>1081</v>
      </c>
      <c r="D742" s="32" t="s">
        <v>72</v>
      </c>
      <c r="E742" s="32" t="s">
        <v>73</v>
      </c>
      <c r="F742" s="32" t="s">
        <v>2027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74</v>
      </c>
      <c r="L742" s="32" t="s">
        <v>77</v>
      </c>
      <c r="M742" s="32" t="s">
        <v>74</v>
      </c>
      <c r="N742" s="32" t="s">
        <v>77</v>
      </c>
      <c r="O742" s="32" t="s">
        <v>1185</v>
      </c>
    </row>
    <row r="743" spans="1:15" ht="15.75" hidden="1" x14ac:dyDescent="0.25">
      <c r="A743" s="31">
        <v>912</v>
      </c>
      <c r="B743" s="32" t="s">
        <v>1131</v>
      </c>
      <c r="C743" s="29" t="s">
        <v>1132</v>
      </c>
      <c r="D743" s="32" t="s">
        <v>72</v>
      </c>
      <c r="E743" s="32" t="s">
        <v>82</v>
      </c>
      <c r="F743" s="32" t="s">
        <v>2027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 t="s">
        <v>77</v>
      </c>
      <c r="O743" s="29" t="s">
        <v>1189</v>
      </c>
    </row>
    <row r="744" spans="1:15" ht="31.5" hidden="1" x14ac:dyDescent="0.25">
      <c r="A744" s="31">
        <v>913</v>
      </c>
      <c r="B744" s="32" t="s">
        <v>278</v>
      </c>
      <c r="C744" s="32" t="s">
        <v>279</v>
      </c>
      <c r="D744" s="32" t="s">
        <v>130</v>
      </c>
      <c r="E744" s="32" t="s">
        <v>73</v>
      </c>
      <c r="F744" s="32" t="s">
        <v>2027</v>
      </c>
      <c r="G744" s="32" t="s">
        <v>77</v>
      </c>
      <c r="H744" s="32" t="s">
        <v>77</v>
      </c>
      <c r="I744" s="32" t="s">
        <v>77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74</v>
      </c>
      <c r="O744" s="32" t="s">
        <v>1183</v>
      </c>
    </row>
    <row r="745" spans="1:15" ht="15.75" hidden="1" x14ac:dyDescent="0.25">
      <c r="A745" s="31">
        <v>914</v>
      </c>
      <c r="B745" s="32" t="s">
        <v>1084</v>
      </c>
      <c r="C745" s="32" t="s">
        <v>1085</v>
      </c>
      <c r="D745" s="32" t="s">
        <v>72</v>
      </c>
      <c r="E745" s="32" t="s">
        <v>73</v>
      </c>
      <c r="F745" s="32" t="s">
        <v>2025</v>
      </c>
      <c r="G745" s="32" t="s">
        <v>77</v>
      </c>
      <c r="H745" s="32" t="s">
        <v>74</v>
      </c>
      <c r="I745" s="32" t="s">
        <v>74</v>
      </c>
      <c r="J745" s="32" t="s">
        <v>74</v>
      </c>
      <c r="K745" s="32" t="s">
        <v>74</v>
      </c>
      <c r="L745" s="32" t="s">
        <v>77</v>
      </c>
      <c r="M745" s="32" t="s">
        <v>74</v>
      </c>
      <c r="N745" s="32" t="s">
        <v>74</v>
      </c>
      <c r="O745" s="32" t="s">
        <v>1182</v>
      </c>
    </row>
    <row r="746" spans="1:15" ht="15.75" hidden="1" x14ac:dyDescent="0.25">
      <c r="A746" s="31">
        <v>915</v>
      </c>
      <c r="B746" s="32" t="s">
        <v>482</v>
      </c>
      <c r="C746" s="32" t="s">
        <v>483</v>
      </c>
      <c r="D746" s="32" t="s">
        <v>87</v>
      </c>
      <c r="E746" s="32" t="s">
        <v>73</v>
      </c>
      <c r="F746" s="32" t="s">
        <v>2027</v>
      </c>
      <c r="G746" s="32" t="s">
        <v>77</v>
      </c>
      <c r="H746" s="32" t="s">
        <v>77</v>
      </c>
      <c r="I746" s="32" t="s">
        <v>77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74</v>
      </c>
      <c r="O746" s="32" t="s">
        <v>1184</v>
      </c>
    </row>
    <row r="747" spans="1:15" ht="15.75" hidden="1" x14ac:dyDescent="0.25">
      <c r="A747" s="31">
        <v>917</v>
      </c>
      <c r="B747" s="32" t="s">
        <v>414</v>
      </c>
      <c r="C747" s="32" t="s">
        <v>415</v>
      </c>
      <c r="D747" s="32" t="s">
        <v>87</v>
      </c>
      <c r="E747" s="32" t="s">
        <v>73</v>
      </c>
      <c r="F747" s="32" t="s">
        <v>2025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1185</v>
      </c>
    </row>
    <row r="748" spans="1:15" ht="15.75" hidden="1" x14ac:dyDescent="0.25">
      <c r="A748" s="31">
        <v>918</v>
      </c>
      <c r="B748" s="32" t="s">
        <v>1211</v>
      </c>
      <c r="C748" s="32" t="s">
        <v>1212</v>
      </c>
      <c r="D748" s="32" t="s">
        <v>72</v>
      </c>
      <c r="E748" s="32" t="s">
        <v>73</v>
      </c>
      <c r="F748" s="32" t="s">
        <v>2025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74</v>
      </c>
      <c r="O748" s="32" t="s">
        <v>1180</v>
      </c>
    </row>
    <row r="749" spans="1:15" ht="15.75" hidden="1" x14ac:dyDescent="0.25">
      <c r="A749" s="31">
        <v>919</v>
      </c>
      <c r="B749" s="32" t="s">
        <v>280</v>
      </c>
      <c r="C749" s="32" t="s">
        <v>281</v>
      </c>
      <c r="D749" s="32" t="s">
        <v>87</v>
      </c>
      <c r="E749" s="32" t="s">
        <v>73</v>
      </c>
      <c r="F749" s="32" t="s">
        <v>2027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74</v>
      </c>
      <c r="O749" s="32" t="s">
        <v>1178</v>
      </c>
    </row>
    <row r="750" spans="1:15" ht="15.75" x14ac:dyDescent="0.25">
      <c r="A750" s="31">
        <v>905</v>
      </c>
      <c r="B750" s="32" t="s">
        <v>1076</v>
      </c>
      <c r="C750" s="32" t="s">
        <v>1077</v>
      </c>
      <c r="D750" s="32" t="s">
        <v>72</v>
      </c>
      <c r="E750" s="32" t="s">
        <v>105</v>
      </c>
      <c r="F750" s="32" t="s">
        <v>2025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32" t="s">
        <v>1206</v>
      </c>
    </row>
    <row r="751" spans="1:15" ht="31.5" hidden="1" x14ac:dyDescent="0.25">
      <c r="A751" s="31">
        <v>923</v>
      </c>
      <c r="B751" s="32" t="s">
        <v>1090</v>
      </c>
      <c r="C751" s="32" t="s">
        <v>1091</v>
      </c>
      <c r="D751" s="32" t="s">
        <v>72</v>
      </c>
      <c r="E751" s="32" t="s">
        <v>82</v>
      </c>
      <c r="F751" s="32" t="s">
        <v>2025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1189</v>
      </c>
    </row>
    <row r="752" spans="1:15" ht="31.5" x14ac:dyDescent="0.25">
      <c r="A752" s="30">
        <v>910</v>
      </c>
      <c r="B752" s="29" t="s">
        <v>208</v>
      </c>
      <c r="C752" s="29" t="s">
        <v>209</v>
      </c>
      <c r="D752" s="32" t="s">
        <v>130</v>
      </c>
      <c r="E752" s="32" t="s">
        <v>105</v>
      </c>
      <c r="F752" s="32" t="s">
        <v>2027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1201</v>
      </c>
    </row>
    <row r="753" spans="1:15" ht="15.75" hidden="1" x14ac:dyDescent="0.25">
      <c r="A753" s="31">
        <v>925</v>
      </c>
      <c r="B753" s="32" t="s">
        <v>490</v>
      </c>
      <c r="C753" s="32" t="s">
        <v>491</v>
      </c>
      <c r="D753" s="32" t="s">
        <v>87</v>
      </c>
      <c r="E753" s="32" t="s">
        <v>73</v>
      </c>
      <c r="F753" s="32" t="s">
        <v>2027</v>
      </c>
      <c r="G753" s="32" t="s">
        <v>77</v>
      </c>
      <c r="H753" s="32" t="s">
        <v>77</v>
      </c>
      <c r="I753" s="32" t="s">
        <v>77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74</v>
      </c>
      <c r="O753" s="32" t="s">
        <v>1183</v>
      </c>
    </row>
    <row r="754" spans="1:15" ht="15.75" x14ac:dyDescent="0.25">
      <c r="A754" s="31">
        <v>921</v>
      </c>
      <c r="B754" s="32" t="s">
        <v>1088</v>
      </c>
      <c r="C754" s="32" t="s">
        <v>1089</v>
      </c>
      <c r="D754" s="32" t="s">
        <v>72</v>
      </c>
      <c r="E754" s="32" t="s">
        <v>105</v>
      </c>
      <c r="F754" s="32" t="s">
        <v>2025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77</v>
      </c>
      <c r="O754" s="32" t="s">
        <v>1203</v>
      </c>
    </row>
    <row r="755" spans="1:15" ht="15.75" hidden="1" x14ac:dyDescent="0.25">
      <c r="A755" s="31">
        <v>927</v>
      </c>
      <c r="B755" s="32" t="s">
        <v>1914</v>
      </c>
      <c r="C755" s="32" t="s">
        <v>1922</v>
      </c>
      <c r="D755" s="32" t="s">
        <v>72</v>
      </c>
      <c r="E755" s="32" t="s">
        <v>73</v>
      </c>
      <c r="F755" s="32" t="s">
        <v>2025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74</v>
      </c>
      <c r="O755" s="32" t="s">
        <v>2014</v>
      </c>
    </row>
    <row r="756" spans="1:15" ht="15.75" x14ac:dyDescent="0.25">
      <c r="A756" s="31">
        <v>924</v>
      </c>
      <c r="B756" s="32" t="s">
        <v>2160</v>
      </c>
      <c r="C756" s="29" t="s">
        <v>2163</v>
      </c>
      <c r="D756" s="29" t="s">
        <v>72</v>
      </c>
      <c r="E756" s="29" t="s">
        <v>105</v>
      </c>
      <c r="F756" s="32" t="s">
        <v>2025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74</v>
      </c>
      <c r="L756" s="32" t="s">
        <v>74</v>
      </c>
      <c r="M756" s="32" t="s">
        <v>74</v>
      </c>
      <c r="N756" s="32" t="s">
        <v>77</v>
      </c>
      <c r="O756" s="32"/>
    </row>
    <row r="757" spans="1:15" ht="15.75" hidden="1" x14ac:dyDescent="0.25">
      <c r="A757" s="31">
        <v>929</v>
      </c>
      <c r="B757" s="32" t="s">
        <v>1964</v>
      </c>
      <c r="C757" s="32" t="s">
        <v>1923</v>
      </c>
      <c r="D757" s="32" t="s">
        <v>72</v>
      </c>
      <c r="E757" s="32" t="s">
        <v>73</v>
      </c>
      <c r="F757" s="32" t="s">
        <v>2025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77</v>
      </c>
      <c r="O757" s="32" t="s">
        <v>2014</v>
      </c>
    </row>
    <row r="758" spans="1:15" ht="15.75" hidden="1" x14ac:dyDescent="0.25">
      <c r="A758" s="31">
        <v>930</v>
      </c>
      <c r="B758" s="32" t="s">
        <v>1917</v>
      </c>
      <c r="C758" s="32" t="s">
        <v>1920</v>
      </c>
      <c r="D758" s="32" t="s">
        <v>72</v>
      </c>
      <c r="E758" s="32" t="s">
        <v>73</v>
      </c>
      <c r="F758" s="32" t="s">
        <v>2025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32" t="s">
        <v>2014</v>
      </c>
    </row>
    <row r="759" spans="1:15" ht="15.75" hidden="1" x14ac:dyDescent="0.25">
      <c r="A759" s="31">
        <v>931</v>
      </c>
      <c r="B759" s="32" t="s">
        <v>493</v>
      </c>
      <c r="C759" s="32" t="s">
        <v>494</v>
      </c>
      <c r="D759" s="32" t="s">
        <v>72</v>
      </c>
      <c r="E759" s="32" t="s">
        <v>73</v>
      </c>
      <c r="F759" s="32" t="s">
        <v>2025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77</v>
      </c>
      <c r="O759" s="32" t="s">
        <v>1178</v>
      </c>
    </row>
    <row r="760" spans="1:15" ht="15.75" hidden="1" x14ac:dyDescent="0.25">
      <c r="A760" s="31">
        <v>932</v>
      </c>
      <c r="B760" s="32" t="s">
        <v>418</v>
      </c>
      <c r="C760" s="32" t="s">
        <v>419</v>
      </c>
      <c r="D760" s="32" t="s">
        <v>72</v>
      </c>
      <c r="E760" s="32" t="s">
        <v>73</v>
      </c>
      <c r="F760" s="32" t="s">
        <v>2025</v>
      </c>
      <c r="G760" s="32" t="s">
        <v>77</v>
      </c>
      <c r="H760" s="32" t="s">
        <v>77</v>
      </c>
      <c r="I760" s="32" t="s">
        <v>77</v>
      </c>
      <c r="J760" s="32" t="s">
        <v>77</v>
      </c>
      <c r="K760" s="32" t="s">
        <v>74</v>
      </c>
      <c r="L760" s="32" t="s">
        <v>77</v>
      </c>
      <c r="M760" s="32" t="s">
        <v>74</v>
      </c>
      <c r="N760" s="32" t="s">
        <v>77</v>
      </c>
      <c r="O760" s="32" t="s">
        <v>1182</v>
      </c>
    </row>
    <row r="761" spans="1:15" ht="15.75" hidden="1" x14ac:dyDescent="0.25">
      <c r="A761" s="31">
        <v>933</v>
      </c>
      <c r="B761" s="32" t="s">
        <v>1943</v>
      </c>
      <c r="C761" s="32" t="s">
        <v>1942</v>
      </c>
      <c r="D761" s="32" t="s">
        <v>72</v>
      </c>
      <c r="E761" s="32" t="s">
        <v>82</v>
      </c>
      <c r="F761" s="32" t="s">
        <v>2025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77</v>
      </c>
      <c r="O761" s="32" t="s">
        <v>2014</v>
      </c>
    </row>
    <row r="762" spans="1:15" s="39" customFormat="1" ht="15.75" hidden="1" x14ac:dyDescent="0.25">
      <c r="A762" s="29">
        <v>934</v>
      </c>
      <c r="B762" s="29" t="s">
        <v>1898</v>
      </c>
      <c r="C762" s="29" t="s">
        <v>1899</v>
      </c>
      <c r="D762" s="32" t="s">
        <v>72</v>
      </c>
      <c r="E762" s="32" t="s">
        <v>82</v>
      </c>
      <c r="F762" s="32" t="s">
        <v>2025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2014</v>
      </c>
      <c r="O762" s="29" t="s">
        <v>2014</v>
      </c>
    </row>
    <row r="763" spans="1:15" s="39" customFormat="1" ht="15.75" hidden="1" x14ac:dyDescent="0.25">
      <c r="A763" s="31">
        <v>935</v>
      </c>
      <c r="B763" s="32" t="s">
        <v>284</v>
      </c>
      <c r="C763" s="32" t="s">
        <v>285</v>
      </c>
      <c r="D763" s="32" t="s">
        <v>87</v>
      </c>
      <c r="E763" s="32" t="s">
        <v>73</v>
      </c>
      <c r="F763" s="32" t="s">
        <v>2027</v>
      </c>
      <c r="G763" s="32" t="s">
        <v>77</v>
      </c>
      <c r="H763" s="32" t="s">
        <v>77</v>
      </c>
      <c r="I763" s="32" t="s">
        <v>77</v>
      </c>
      <c r="J763" s="32" t="s">
        <v>77</v>
      </c>
      <c r="K763" s="32" t="s">
        <v>74</v>
      </c>
      <c r="L763" s="32" t="s">
        <v>77</v>
      </c>
      <c r="M763" s="32" t="s">
        <v>74</v>
      </c>
      <c r="N763" s="32" t="s">
        <v>77</v>
      </c>
      <c r="O763" s="32" t="s">
        <v>1184</v>
      </c>
    </row>
    <row r="764" spans="1:15" s="39" customFormat="1" ht="15.75" x14ac:dyDescent="0.25">
      <c r="A764" s="31">
        <v>926</v>
      </c>
      <c r="B764" s="32" t="s">
        <v>2196</v>
      </c>
      <c r="C764" s="29" t="s">
        <v>2490</v>
      </c>
      <c r="D764" s="29"/>
      <c r="E764" s="30" t="s">
        <v>105</v>
      </c>
      <c r="F764" s="32" t="s">
        <v>1298</v>
      </c>
      <c r="G764" s="32" t="s">
        <v>1298</v>
      </c>
      <c r="H764" s="32" t="s">
        <v>1298</v>
      </c>
      <c r="I764" s="32" t="s">
        <v>1298</v>
      </c>
      <c r="J764" s="32" t="s">
        <v>1298</v>
      </c>
      <c r="K764" s="32" t="s">
        <v>1298</v>
      </c>
      <c r="L764" s="32" t="s">
        <v>1298</v>
      </c>
      <c r="M764" s="32" t="s">
        <v>1298</v>
      </c>
      <c r="N764" s="32"/>
      <c r="O764" s="32"/>
    </row>
    <row r="765" spans="1:15" s="39" customFormat="1" ht="15.75" x14ac:dyDescent="0.25">
      <c r="A765" s="31">
        <v>928</v>
      </c>
      <c r="B765" s="32" t="s">
        <v>1900</v>
      </c>
      <c r="C765" s="32" t="s">
        <v>1904</v>
      </c>
      <c r="D765" s="32" t="s">
        <v>72</v>
      </c>
      <c r="E765" s="32" t="s">
        <v>105</v>
      </c>
      <c r="F765" s="32" t="s">
        <v>2025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32" t="s">
        <v>2014</v>
      </c>
    </row>
    <row r="766" spans="1:15" s="39" customFormat="1" ht="15.75" hidden="1" x14ac:dyDescent="0.25">
      <c r="A766" s="31">
        <v>938</v>
      </c>
      <c r="B766" s="32" t="s">
        <v>1096</v>
      </c>
      <c r="C766" s="29" t="s">
        <v>1097</v>
      </c>
      <c r="D766" s="32" t="s">
        <v>72</v>
      </c>
      <c r="E766" s="32" t="s">
        <v>73</v>
      </c>
      <c r="F766" s="32" t="s">
        <v>2025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29" t="s">
        <v>1186</v>
      </c>
    </row>
    <row r="767" spans="1:15" s="39" customFormat="1" ht="15.75" hidden="1" x14ac:dyDescent="0.25">
      <c r="A767" s="31">
        <v>939</v>
      </c>
      <c r="B767" s="32" t="s">
        <v>1098</v>
      </c>
      <c r="C767" s="32" t="s">
        <v>1099</v>
      </c>
      <c r="D767" s="32" t="s">
        <v>72</v>
      </c>
      <c r="E767" s="32" t="s">
        <v>73</v>
      </c>
      <c r="F767" s="32" t="s">
        <v>2025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1182</v>
      </c>
    </row>
    <row r="768" spans="1:15" s="39" customFormat="1" ht="15.75" x14ac:dyDescent="0.25">
      <c r="A768" s="31">
        <v>936</v>
      </c>
      <c r="B768" s="32" t="s">
        <v>1092</v>
      </c>
      <c r="C768" s="32" t="s">
        <v>1093</v>
      </c>
      <c r="D768" s="32" t="s">
        <v>72</v>
      </c>
      <c r="E768" s="32" t="s">
        <v>105</v>
      </c>
      <c r="F768" s="32" t="s">
        <v>2025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32" t="s">
        <v>1206</v>
      </c>
    </row>
    <row r="769" spans="1:15" s="39" customFormat="1" ht="15.75" x14ac:dyDescent="0.25">
      <c r="A769" s="31">
        <v>937</v>
      </c>
      <c r="B769" s="32" t="s">
        <v>1094</v>
      </c>
      <c r="C769" s="32" t="s">
        <v>1095</v>
      </c>
      <c r="D769" s="32" t="s">
        <v>72</v>
      </c>
      <c r="E769" s="32" t="s">
        <v>105</v>
      </c>
      <c r="F769" s="32" t="s">
        <v>2025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1206</v>
      </c>
    </row>
    <row r="770" spans="1:15" s="39" customFormat="1" ht="15.75" x14ac:dyDescent="0.25">
      <c r="A770" s="31">
        <v>940</v>
      </c>
      <c r="B770" s="32" t="s">
        <v>210</v>
      </c>
      <c r="C770" s="32" t="s">
        <v>211</v>
      </c>
      <c r="D770" s="32" t="s">
        <v>87</v>
      </c>
      <c r="E770" s="32" t="s">
        <v>105</v>
      </c>
      <c r="F770" s="32" t="s">
        <v>2027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74</v>
      </c>
      <c r="L770" s="32" t="s">
        <v>77</v>
      </c>
      <c r="M770" s="32" t="s">
        <v>74</v>
      </c>
      <c r="N770" s="32" t="s">
        <v>77</v>
      </c>
      <c r="O770" s="32" t="s">
        <v>1201</v>
      </c>
    </row>
    <row r="771" spans="1:15" s="39" customFormat="1" ht="15.75" hidden="1" x14ac:dyDescent="0.25">
      <c r="A771" s="31">
        <v>943</v>
      </c>
      <c r="B771" s="32" t="s">
        <v>286</v>
      </c>
      <c r="C771" s="32" t="s">
        <v>557</v>
      </c>
      <c r="D771" s="32" t="s">
        <v>87</v>
      </c>
      <c r="E771" s="32" t="s">
        <v>73</v>
      </c>
      <c r="F771" s="32" t="s">
        <v>2025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1180</v>
      </c>
    </row>
    <row r="772" spans="1:15" s="39" customFormat="1" ht="15.75" x14ac:dyDescent="0.25">
      <c r="A772" s="31">
        <v>941</v>
      </c>
      <c r="B772" s="32" t="s">
        <v>1100</v>
      </c>
      <c r="C772" s="29" t="s">
        <v>1101</v>
      </c>
      <c r="D772" s="32" t="s">
        <v>72</v>
      </c>
      <c r="E772" s="32" t="s">
        <v>105</v>
      </c>
      <c r="F772" s="32" t="s">
        <v>2025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1203</v>
      </c>
    </row>
    <row r="773" spans="1:15" s="39" customFormat="1" ht="15.75" hidden="1" x14ac:dyDescent="0.25">
      <c r="A773" s="31">
        <v>945</v>
      </c>
      <c r="B773" s="32" t="s">
        <v>1106</v>
      </c>
      <c r="C773" s="29" t="s">
        <v>1107</v>
      </c>
      <c r="D773" s="32" t="s">
        <v>72</v>
      </c>
      <c r="E773" s="32" t="s">
        <v>82</v>
      </c>
      <c r="F773" s="32" t="s">
        <v>2025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29" t="s">
        <v>1189</v>
      </c>
    </row>
    <row r="774" spans="1:15" s="39" customFormat="1" ht="15.75" hidden="1" x14ac:dyDescent="0.25">
      <c r="A774" s="31">
        <v>946</v>
      </c>
      <c r="B774" s="32" t="s">
        <v>1192</v>
      </c>
      <c r="C774" s="32" t="s">
        <v>1193</v>
      </c>
      <c r="D774" s="32" t="s">
        <v>72</v>
      </c>
      <c r="E774" s="32" t="s">
        <v>73</v>
      </c>
      <c r="F774" s="32" t="s">
        <v>2025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32" t="s">
        <v>1184</v>
      </c>
    </row>
    <row r="775" spans="1:15" s="39" customFormat="1" ht="15.75" hidden="1" x14ac:dyDescent="0.25">
      <c r="A775" s="31">
        <v>947</v>
      </c>
      <c r="B775" s="32" t="s">
        <v>83</v>
      </c>
      <c r="C775" s="32" t="s">
        <v>84</v>
      </c>
      <c r="D775" s="32" t="s">
        <v>72</v>
      </c>
      <c r="E775" s="32" t="s">
        <v>73</v>
      </c>
      <c r="F775" s="32" t="s">
        <v>2027</v>
      </c>
      <c r="G775" s="32" t="s">
        <v>77</v>
      </c>
      <c r="H775" s="32" t="s">
        <v>77</v>
      </c>
      <c r="I775" s="32" t="s">
        <v>74</v>
      </c>
      <c r="J775" s="32" t="s">
        <v>74</v>
      </c>
      <c r="K775" s="32" t="s">
        <v>74</v>
      </c>
      <c r="L775" s="32" t="s">
        <v>74</v>
      </c>
      <c r="M775" s="32" t="s">
        <v>74</v>
      </c>
      <c r="N775" s="32" t="s">
        <v>74</v>
      </c>
      <c r="O775" s="32" t="s">
        <v>1182</v>
      </c>
    </row>
    <row r="776" spans="1:15" s="39" customFormat="1" ht="15.75" x14ac:dyDescent="0.25">
      <c r="A776" s="31">
        <v>942</v>
      </c>
      <c r="B776" s="32" t="s">
        <v>1102</v>
      </c>
      <c r="C776" s="32" t="s">
        <v>1103</v>
      </c>
      <c r="D776" s="32" t="s">
        <v>72</v>
      </c>
      <c r="E776" s="32" t="s">
        <v>105</v>
      </c>
      <c r="F776" s="32" t="s">
        <v>2025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74</v>
      </c>
      <c r="O776" s="29" t="s">
        <v>1206</v>
      </c>
    </row>
    <row r="777" spans="1:15" s="39" customFormat="1" ht="31.5" hidden="1" x14ac:dyDescent="0.25">
      <c r="A777" s="31">
        <v>949</v>
      </c>
      <c r="B777" s="32" t="s">
        <v>456</v>
      </c>
      <c r="C777" s="32" t="s">
        <v>457</v>
      </c>
      <c r="D777" s="32" t="s">
        <v>130</v>
      </c>
      <c r="E777" s="32" t="s">
        <v>73</v>
      </c>
      <c r="F777" s="32" t="s">
        <v>2025</v>
      </c>
      <c r="G777" s="32" t="s">
        <v>77</v>
      </c>
      <c r="H777" s="32" t="s">
        <v>74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74</v>
      </c>
      <c r="N777" s="32" t="s">
        <v>74</v>
      </c>
      <c r="O777" s="32" t="s">
        <v>1187</v>
      </c>
    </row>
    <row r="778" spans="1:15" s="39" customFormat="1" ht="15.75" x14ac:dyDescent="0.25">
      <c r="A778" s="31">
        <v>944</v>
      </c>
      <c r="B778" s="32" t="s">
        <v>1104</v>
      </c>
      <c r="C778" s="29" t="s">
        <v>1105</v>
      </c>
      <c r="D778" s="32" t="s">
        <v>72</v>
      </c>
      <c r="E778" s="32" t="s">
        <v>105</v>
      </c>
      <c r="F778" s="32" t="s">
        <v>2025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77</v>
      </c>
      <c r="O778" s="29" t="s">
        <v>1177</v>
      </c>
    </row>
    <row r="779" spans="1:15" s="39" customFormat="1" ht="15.75" hidden="1" x14ac:dyDescent="0.25">
      <c r="A779" s="31">
        <v>951</v>
      </c>
      <c r="B779" s="32" t="s">
        <v>348</v>
      </c>
      <c r="C779" s="32" t="s">
        <v>349</v>
      </c>
      <c r="D779" s="32" t="s">
        <v>87</v>
      </c>
      <c r="E779" s="32" t="s">
        <v>73</v>
      </c>
      <c r="F779" s="32" t="s">
        <v>2025</v>
      </c>
      <c r="G779" s="32" t="s">
        <v>77</v>
      </c>
      <c r="H779" s="32" t="s">
        <v>77</v>
      </c>
      <c r="I779" s="32" t="s">
        <v>77</v>
      </c>
      <c r="J779" s="32" t="s">
        <v>77</v>
      </c>
      <c r="K779" s="32" t="s">
        <v>74</v>
      </c>
      <c r="L779" s="32" t="s">
        <v>77</v>
      </c>
      <c r="M779" s="32" t="s">
        <v>74</v>
      </c>
      <c r="N779" s="32" t="s">
        <v>77</v>
      </c>
      <c r="O779" s="32" t="s">
        <v>1181</v>
      </c>
    </row>
    <row r="780" spans="1:15" s="39" customFormat="1" ht="15.75" hidden="1" x14ac:dyDescent="0.25">
      <c r="A780" s="31">
        <v>952</v>
      </c>
      <c r="B780" s="32" t="s">
        <v>288</v>
      </c>
      <c r="C780" s="32" t="s">
        <v>289</v>
      </c>
      <c r="D780" s="32" t="s">
        <v>87</v>
      </c>
      <c r="E780" s="32" t="s">
        <v>73</v>
      </c>
      <c r="F780" s="32" t="s">
        <v>2025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77</v>
      </c>
      <c r="M780" s="32" t="s">
        <v>74</v>
      </c>
      <c r="N780" s="32" t="s">
        <v>77</v>
      </c>
      <c r="O780" s="32" t="s">
        <v>1178</v>
      </c>
    </row>
    <row r="781" spans="1:15" s="39" customFormat="1" ht="15.75" hidden="1" x14ac:dyDescent="0.25">
      <c r="A781" s="31">
        <v>953</v>
      </c>
      <c r="B781" s="32" t="s">
        <v>2123</v>
      </c>
      <c r="C781" s="32" t="s">
        <v>2124</v>
      </c>
      <c r="D781" s="32" t="s">
        <v>87</v>
      </c>
      <c r="E781" s="32" t="s">
        <v>73</v>
      </c>
      <c r="F781" s="32" t="s">
        <v>74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74</v>
      </c>
      <c r="M781" s="32" t="s">
        <v>74</v>
      </c>
      <c r="N781" s="32" t="s">
        <v>74</v>
      </c>
      <c r="O781" s="32" t="s">
        <v>1183</v>
      </c>
    </row>
    <row r="782" spans="1:15" s="39" customFormat="1" ht="15.75" x14ac:dyDescent="0.25">
      <c r="A782" s="31">
        <v>948</v>
      </c>
      <c r="B782" s="32" t="s">
        <v>1108</v>
      </c>
      <c r="C782" s="29" t="s">
        <v>1109</v>
      </c>
      <c r="D782" s="32" t="s">
        <v>87</v>
      </c>
      <c r="E782" s="32" t="s">
        <v>105</v>
      </c>
      <c r="F782" s="32" t="s">
        <v>2025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77</v>
      </c>
      <c r="O782" s="29" t="s">
        <v>1207</v>
      </c>
    </row>
    <row r="783" spans="1:15" s="39" customFormat="1" ht="15.75" hidden="1" x14ac:dyDescent="0.25">
      <c r="A783" s="31">
        <v>955</v>
      </c>
      <c r="B783" s="32" t="s">
        <v>1112</v>
      </c>
      <c r="C783" s="29" t="s">
        <v>1113</v>
      </c>
      <c r="D783" s="32" t="s">
        <v>72</v>
      </c>
      <c r="E783" s="32" t="s">
        <v>73</v>
      </c>
      <c r="F783" s="32" t="s">
        <v>2025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74</v>
      </c>
      <c r="M783" s="32" t="s">
        <v>74</v>
      </c>
      <c r="N783" s="32" t="s">
        <v>77</v>
      </c>
      <c r="O783" s="29" t="s">
        <v>1178</v>
      </c>
    </row>
    <row r="784" spans="1:15" s="39" customFormat="1" ht="15.75" x14ac:dyDescent="0.25">
      <c r="A784" s="31">
        <v>950</v>
      </c>
      <c r="B784" s="32" t="s">
        <v>216</v>
      </c>
      <c r="C784" s="32" t="s">
        <v>217</v>
      </c>
      <c r="D784" s="32" t="s">
        <v>87</v>
      </c>
      <c r="E784" s="32" t="s">
        <v>105</v>
      </c>
      <c r="F784" s="32" t="s">
        <v>2027</v>
      </c>
      <c r="G784" s="32" t="s">
        <v>77</v>
      </c>
      <c r="H784" s="32" t="s">
        <v>77</v>
      </c>
      <c r="I784" s="32" t="s">
        <v>77</v>
      </c>
      <c r="J784" s="32" t="s">
        <v>77</v>
      </c>
      <c r="K784" s="32" t="s">
        <v>74</v>
      </c>
      <c r="L784" s="32" t="s">
        <v>77</v>
      </c>
      <c r="M784" s="32" t="s">
        <v>74</v>
      </c>
      <c r="N784" s="32" t="s">
        <v>77</v>
      </c>
      <c r="O784" s="32" t="s">
        <v>1201</v>
      </c>
    </row>
    <row r="785" spans="1:15" s="39" customFormat="1" ht="15.75" hidden="1" x14ac:dyDescent="0.25">
      <c r="A785" s="31">
        <v>957</v>
      </c>
      <c r="B785" s="32" t="s">
        <v>460</v>
      </c>
      <c r="C785" s="32" t="s">
        <v>461</v>
      </c>
      <c r="D785" s="32" t="s">
        <v>72</v>
      </c>
      <c r="E785" s="32" t="s">
        <v>73</v>
      </c>
      <c r="F785" s="32" t="s">
        <v>2027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77</v>
      </c>
      <c r="M785" s="32" t="s">
        <v>74</v>
      </c>
      <c r="N785" s="32" t="s">
        <v>77</v>
      </c>
      <c r="O785" s="32" t="s">
        <v>1185</v>
      </c>
    </row>
    <row r="786" spans="1:15" s="39" customFormat="1" ht="15.75" hidden="1" x14ac:dyDescent="0.25">
      <c r="A786" s="31">
        <v>958</v>
      </c>
      <c r="B786" s="32" t="s">
        <v>1116</v>
      </c>
      <c r="C786" s="29" t="s">
        <v>1117</v>
      </c>
      <c r="D786" s="32" t="s">
        <v>72</v>
      </c>
      <c r="E786" s="32" t="s">
        <v>73</v>
      </c>
      <c r="F786" s="32" t="s">
        <v>2025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29" t="s">
        <v>1186</v>
      </c>
    </row>
    <row r="787" spans="1:15" s="39" customFormat="1" ht="15.75" hidden="1" x14ac:dyDescent="0.25">
      <c r="A787" s="31">
        <v>959</v>
      </c>
      <c r="B787" s="32" t="s">
        <v>2166</v>
      </c>
      <c r="C787" s="29" t="s">
        <v>2170</v>
      </c>
      <c r="D787" s="29" t="s">
        <v>72</v>
      </c>
      <c r="E787" s="29" t="s">
        <v>82</v>
      </c>
      <c r="F787" s="32" t="s">
        <v>2025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/>
    </row>
    <row r="788" spans="1:15" s="63" customFormat="1" ht="15.75" hidden="1" x14ac:dyDescent="0.25">
      <c r="A788" s="31">
        <v>960</v>
      </c>
      <c r="B788" s="32" t="s">
        <v>1118</v>
      </c>
      <c r="C788" s="29" t="s">
        <v>1119</v>
      </c>
      <c r="D788" s="32" t="s">
        <v>72</v>
      </c>
      <c r="E788" s="32" t="s">
        <v>90</v>
      </c>
      <c r="F788" s="32" t="s">
        <v>2025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29" t="s">
        <v>1177</v>
      </c>
    </row>
    <row r="789" spans="1:15" s="63" customFormat="1" ht="15.75" hidden="1" x14ac:dyDescent="0.25">
      <c r="A789" s="31">
        <v>961</v>
      </c>
      <c r="B789" s="32" t="s">
        <v>85</v>
      </c>
      <c r="C789" s="32" t="s">
        <v>86</v>
      </c>
      <c r="D789" s="32" t="s">
        <v>87</v>
      </c>
      <c r="E789" s="32" t="s">
        <v>73</v>
      </c>
      <c r="F789" s="32" t="s">
        <v>2025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32" t="s">
        <v>1181</v>
      </c>
    </row>
    <row r="790" spans="1:15" s="63" customFormat="1" ht="15.75" hidden="1" x14ac:dyDescent="0.25">
      <c r="A790" s="31">
        <v>962</v>
      </c>
      <c r="B790" s="32" t="s">
        <v>1120</v>
      </c>
      <c r="C790" s="29" t="s">
        <v>1121</v>
      </c>
      <c r="D790" s="32" t="s">
        <v>72</v>
      </c>
      <c r="E790" s="32" t="s">
        <v>90</v>
      </c>
      <c r="F790" s="32" t="s">
        <v>2025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29" t="s">
        <v>1177</v>
      </c>
    </row>
    <row r="791" spans="1:15" s="63" customFormat="1" ht="15.75" hidden="1" x14ac:dyDescent="0.25">
      <c r="A791" s="31">
        <v>963</v>
      </c>
      <c r="B791" s="32" t="s">
        <v>1122</v>
      </c>
      <c r="C791" s="29" t="s">
        <v>1123</v>
      </c>
      <c r="D791" s="32" t="s">
        <v>72</v>
      </c>
      <c r="E791" s="32" t="s">
        <v>82</v>
      </c>
      <c r="F791" s="32" t="s">
        <v>2025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74</v>
      </c>
      <c r="O791" s="29" t="s">
        <v>1188</v>
      </c>
    </row>
    <row r="792" spans="1:15" s="63" customFormat="1" ht="15.75" x14ac:dyDescent="0.25">
      <c r="A792" s="31">
        <v>954</v>
      </c>
      <c r="B792" s="32" t="s">
        <v>1110</v>
      </c>
      <c r="C792" s="29" t="s">
        <v>1111</v>
      </c>
      <c r="D792" s="32" t="s">
        <v>72</v>
      </c>
      <c r="E792" s="32" t="s">
        <v>105</v>
      </c>
      <c r="F792" s="32" t="s">
        <v>2025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77</v>
      </c>
      <c r="L792" s="32" t="s">
        <v>77</v>
      </c>
      <c r="M792" s="32" t="s">
        <v>77</v>
      </c>
      <c r="N792" s="32" t="s">
        <v>77</v>
      </c>
      <c r="O792" s="29" t="s">
        <v>1207</v>
      </c>
    </row>
    <row r="793" spans="1:15" s="63" customFormat="1" ht="15.75" x14ac:dyDescent="0.25">
      <c r="A793" s="31">
        <v>956</v>
      </c>
      <c r="B793" s="32" t="s">
        <v>1114</v>
      </c>
      <c r="C793" s="29" t="s">
        <v>1115</v>
      </c>
      <c r="D793" s="29" t="s">
        <v>72</v>
      </c>
      <c r="E793" s="29" t="s">
        <v>105</v>
      </c>
      <c r="F793" s="32" t="s">
        <v>2025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29" t="s">
        <v>1207</v>
      </c>
    </row>
    <row r="794" spans="1:15" s="63" customFormat="1" ht="15.75" hidden="1" x14ac:dyDescent="0.25">
      <c r="A794" s="31">
        <v>966</v>
      </c>
      <c r="B794" s="32" t="s">
        <v>2149</v>
      </c>
      <c r="C794" s="32" t="s">
        <v>2138</v>
      </c>
      <c r="D794" s="32" t="s">
        <v>72</v>
      </c>
      <c r="E794" s="32" t="s">
        <v>73</v>
      </c>
      <c r="F794" s="32" t="s">
        <v>2025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77</v>
      </c>
      <c r="O794" s="32"/>
    </row>
    <row r="795" spans="1:15" s="63" customFormat="1" ht="15.75" hidden="1" x14ac:dyDescent="0.25">
      <c r="A795" s="31">
        <v>967</v>
      </c>
      <c r="B795" s="32" t="s">
        <v>1127</v>
      </c>
      <c r="C795" s="29" t="s">
        <v>1128</v>
      </c>
      <c r="D795" s="32" t="s">
        <v>72</v>
      </c>
      <c r="E795" s="32" t="s">
        <v>73</v>
      </c>
      <c r="F795" s="32" t="s">
        <v>2025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29" t="s">
        <v>1184</v>
      </c>
    </row>
    <row r="796" spans="1:15" s="63" customFormat="1" ht="15.75" hidden="1" x14ac:dyDescent="0.25">
      <c r="A796" s="31">
        <v>968</v>
      </c>
      <c r="B796" s="32" t="s">
        <v>486</v>
      </c>
      <c r="C796" s="32" t="s">
        <v>487</v>
      </c>
      <c r="D796" s="32" t="s">
        <v>87</v>
      </c>
      <c r="E796" s="32" t="s">
        <v>90</v>
      </c>
      <c r="F796" s="32" t="s">
        <v>2027</v>
      </c>
      <c r="G796" s="32" t="s">
        <v>77</v>
      </c>
      <c r="H796" s="32" t="s">
        <v>77</v>
      </c>
      <c r="I796" s="32" t="s">
        <v>77</v>
      </c>
      <c r="J796" s="32" t="s">
        <v>77</v>
      </c>
      <c r="K796" s="32" t="s">
        <v>74</v>
      </c>
      <c r="L796" s="32" t="s">
        <v>77</v>
      </c>
      <c r="M796" s="32" t="s">
        <v>74</v>
      </c>
      <c r="N796" s="32" t="s">
        <v>77</v>
      </c>
      <c r="O796" s="32" t="s">
        <v>1177</v>
      </c>
    </row>
    <row r="797" spans="1:15" s="81" customFormat="1" ht="15.75" x14ac:dyDescent="0.25">
      <c r="A797" s="83">
        <v>964</v>
      </c>
      <c r="B797" s="84" t="s">
        <v>1124</v>
      </c>
      <c r="C797" s="85" t="s">
        <v>1125</v>
      </c>
      <c r="D797" s="84" t="s">
        <v>72</v>
      </c>
      <c r="E797" s="84" t="s">
        <v>105</v>
      </c>
      <c r="F797" s="32" t="s">
        <v>2025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77</v>
      </c>
      <c r="L797" s="32" t="s">
        <v>77</v>
      </c>
      <c r="M797" s="32" t="s">
        <v>77</v>
      </c>
      <c r="N797" s="32" t="s">
        <v>77</v>
      </c>
      <c r="O797" s="85" t="s">
        <v>1203</v>
      </c>
    </row>
    <row r="798" spans="1:15" s="81" customFormat="1" ht="15.75" hidden="1" x14ac:dyDescent="0.25">
      <c r="A798" s="83">
        <v>970</v>
      </c>
      <c r="B798" s="84" t="s">
        <v>1129</v>
      </c>
      <c r="C798" s="85" t="s">
        <v>1130</v>
      </c>
      <c r="D798" s="85" t="s">
        <v>72</v>
      </c>
      <c r="E798" s="85" t="s">
        <v>90</v>
      </c>
      <c r="F798" s="32" t="s">
        <v>2025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74</v>
      </c>
      <c r="O798" s="85" t="s">
        <v>1178</v>
      </c>
    </row>
    <row r="799" spans="1:15" s="81" customFormat="1" ht="15.75" hidden="1" x14ac:dyDescent="0.25">
      <c r="A799" s="83">
        <v>971</v>
      </c>
      <c r="B799" s="84" t="s">
        <v>501</v>
      </c>
      <c r="C799" s="84" t="s">
        <v>502</v>
      </c>
      <c r="D799" s="84" t="s">
        <v>72</v>
      </c>
      <c r="E799" s="84" t="s">
        <v>73</v>
      </c>
      <c r="F799" s="32" t="s">
        <v>2025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77</v>
      </c>
      <c r="L799" s="32" t="s">
        <v>77</v>
      </c>
      <c r="M799" s="32" t="s">
        <v>77</v>
      </c>
      <c r="N799" s="32" t="s">
        <v>77</v>
      </c>
      <c r="O799" s="84" t="s">
        <v>1178</v>
      </c>
    </row>
    <row r="800" spans="1:15" s="81" customFormat="1" ht="31.5" hidden="1" x14ac:dyDescent="0.25">
      <c r="A800" s="83">
        <v>972</v>
      </c>
      <c r="B800" s="84" t="s">
        <v>292</v>
      </c>
      <c r="C800" s="84" t="s">
        <v>293</v>
      </c>
      <c r="D800" s="84" t="s">
        <v>130</v>
      </c>
      <c r="E800" s="84" t="s">
        <v>73</v>
      </c>
      <c r="F800" s="32" t="s">
        <v>2025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77</v>
      </c>
      <c r="L800" s="32" t="s">
        <v>77</v>
      </c>
      <c r="M800" s="32" t="s">
        <v>77</v>
      </c>
      <c r="N800" s="32" t="s">
        <v>77</v>
      </c>
      <c r="O800" s="84" t="s">
        <v>1181</v>
      </c>
    </row>
    <row r="801" spans="1:15" s="81" customFormat="1" ht="15.75" hidden="1" x14ac:dyDescent="0.25">
      <c r="A801" s="83">
        <v>973</v>
      </c>
      <c r="B801" s="84" t="s">
        <v>1082</v>
      </c>
      <c r="C801" s="84" t="s">
        <v>1083</v>
      </c>
      <c r="D801" s="84" t="s">
        <v>72</v>
      </c>
      <c r="E801" s="84" t="s">
        <v>82</v>
      </c>
      <c r="F801" s="32" t="s">
        <v>2025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74</v>
      </c>
      <c r="L801" s="32" t="s">
        <v>77</v>
      </c>
      <c r="M801" s="32" t="s">
        <v>74</v>
      </c>
      <c r="N801" s="32" t="s">
        <v>77</v>
      </c>
      <c r="O801" s="84" t="s">
        <v>1177</v>
      </c>
    </row>
    <row r="802" spans="1:15" s="81" customFormat="1" ht="15.75" hidden="1" x14ac:dyDescent="0.25">
      <c r="A802" s="83">
        <v>974</v>
      </c>
      <c r="B802" s="84" t="s">
        <v>1133</v>
      </c>
      <c r="C802" s="85" t="s">
        <v>1134</v>
      </c>
      <c r="D802" s="84" t="s">
        <v>72</v>
      </c>
      <c r="E802" s="85" t="s">
        <v>73</v>
      </c>
      <c r="F802" s="32" t="s">
        <v>2025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74</v>
      </c>
      <c r="O802" s="85" t="s">
        <v>1181</v>
      </c>
    </row>
    <row r="803" spans="1:15" s="81" customFormat="1" ht="15.75" hidden="1" x14ac:dyDescent="0.25">
      <c r="A803" s="83">
        <v>976</v>
      </c>
      <c r="B803" s="84" t="s">
        <v>503</v>
      </c>
      <c r="C803" s="84" t="s">
        <v>504</v>
      </c>
      <c r="D803" s="84" t="s">
        <v>72</v>
      </c>
      <c r="E803" s="84" t="s">
        <v>73</v>
      </c>
      <c r="F803" s="32" t="s">
        <v>2025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4" t="s">
        <v>1181</v>
      </c>
    </row>
    <row r="804" spans="1:15" s="81" customFormat="1" ht="15.75" hidden="1" x14ac:dyDescent="0.25">
      <c r="A804" s="83">
        <v>977</v>
      </c>
      <c r="B804" s="84" t="s">
        <v>1892</v>
      </c>
      <c r="C804" s="85" t="s">
        <v>1893</v>
      </c>
      <c r="D804" s="84" t="s">
        <v>72</v>
      </c>
      <c r="E804" s="85" t="s">
        <v>73</v>
      </c>
      <c r="F804" s="32" t="s">
        <v>2025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77</v>
      </c>
      <c r="O804" s="85" t="s">
        <v>2014</v>
      </c>
    </row>
    <row r="805" spans="1:15" s="81" customFormat="1" ht="15.75" hidden="1" x14ac:dyDescent="0.25">
      <c r="A805" s="83">
        <v>978</v>
      </c>
      <c r="B805" s="84" t="s">
        <v>1135</v>
      </c>
      <c r="C805" s="85" t="s">
        <v>1136</v>
      </c>
      <c r="D805" s="84" t="s">
        <v>72</v>
      </c>
      <c r="E805" s="85" t="s">
        <v>73</v>
      </c>
      <c r="F805" s="32" t="s">
        <v>2025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77</v>
      </c>
      <c r="L805" s="32" t="s">
        <v>77</v>
      </c>
      <c r="M805" s="32" t="s">
        <v>77</v>
      </c>
      <c r="N805" s="32" t="s">
        <v>74</v>
      </c>
      <c r="O805" s="84" t="s">
        <v>1185</v>
      </c>
    </row>
    <row r="806" spans="1:15" s="81" customFormat="1" ht="15.75" hidden="1" x14ac:dyDescent="0.25">
      <c r="A806" s="83">
        <v>979</v>
      </c>
      <c r="B806" s="84" t="s">
        <v>1137</v>
      </c>
      <c r="C806" s="85" t="s">
        <v>1138</v>
      </c>
      <c r="D806" s="84" t="s">
        <v>72</v>
      </c>
      <c r="E806" s="85" t="s">
        <v>73</v>
      </c>
      <c r="F806" s="32" t="s">
        <v>2025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77</v>
      </c>
      <c r="M806" s="32" t="s">
        <v>74</v>
      </c>
      <c r="N806" s="32" t="s">
        <v>74</v>
      </c>
      <c r="O806" s="85" t="s">
        <v>1178</v>
      </c>
    </row>
    <row r="807" spans="1:15" s="81" customFormat="1" ht="15.75" hidden="1" x14ac:dyDescent="0.25">
      <c r="A807" s="83">
        <v>980</v>
      </c>
      <c r="B807" s="84" t="s">
        <v>1139</v>
      </c>
      <c r="C807" s="85" t="s">
        <v>1140</v>
      </c>
      <c r="D807" s="84" t="s">
        <v>72</v>
      </c>
      <c r="E807" s="85" t="s">
        <v>73</v>
      </c>
      <c r="F807" s="32" t="s">
        <v>2025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77</v>
      </c>
      <c r="L807" s="32" t="s">
        <v>77</v>
      </c>
      <c r="M807" s="32" t="s">
        <v>77</v>
      </c>
      <c r="N807" s="32" t="s">
        <v>74</v>
      </c>
      <c r="O807" s="85" t="s">
        <v>1183</v>
      </c>
    </row>
    <row r="808" spans="1:15" s="81" customFormat="1" ht="15.75" hidden="1" x14ac:dyDescent="0.25">
      <c r="A808" s="83">
        <v>981</v>
      </c>
      <c r="B808" s="84" t="s">
        <v>1141</v>
      </c>
      <c r="C808" s="85" t="s">
        <v>1142</v>
      </c>
      <c r="D808" s="84" t="s">
        <v>72</v>
      </c>
      <c r="E808" s="85" t="s">
        <v>73</v>
      </c>
      <c r="F808" s="32" t="s">
        <v>2025</v>
      </c>
      <c r="G808" s="32" t="s">
        <v>77</v>
      </c>
      <c r="H808" s="32" t="s">
        <v>77</v>
      </c>
      <c r="I808" s="32" t="s">
        <v>74</v>
      </c>
      <c r="J808" s="32" t="s">
        <v>77</v>
      </c>
      <c r="K808" s="32" t="s">
        <v>74</v>
      </c>
      <c r="L808" s="32" t="s">
        <v>74</v>
      </c>
      <c r="M808" s="32" t="s">
        <v>74</v>
      </c>
      <c r="N808" s="32" t="s">
        <v>77</v>
      </c>
      <c r="O808" s="85" t="s">
        <v>1183</v>
      </c>
    </row>
    <row r="809" spans="1:15" s="81" customFormat="1" ht="15.75" hidden="1" x14ac:dyDescent="0.25">
      <c r="A809" s="83">
        <v>983</v>
      </c>
      <c r="B809" s="84" t="s">
        <v>1143</v>
      </c>
      <c r="C809" s="85" t="s">
        <v>1144</v>
      </c>
      <c r="D809" s="84" t="s">
        <v>72</v>
      </c>
      <c r="E809" s="84" t="s">
        <v>73</v>
      </c>
      <c r="F809" s="32" t="s">
        <v>2025</v>
      </c>
      <c r="G809" s="32" t="s">
        <v>77</v>
      </c>
      <c r="H809" s="32" t="s">
        <v>74</v>
      </c>
      <c r="I809" s="32" t="s">
        <v>74</v>
      </c>
      <c r="J809" s="32" t="s">
        <v>74</v>
      </c>
      <c r="K809" s="32" t="s">
        <v>77</v>
      </c>
      <c r="L809" s="32" t="s">
        <v>77</v>
      </c>
      <c r="M809" s="32" t="s">
        <v>74</v>
      </c>
      <c r="N809" s="32" t="s">
        <v>74</v>
      </c>
      <c r="O809" s="84" t="s">
        <v>1184</v>
      </c>
    </row>
    <row r="810" spans="1:15" s="63" customFormat="1" ht="15.75" hidden="1" x14ac:dyDescent="0.25">
      <c r="A810" s="31">
        <v>984</v>
      </c>
      <c r="B810" s="32" t="s">
        <v>1145</v>
      </c>
      <c r="C810" s="29" t="s">
        <v>1146</v>
      </c>
      <c r="D810" s="29" t="s">
        <v>72</v>
      </c>
      <c r="E810" s="29" t="s">
        <v>90</v>
      </c>
      <c r="F810" s="32" t="s">
        <v>2025</v>
      </c>
      <c r="G810" s="32" t="s">
        <v>77</v>
      </c>
      <c r="H810" s="32" t="s">
        <v>77</v>
      </c>
      <c r="I810" s="32" t="s">
        <v>74</v>
      </c>
      <c r="J810" s="32" t="s">
        <v>77</v>
      </c>
      <c r="K810" s="32" t="s">
        <v>74</v>
      </c>
      <c r="L810" s="32" t="s">
        <v>74</v>
      </c>
      <c r="M810" s="32" t="s">
        <v>74</v>
      </c>
      <c r="N810" s="32" t="s">
        <v>77</v>
      </c>
      <c r="O810" s="29" t="s">
        <v>1179</v>
      </c>
    </row>
    <row r="811" spans="1:15" s="112" customFormat="1" ht="15.75" x14ac:dyDescent="0.25">
      <c r="A811" s="31">
        <v>965</v>
      </c>
      <c r="B811" s="32" t="s">
        <v>1126</v>
      </c>
      <c r="C811" s="29" t="s">
        <v>2118</v>
      </c>
      <c r="D811" s="32" t="s">
        <v>72</v>
      </c>
      <c r="E811" s="32" t="s">
        <v>105</v>
      </c>
      <c r="F811" s="32" t="s">
        <v>2025</v>
      </c>
      <c r="G811" s="32" t="s">
        <v>77</v>
      </c>
      <c r="H811" s="32" t="s">
        <v>77</v>
      </c>
      <c r="I811" s="32" t="s">
        <v>74</v>
      </c>
      <c r="J811" s="32" t="s">
        <v>77</v>
      </c>
      <c r="K811" s="32" t="s">
        <v>77</v>
      </c>
      <c r="L811" s="32" t="s">
        <v>77</v>
      </c>
      <c r="M811" s="32" t="s">
        <v>77</v>
      </c>
      <c r="N811" s="32" t="s">
        <v>74</v>
      </c>
      <c r="O811" s="29" t="s">
        <v>2119</v>
      </c>
    </row>
    <row r="812" spans="1:15" s="112" customFormat="1" ht="15.75" x14ac:dyDescent="0.25">
      <c r="A812" s="31">
        <v>969</v>
      </c>
      <c r="B812" s="32" t="s">
        <v>214</v>
      </c>
      <c r="C812" s="32" t="s">
        <v>215</v>
      </c>
      <c r="D812" s="32" t="s">
        <v>72</v>
      </c>
      <c r="E812" s="32" t="s">
        <v>105</v>
      </c>
      <c r="F812" s="32" t="s">
        <v>2027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77</v>
      </c>
      <c r="L812" s="32" t="s">
        <v>77</v>
      </c>
      <c r="M812" s="32" t="s">
        <v>77</v>
      </c>
      <c r="N812" s="32" t="s">
        <v>77</v>
      </c>
      <c r="O812" s="32" t="s">
        <v>1201</v>
      </c>
    </row>
    <row r="813" spans="1:15" s="112" customFormat="1" ht="15.75" x14ac:dyDescent="0.25">
      <c r="A813" s="31">
        <v>985</v>
      </c>
      <c r="B813" s="32" t="s">
        <v>1147</v>
      </c>
      <c r="C813" s="29" t="s">
        <v>1148</v>
      </c>
      <c r="D813" s="29" t="s">
        <v>72</v>
      </c>
      <c r="E813" s="29" t="s">
        <v>105</v>
      </c>
      <c r="F813" s="32" t="s">
        <v>2025</v>
      </c>
      <c r="G813" s="32" t="s">
        <v>77</v>
      </c>
      <c r="H813" s="32" t="s">
        <v>77</v>
      </c>
      <c r="I813" s="32" t="s">
        <v>74</v>
      </c>
      <c r="J813" s="32" t="s">
        <v>77</v>
      </c>
      <c r="K813" s="32" t="s">
        <v>74</v>
      </c>
      <c r="L813" s="32" t="s">
        <v>77</v>
      </c>
      <c r="M813" s="32" t="s">
        <v>74</v>
      </c>
      <c r="N813" s="32" t="s">
        <v>77</v>
      </c>
      <c r="O813" s="32" t="s">
        <v>1177</v>
      </c>
    </row>
    <row r="814" spans="1:15" s="112" customFormat="1" ht="15.75" hidden="1" x14ac:dyDescent="0.25">
      <c r="A814" s="31">
        <v>988</v>
      </c>
      <c r="B814" s="32" t="s">
        <v>1153</v>
      </c>
      <c r="C814" s="29" t="s">
        <v>1154</v>
      </c>
      <c r="D814" s="29" t="s">
        <v>72</v>
      </c>
      <c r="E814" s="29" t="s">
        <v>73</v>
      </c>
      <c r="F814" s="32" t="s">
        <v>2025</v>
      </c>
      <c r="G814" s="32" t="s">
        <v>77</v>
      </c>
      <c r="H814" s="32" t="s">
        <v>77</v>
      </c>
      <c r="I814" s="32" t="s">
        <v>74</v>
      </c>
      <c r="J814" s="32" t="s">
        <v>77</v>
      </c>
      <c r="K814" s="32" t="s">
        <v>77</v>
      </c>
      <c r="L814" s="32" t="s">
        <v>77</v>
      </c>
      <c r="M814" s="32" t="s">
        <v>77</v>
      </c>
      <c r="N814" s="32" t="s">
        <v>74</v>
      </c>
      <c r="O814" s="32" t="s">
        <v>1183</v>
      </c>
    </row>
    <row r="815" spans="1:15" s="112" customFormat="1" ht="15.75" hidden="1" x14ac:dyDescent="0.25">
      <c r="A815" s="31">
        <v>989</v>
      </c>
      <c r="B815" s="32" t="s">
        <v>1155</v>
      </c>
      <c r="C815" s="29" t="s">
        <v>1156</v>
      </c>
      <c r="D815" s="29" t="s">
        <v>72</v>
      </c>
      <c r="E815" s="29" t="s">
        <v>73</v>
      </c>
      <c r="F815" s="32" t="s">
        <v>2025</v>
      </c>
      <c r="G815" s="32" t="s">
        <v>77</v>
      </c>
      <c r="H815" s="32" t="s">
        <v>77</v>
      </c>
      <c r="I815" s="32" t="s">
        <v>74</v>
      </c>
      <c r="J815" s="32" t="s">
        <v>77</v>
      </c>
      <c r="K815" s="32" t="s">
        <v>74</v>
      </c>
      <c r="L815" s="32" t="s">
        <v>74</v>
      </c>
      <c r="M815" s="32" t="s">
        <v>74</v>
      </c>
      <c r="N815" s="32" t="s">
        <v>74</v>
      </c>
      <c r="O815" s="32" t="s">
        <v>1181</v>
      </c>
    </row>
    <row r="816" spans="1:15" s="112" customFormat="1" ht="15.75" x14ac:dyDescent="0.25">
      <c r="A816" s="31">
        <v>986</v>
      </c>
      <c r="B816" s="32" t="s">
        <v>1149</v>
      </c>
      <c r="C816" s="29" t="s">
        <v>1150</v>
      </c>
      <c r="D816" s="32" t="s">
        <v>72</v>
      </c>
      <c r="E816" s="32" t="s">
        <v>105</v>
      </c>
      <c r="F816" s="32" t="s">
        <v>2025</v>
      </c>
      <c r="G816" s="32" t="s">
        <v>77</v>
      </c>
      <c r="H816" s="32" t="s">
        <v>77</v>
      </c>
      <c r="I816" s="32" t="s">
        <v>74</v>
      </c>
      <c r="J816" s="32" t="s">
        <v>77</v>
      </c>
      <c r="K816" s="32" t="s">
        <v>77</v>
      </c>
      <c r="L816" s="32" t="s">
        <v>77</v>
      </c>
      <c r="M816" s="32" t="s">
        <v>77</v>
      </c>
      <c r="N816" s="32" t="s">
        <v>74</v>
      </c>
      <c r="O816" s="32" t="s">
        <v>1206</v>
      </c>
    </row>
    <row r="817" spans="1:15" s="112" customFormat="1" ht="15.75" x14ac:dyDescent="0.25">
      <c r="A817" s="31">
        <v>987</v>
      </c>
      <c r="B817" s="32" t="s">
        <v>1151</v>
      </c>
      <c r="C817" s="29" t="s">
        <v>1152</v>
      </c>
      <c r="D817" s="32" t="s">
        <v>72</v>
      </c>
      <c r="E817" s="32" t="s">
        <v>105</v>
      </c>
      <c r="F817" s="32" t="s">
        <v>2025</v>
      </c>
      <c r="G817" s="32" t="s">
        <v>77</v>
      </c>
      <c r="H817" s="32" t="s">
        <v>77</v>
      </c>
      <c r="I817" s="32" t="s">
        <v>74</v>
      </c>
      <c r="J817" s="32" t="s">
        <v>77</v>
      </c>
      <c r="K817" s="32" t="s">
        <v>77</v>
      </c>
      <c r="L817" s="32" t="s">
        <v>77</v>
      </c>
      <c r="M817" s="32" t="s">
        <v>77</v>
      </c>
      <c r="N817" s="32" t="s">
        <v>74</v>
      </c>
      <c r="O817" s="32" t="s">
        <v>1206</v>
      </c>
    </row>
    <row r="818" spans="1:15" s="112" customFormat="1" ht="15.75" hidden="1" x14ac:dyDescent="0.25">
      <c r="A818" s="31">
        <v>993</v>
      </c>
      <c r="B818" s="32" t="s">
        <v>1163</v>
      </c>
      <c r="C818" s="29" t="s">
        <v>1164</v>
      </c>
      <c r="D818" s="29" t="s">
        <v>72</v>
      </c>
      <c r="E818" s="29" t="s">
        <v>73</v>
      </c>
      <c r="F818" s="32" t="s">
        <v>2025</v>
      </c>
      <c r="G818" s="32" t="s">
        <v>77</v>
      </c>
      <c r="H818" s="32" t="s">
        <v>77</v>
      </c>
      <c r="I818" s="32" t="s">
        <v>74</v>
      </c>
      <c r="J818" s="32" t="s">
        <v>77</v>
      </c>
      <c r="K818" s="32" t="s">
        <v>77</v>
      </c>
      <c r="L818" s="32" t="s">
        <v>77</v>
      </c>
      <c r="M818" s="32" t="s">
        <v>77</v>
      </c>
      <c r="N818" s="32" t="s">
        <v>77</v>
      </c>
      <c r="O818" s="32" t="s">
        <v>1187</v>
      </c>
    </row>
    <row r="819" spans="1:15" s="112" customFormat="1" ht="15.75" hidden="1" x14ac:dyDescent="0.25">
      <c r="A819" s="31">
        <v>994</v>
      </c>
      <c r="B819" s="32" t="s">
        <v>1883</v>
      </c>
      <c r="C819" s="29" t="s">
        <v>1882</v>
      </c>
      <c r="D819" s="29" t="s">
        <v>72</v>
      </c>
      <c r="E819" s="29" t="s">
        <v>73</v>
      </c>
      <c r="F819" s="32" t="s">
        <v>2025</v>
      </c>
      <c r="G819" s="32" t="s">
        <v>77</v>
      </c>
      <c r="H819" s="32" t="s">
        <v>77</v>
      </c>
      <c r="I819" s="32" t="s">
        <v>74</v>
      </c>
      <c r="J819" s="32" t="s">
        <v>77</v>
      </c>
      <c r="K819" s="32" t="s">
        <v>77</v>
      </c>
      <c r="L819" s="32" t="s">
        <v>77</v>
      </c>
      <c r="M819" s="32" t="s">
        <v>77</v>
      </c>
      <c r="N819" s="32" t="s">
        <v>77</v>
      </c>
      <c r="O819" s="32" t="s">
        <v>2014</v>
      </c>
    </row>
    <row r="820" spans="1:15" s="112" customFormat="1" ht="15.75" hidden="1" x14ac:dyDescent="0.25">
      <c r="A820" s="31">
        <v>995</v>
      </c>
      <c r="B820" s="32" t="s">
        <v>836</v>
      </c>
      <c r="C820" s="29" t="s">
        <v>837</v>
      </c>
      <c r="D820" s="29" t="s">
        <v>72</v>
      </c>
      <c r="E820" s="29" t="s">
        <v>90</v>
      </c>
      <c r="F820" s="32" t="s">
        <v>2025</v>
      </c>
      <c r="G820" s="32" t="s">
        <v>77</v>
      </c>
      <c r="H820" s="32" t="s">
        <v>74</v>
      </c>
      <c r="I820" s="32" t="s">
        <v>74</v>
      </c>
      <c r="J820" s="32" t="s">
        <v>74</v>
      </c>
      <c r="K820" s="32" t="s">
        <v>74</v>
      </c>
      <c r="L820" s="32" t="s">
        <v>77</v>
      </c>
      <c r="M820" s="32" t="s">
        <v>74</v>
      </c>
      <c r="N820" s="32" t="s">
        <v>74</v>
      </c>
      <c r="O820" s="32" t="s">
        <v>1178</v>
      </c>
    </row>
    <row r="821" spans="1:15" s="112" customFormat="1" ht="15.75" hidden="1" x14ac:dyDescent="0.25">
      <c r="A821" s="31">
        <v>996</v>
      </c>
      <c r="B821" s="32" t="s">
        <v>1190</v>
      </c>
      <c r="C821" s="29" t="s">
        <v>1191</v>
      </c>
      <c r="D821" s="29" t="s">
        <v>72</v>
      </c>
      <c r="E821" s="29" t="s">
        <v>73</v>
      </c>
      <c r="F821" s="32" t="s">
        <v>2025</v>
      </c>
      <c r="G821" s="32" t="s">
        <v>77</v>
      </c>
      <c r="H821" s="32" t="s">
        <v>77</v>
      </c>
      <c r="I821" s="32" t="s">
        <v>74</v>
      </c>
      <c r="J821" s="32" t="s">
        <v>77</v>
      </c>
      <c r="K821" s="32" t="s">
        <v>74</v>
      </c>
      <c r="L821" s="32" t="s">
        <v>74</v>
      </c>
      <c r="M821" s="32" t="s">
        <v>74</v>
      </c>
      <c r="N821" s="32" t="s">
        <v>77</v>
      </c>
      <c r="O821" s="32" t="s">
        <v>1181</v>
      </c>
    </row>
    <row r="822" spans="1:15" s="112" customFormat="1" ht="15.75" x14ac:dyDescent="0.25">
      <c r="A822" s="31">
        <v>990</v>
      </c>
      <c r="B822" s="32" t="s">
        <v>883</v>
      </c>
      <c r="C822" s="32" t="s">
        <v>884</v>
      </c>
      <c r="D822" s="32" t="s">
        <v>72</v>
      </c>
      <c r="E822" s="32" t="s">
        <v>105</v>
      </c>
      <c r="F822" s="32" t="s">
        <v>2025</v>
      </c>
      <c r="G822" s="32" t="s">
        <v>77</v>
      </c>
      <c r="H822" s="32" t="s">
        <v>77</v>
      </c>
      <c r="I822" s="32" t="s">
        <v>74</v>
      </c>
      <c r="J822" s="32" t="s">
        <v>77</v>
      </c>
      <c r="K822" s="32" t="s">
        <v>77</v>
      </c>
      <c r="L822" s="32" t="s">
        <v>77</v>
      </c>
      <c r="M822" s="32" t="s">
        <v>77</v>
      </c>
      <c r="N822" s="32" t="s">
        <v>77</v>
      </c>
      <c r="O822" s="32" t="s">
        <v>1206</v>
      </c>
    </row>
    <row r="823" spans="1:15" ht="15.75" x14ac:dyDescent="0.25">
      <c r="A823" s="125">
        <v>991</v>
      </c>
      <c r="B823" s="126" t="s">
        <v>1159</v>
      </c>
      <c r="C823" s="55" t="s">
        <v>1160</v>
      </c>
      <c r="D823" s="55" t="s">
        <v>72</v>
      </c>
      <c r="E823" s="55" t="s">
        <v>105</v>
      </c>
      <c r="F823" s="126" t="s">
        <v>2025</v>
      </c>
      <c r="G823" s="126" t="s">
        <v>77</v>
      </c>
      <c r="H823" s="126" t="s">
        <v>77</v>
      </c>
      <c r="I823" s="126" t="s">
        <v>74</v>
      </c>
      <c r="J823" s="126" t="s">
        <v>77</v>
      </c>
      <c r="K823" s="126" t="s">
        <v>74</v>
      </c>
      <c r="L823" s="126" t="s">
        <v>74</v>
      </c>
      <c r="M823" s="126" t="s">
        <v>74</v>
      </c>
      <c r="N823" s="126" t="s">
        <v>77</v>
      </c>
      <c r="O823" s="126" t="s">
        <v>1177</v>
      </c>
    </row>
    <row r="824" spans="1:15" ht="15.75" x14ac:dyDescent="0.25">
      <c r="A824" s="28">
        <v>863</v>
      </c>
      <c r="B824" s="126" t="s">
        <v>2623</v>
      </c>
      <c r="F824" s="32" t="s">
        <v>1298</v>
      </c>
      <c r="G824" s="32" t="s">
        <v>1298</v>
      </c>
      <c r="H824" s="32" t="s">
        <v>1298</v>
      </c>
      <c r="I824" s="32" t="s">
        <v>1298</v>
      </c>
      <c r="J824" s="32" t="s">
        <v>1298</v>
      </c>
      <c r="K824" s="32" t="s">
        <v>1298</v>
      </c>
      <c r="L824" s="32" t="s">
        <v>1298</v>
      </c>
      <c r="M824" s="32" t="s">
        <v>1298</v>
      </c>
    </row>
  </sheetData>
  <autoFilter ref="A1:O822">
    <filterColumn colId="4">
      <filters>
        <filter val="Norte"/>
      </filters>
    </filterColumn>
    <sortState ref="A4:O823">
      <sortCondition sortBy="cellColor" ref="A1:A822" dxfId="311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823:A1048576 A1:A810">
    <cfRule type="duplicateValues" dxfId="21" priority="12"/>
  </conditionalFormatting>
  <conditionalFormatting sqref="B1:B810 B823:B1048576">
    <cfRule type="duplicateValues" dxfId="20" priority="11"/>
  </conditionalFormatting>
  <conditionalFormatting sqref="A811:A814">
    <cfRule type="duplicateValues" dxfId="19" priority="10"/>
  </conditionalFormatting>
  <conditionalFormatting sqref="B811:B814">
    <cfRule type="duplicateValues" dxfId="18" priority="9"/>
  </conditionalFormatting>
  <conditionalFormatting sqref="A823:A1048576 A1:A814">
    <cfRule type="duplicateValues" dxfId="17" priority="8"/>
  </conditionalFormatting>
  <conditionalFormatting sqref="A815:A821">
    <cfRule type="duplicateValues" dxfId="16" priority="7"/>
  </conditionalFormatting>
  <conditionalFormatting sqref="B815:B821">
    <cfRule type="duplicateValues" dxfId="15" priority="6"/>
  </conditionalFormatting>
  <conditionalFormatting sqref="A815:A821">
    <cfRule type="duplicateValues" dxfId="14" priority="5"/>
  </conditionalFormatting>
  <conditionalFormatting sqref="A822">
    <cfRule type="duplicateValues" dxfId="13" priority="4"/>
  </conditionalFormatting>
  <conditionalFormatting sqref="A822">
    <cfRule type="duplicateValues" dxfId="12" priority="2"/>
  </conditionalFormatting>
  <conditionalFormatting sqref="B822">
    <cfRule type="duplicateValues" dxfId="11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14" t="s">
        <v>0</v>
      </c>
      <c r="B1" s="215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16" t="s">
        <v>8</v>
      </c>
      <c r="B9" s="217"/>
    </row>
    <row r="10" spans="1:9" x14ac:dyDescent="0.35">
      <c r="A10" s="8" t="s">
        <v>2004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18" t="s">
        <v>9</v>
      </c>
      <c r="B14" s="219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2294</v>
      </c>
      <c r="C70" s="3" t="s">
        <v>2295</v>
      </c>
      <c r="D70" s="3" t="s">
        <v>2296</v>
      </c>
    </row>
    <row r="71" spans="1:5" x14ac:dyDescent="0.35">
      <c r="A71" s="3" t="s">
        <v>2297</v>
      </c>
      <c r="B71" s="3" t="s">
        <v>2298</v>
      </c>
      <c r="C71" s="3" t="s">
        <v>2299</v>
      </c>
      <c r="D71" s="3" t="s">
        <v>2300</v>
      </c>
    </row>
    <row r="72" spans="1:5" x14ac:dyDescent="0.35">
      <c r="A72" s="3" t="s">
        <v>2301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V1030524"/>
  <sheetViews>
    <sheetView tabSelected="1" topLeftCell="F1" zoomScale="90" zoomScaleNormal="90" workbookViewId="0">
      <pane ySplit="4" topLeftCell="A10" activePane="bottomLeft" state="frozen"/>
      <selection pane="bottomLeft" activeCell="M128" sqref="M128"/>
    </sheetView>
  </sheetViews>
  <sheetFormatPr baseColWidth="10" defaultColWidth="24.7109375" defaultRowHeight="15" x14ac:dyDescent="0.25"/>
  <cols>
    <col min="1" max="1" width="27.140625" style="100" bestFit="1" customWidth="1"/>
    <col min="2" max="2" width="20.140625" style="82" bestFit="1" customWidth="1"/>
    <col min="3" max="3" width="17" style="43" bestFit="1" customWidth="1"/>
    <col min="4" max="4" width="29.28515625" style="100" bestFit="1" customWidth="1"/>
    <col min="5" max="5" width="12.140625" style="75" bestFit="1" customWidth="1"/>
    <col min="6" max="6" width="12.140625" style="44" customWidth="1"/>
    <col min="7" max="7" width="59.140625" style="44" customWidth="1"/>
    <col min="8" max="11" width="5.7109375" style="44" customWidth="1"/>
    <col min="12" max="12" width="53.85546875" style="44" customWidth="1"/>
    <col min="13" max="13" width="20" style="100" bestFit="1" customWidth="1"/>
    <col min="14" max="14" width="17.5703125" style="100" bestFit="1" customWidth="1"/>
    <col min="15" max="15" width="42.85546875" style="100" customWidth="1"/>
    <col min="16" max="16" width="24" style="144" customWidth="1"/>
    <col min="17" max="17" width="53.85546875" style="69" bestFit="1" customWidth="1"/>
    <col min="18" max="18" width="5.7109375" style="42" bestFit="1" customWidth="1"/>
    <col min="19" max="16384" width="24.7109375" style="42"/>
  </cols>
  <sheetData>
    <row r="1" spans="1:17" ht="18" x14ac:dyDescent="0.25">
      <c r="A1" s="153" t="s">
        <v>2147</v>
      </c>
      <c r="B1" s="154"/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154"/>
      <c r="O1" s="154"/>
      <c r="P1" s="154"/>
      <c r="Q1" s="155"/>
    </row>
    <row r="2" spans="1:17" ht="18" x14ac:dyDescent="0.25">
      <c r="A2" s="150" t="s">
        <v>2144</v>
      </c>
      <c r="B2" s="151"/>
      <c r="C2" s="151"/>
      <c r="D2" s="151"/>
      <c r="E2" s="151"/>
      <c r="F2" s="151"/>
      <c r="G2" s="151"/>
      <c r="H2" s="151"/>
      <c r="I2" s="151"/>
      <c r="J2" s="151"/>
      <c r="K2" s="151"/>
      <c r="L2" s="151"/>
      <c r="M2" s="151"/>
      <c r="N2" s="151"/>
      <c r="O2" s="151"/>
      <c r="P2" s="151"/>
      <c r="Q2" s="152"/>
    </row>
    <row r="3" spans="1:17" ht="18.75" thickBot="1" x14ac:dyDescent="0.3">
      <c r="A3" s="156" t="s">
        <v>2628</v>
      </c>
      <c r="B3" s="157"/>
      <c r="C3" s="157"/>
      <c r="D3" s="157"/>
      <c r="E3" s="157"/>
      <c r="F3" s="157"/>
      <c r="G3" s="157"/>
      <c r="H3" s="157"/>
      <c r="I3" s="157"/>
      <c r="J3" s="157"/>
      <c r="K3" s="157"/>
      <c r="L3" s="157"/>
      <c r="M3" s="157"/>
      <c r="N3" s="157"/>
      <c r="O3" s="157"/>
      <c r="P3" s="157"/>
      <c r="Q3" s="158"/>
    </row>
    <row r="4" spans="1:17" s="25" customFormat="1" ht="18" x14ac:dyDescent="0.25">
      <c r="A4" s="90" t="s">
        <v>2387</v>
      </c>
      <c r="B4" s="89" t="s">
        <v>2209</v>
      </c>
      <c r="C4" s="90" t="s">
        <v>11</v>
      </c>
      <c r="D4" s="90" t="s">
        <v>12</v>
      </c>
      <c r="E4" s="116" t="s">
        <v>18</v>
      </c>
      <c r="F4" s="90"/>
      <c r="G4" s="90"/>
      <c r="H4" s="90"/>
      <c r="I4" s="90"/>
      <c r="J4" s="90"/>
      <c r="K4" s="90"/>
      <c r="L4" s="90" t="s">
        <v>2397</v>
      </c>
      <c r="M4" s="45" t="s">
        <v>14</v>
      </c>
      <c r="N4" s="45" t="s">
        <v>2411</v>
      </c>
      <c r="O4" s="65" t="s">
        <v>2443</v>
      </c>
      <c r="P4" s="143"/>
      <c r="Q4" s="91" t="s">
        <v>2430</v>
      </c>
    </row>
    <row r="5" spans="1:17" s="121" customFormat="1" ht="18" x14ac:dyDescent="0.25">
      <c r="A5" s="132" t="str">
        <f>VLOOKUP(E5,'LISTADO ATM'!$A$2:$C$901,3,0)</f>
        <v>DISTRITO NACIONAL</v>
      </c>
      <c r="B5" s="124" t="s">
        <v>2680</v>
      </c>
      <c r="C5" s="95">
        <v>44443.525057870371</v>
      </c>
      <c r="D5" s="95" t="s">
        <v>2460</v>
      </c>
      <c r="E5" s="124">
        <v>958</v>
      </c>
      <c r="F5" s="132" t="str">
        <f>VLOOKUP(E5,VIP!$A$2:$O15803,2,0)</f>
        <v>DRBR958</v>
      </c>
      <c r="G5" s="132" t="str">
        <f>VLOOKUP(E5,'LISTADO ATM'!$A$2:$B$900,2,0)</f>
        <v xml:space="preserve">ATM Olé Aut. San Isidro </v>
      </c>
      <c r="H5" s="132" t="str">
        <f>VLOOKUP(E5,VIP!$A$2:$O20764,7,FALSE)</f>
        <v>Si</v>
      </c>
      <c r="I5" s="132" t="str">
        <f>VLOOKUP(E5,VIP!$A$2:$O12729,8,FALSE)</f>
        <v>Si</v>
      </c>
      <c r="J5" s="132" t="str">
        <f>VLOOKUP(E5,VIP!$A$2:$O12679,8,FALSE)</f>
        <v>Si</v>
      </c>
      <c r="K5" s="132" t="str">
        <f>VLOOKUP(E5,VIP!$A$2:$O16253,6,0)</f>
        <v>NO</v>
      </c>
      <c r="L5" s="138" t="s">
        <v>2681</v>
      </c>
      <c r="M5" s="149" t="s">
        <v>2533</v>
      </c>
      <c r="N5" s="94" t="s">
        <v>2640</v>
      </c>
      <c r="O5" s="132" t="s">
        <v>2641</v>
      </c>
      <c r="P5" s="138" t="s">
        <v>2696</v>
      </c>
      <c r="Q5" s="148">
        <v>44295.619444444441</v>
      </c>
    </row>
    <row r="6" spans="1:17" s="121" customFormat="1" ht="18" x14ac:dyDescent="0.25">
      <c r="A6" s="132" t="str">
        <f>VLOOKUP(E6,'LISTADO ATM'!$A$2:$C$901,3,0)</f>
        <v>SUR</v>
      </c>
      <c r="B6" s="124" t="s">
        <v>2663</v>
      </c>
      <c r="C6" s="95">
        <v>44443.596331018518</v>
      </c>
      <c r="D6" s="95" t="s">
        <v>2460</v>
      </c>
      <c r="E6" s="124">
        <v>584</v>
      </c>
      <c r="F6" s="132" t="str">
        <f>VLOOKUP(E6,VIP!$A$2:$O15787,2,0)</f>
        <v>DRBR404</v>
      </c>
      <c r="G6" s="132" t="str">
        <f>VLOOKUP(E6,'LISTADO ATM'!$A$2:$B$900,2,0)</f>
        <v xml:space="preserve">ATM Oficina San Cristóbal I </v>
      </c>
      <c r="H6" s="132" t="str">
        <f>VLOOKUP(E6,VIP!$A$2:$O20748,7,FALSE)</f>
        <v>Si</v>
      </c>
      <c r="I6" s="132" t="str">
        <f>VLOOKUP(E6,VIP!$A$2:$O12713,8,FALSE)</f>
        <v>Si</v>
      </c>
      <c r="J6" s="132" t="str">
        <f>VLOOKUP(E6,VIP!$A$2:$O12663,8,FALSE)</f>
        <v>Si</v>
      </c>
      <c r="K6" s="132" t="str">
        <f>VLOOKUP(E6,VIP!$A$2:$O16237,6,0)</f>
        <v>SI</v>
      </c>
      <c r="L6" s="138" t="s">
        <v>2664</v>
      </c>
      <c r="M6" s="149" t="s">
        <v>2533</v>
      </c>
      <c r="N6" s="94" t="s">
        <v>2640</v>
      </c>
      <c r="O6" s="132" t="s">
        <v>2641</v>
      </c>
      <c r="P6" s="138" t="s">
        <v>2696</v>
      </c>
      <c r="Q6" s="148">
        <v>44295.613888888889</v>
      </c>
    </row>
    <row r="7" spans="1:17" s="121" customFormat="1" ht="18" x14ac:dyDescent="0.25">
      <c r="A7" s="132" t="str">
        <f>VLOOKUP(E7,'LISTADO ATM'!$A$2:$C$901,3,0)</f>
        <v>SUR</v>
      </c>
      <c r="B7" s="124" t="s">
        <v>2666</v>
      </c>
      <c r="C7" s="95">
        <v>44443.587696759256</v>
      </c>
      <c r="D7" s="95" t="s">
        <v>2460</v>
      </c>
      <c r="E7" s="124">
        <v>360</v>
      </c>
      <c r="F7" s="132" t="str">
        <f>VLOOKUP(E7,VIP!$A$2:$O15789,2,0)</f>
        <v>DRBR360</v>
      </c>
      <c r="G7" s="132" t="str">
        <f>VLOOKUP(E7,'LISTADO ATM'!$A$2:$B$900,2,0)</f>
        <v>ATM Ayuntamiento Guayabal</v>
      </c>
      <c r="H7" s="132" t="str">
        <f>VLOOKUP(E7,VIP!$A$2:$O20750,7,FALSE)</f>
        <v>si</v>
      </c>
      <c r="I7" s="132" t="str">
        <f>VLOOKUP(E7,VIP!$A$2:$O12715,8,FALSE)</f>
        <v>si</v>
      </c>
      <c r="J7" s="132" t="str">
        <f>VLOOKUP(E7,VIP!$A$2:$O12665,8,FALSE)</f>
        <v>si</v>
      </c>
      <c r="K7" s="132" t="str">
        <f>VLOOKUP(E7,VIP!$A$2:$O16239,6,0)</f>
        <v>NO</v>
      </c>
      <c r="L7" s="138" t="s">
        <v>2667</v>
      </c>
      <c r="M7" s="149" t="s">
        <v>2533</v>
      </c>
      <c r="N7" s="94" t="s">
        <v>2640</v>
      </c>
      <c r="O7" s="132" t="s">
        <v>2641</v>
      </c>
      <c r="P7" s="138" t="s">
        <v>2696</v>
      </c>
      <c r="Q7" s="148">
        <v>44295.591666666667</v>
      </c>
    </row>
    <row r="8" spans="1:17" s="121" customFormat="1" ht="18" x14ac:dyDescent="0.25">
      <c r="A8" s="132" t="str">
        <f>VLOOKUP(E8,'LISTADO ATM'!$A$2:$C$901,3,0)</f>
        <v>DISTRITO NACIONAL</v>
      </c>
      <c r="B8" s="124" t="s">
        <v>2673</v>
      </c>
      <c r="C8" s="95">
        <v>44443.549375000002</v>
      </c>
      <c r="D8" s="95" t="s">
        <v>2460</v>
      </c>
      <c r="E8" s="124">
        <v>585</v>
      </c>
      <c r="F8" s="132" t="str">
        <f>VLOOKUP(E8,VIP!$A$2:$O15795,2,0)</f>
        <v>DRBR083</v>
      </c>
      <c r="G8" s="132" t="str">
        <f>VLOOKUP(E8,'LISTADO ATM'!$A$2:$B$900,2,0)</f>
        <v xml:space="preserve">ATM Oficina Haina Oriental </v>
      </c>
      <c r="H8" s="132" t="str">
        <f>VLOOKUP(E8,VIP!$A$2:$O20756,7,FALSE)</f>
        <v>Si</v>
      </c>
      <c r="I8" s="132" t="str">
        <f>VLOOKUP(E8,VIP!$A$2:$O12721,8,FALSE)</f>
        <v>Si</v>
      </c>
      <c r="J8" s="132" t="str">
        <f>VLOOKUP(E8,VIP!$A$2:$O12671,8,FALSE)</f>
        <v>Si</v>
      </c>
      <c r="K8" s="132" t="str">
        <f>VLOOKUP(E8,VIP!$A$2:$O16245,6,0)</f>
        <v>NO</v>
      </c>
      <c r="L8" s="138" t="s">
        <v>2672</v>
      </c>
      <c r="M8" s="149" t="s">
        <v>2533</v>
      </c>
      <c r="N8" s="94" t="s">
        <v>2640</v>
      </c>
      <c r="O8" s="132" t="s">
        <v>2641</v>
      </c>
      <c r="P8" s="138" t="s">
        <v>2658</v>
      </c>
      <c r="Q8" s="148">
        <v>44295.615972222222</v>
      </c>
    </row>
    <row r="9" spans="1:17" s="121" customFormat="1" ht="18" x14ac:dyDescent="0.25">
      <c r="A9" s="132" t="str">
        <f>VLOOKUP(E9,'LISTADO ATM'!$A$2:$C$901,3,0)</f>
        <v>DISTRITO NACIONAL</v>
      </c>
      <c r="B9" s="124" t="s">
        <v>2671</v>
      </c>
      <c r="C9" s="95">
        <v>44443.550694444442</v>
      </c>
      <c r="D9" s="95" t="s">
        <v>2460</v>
      </c>
      <c r="E9" s="124">
        <v>85</v>
      </c>
      <c r="F9" s="132" t="str">
        <f>VLOOKUP(E9,VIP!$A$2:$O15793,2,0)</f>
        <v>DRBR085</v>
      </c>
      <c r="G9" s="132" t="str">
        <f>VLOOKUP(E9,'LISTADO ATM'!$A$2:$B$900,2,0)</f>
        <v xml:space="preserve">ATM Oficina San Isidro (Fuerza Aérea) </v>
      </c>
      <c r="H9" s="132" t="str">
        <f>VLOOKUP(E9,VIP!$A$2:$O20754,7,FALSE)</f>
        <v>Si</v>
      </c>
      <c r="I9" s="132" t="str">
        <f>VLOOKUP(E9,VIP!$A$2:$O12719,8,FALSE)</f>
        <v>Si</v>
      </c>
      <c r="J9" s="132" t="str">
        <f>VLOOKUP(E9,VIP!$A$2:$O12669,8,FALSE)</f>
        <v>Si</v>
      </c>
      <c r="K9" s="132" t="str">
        <f>VLOOKUP(E9,VIP!$A$2:$O16243,6,0)</f>
        <v>NO</v>
      </c>
      <c r="L9" s="138" t="s">
        <v>2672</v>
      </c>
      <c r="M9" s="149" t="s">
        <v>2533</v>
      </c>
      <c r="N9" s="94" t="s">
        <v>2640</v>
      </c>
      <c r="O9" s="132" t="s">
        <v>2641</v>
      </c>
      <c r="P9" s="138" t="s">
        <v>2658</v>
      </c>
      <c r="Q9" s="148">
        <v>44295.626388888886</v>
      </c>
    </row>
    <row r="10" spans="1:17" s="121" customFormat="1" ht="18" x14ac:dyDescent="0.25">
      <c r="A10" s="132" t="str">
        <f>VLOOKUP(E10,'LISTADO ATM'!$A$2:$C$901,3,0)</f>
        <v>SUR</v>
      </c>
      <c r="B10" s="124" t="s">
        <v>2654</v>
      </c>
      <c r="C10" s="95">
        <v>44443.399907407409</v>
      </c>
      <c r="D10" s="95" t="s">
        <v>2460</v>
      </c>
      <c r="E10" s="124">
        <v>103</v>
      </c>
      <c r="F10" s="132" t="str">
        <f>VLOOKUP(E10,VIP!$A$2:$O15798,2,0)</f>
        <v>DRBR103</v>
      </c>
      <c r="G10" s="132" t="str">
        <f>VLOOKUP(E10,'LISTADO ATM'!$A$2:$B$900,2,0)</f>
        <v xml:space="preserve">ATM Oficina Las Matas de Farfán </v>
      </c>
      <c r="H10" s="132" t="str">
        <f>VLOOKUP(E10,VIP!$A$2:$O20759,7,FALSE)</f>
        <v>Si</v>
      </c>
      <c r="I10" s="132" t="str">
        <f>VLOOKUP(E10,VIP!$A$2:$O12724,8,FALSE)</f>
        <v>Si</v>
      </c>
      <c r="J10" s="132" t="str">
        <f>VLOOKUP(E10,VIP!$A$2:$O12674,8,FALSE)</f>
        <v>Si</v>
      </c>
      <c r="K10" s="132" t="str">
        <f>VLOOKUP(E10,VIP!$A$2:$O16248,6,0)</f>
        <v>NO</v>
      </c>
      <c r="L10" s="138" t="s">
        <v>2639</v>
      </c>
      <c r="M10" s="149" t="s">
        <v>2533</v>
      </c>
      <c r="N10" s="94" t="s">
        <v>2640</v>
      </c>
      <c r="O10" s="132" t="s">
        <v>2641</v>
      </c>
      <c r="P10" s="138" t="s">
        <v>2658</v>
      </c>
      <c r="Q10" s="148">
        <v>44295.481944444444</v>
      </c>
    </row>
    <row r="11" spans="1:17" s="121" customFormat="1" ht="18" x14ac:dyDescent="0.25">
      <c r="A11" s="132" t="str">
        <f>VLOOKUP(E11,'LISTADO ATM'!$A$2:$C$901,3,0)</f>
        <v>NORTE</v>
      </c>
      <c r="B11" s="124" t="s">
        <v>2653</v>
      </c>
      <c r="C11" s="95">
        <v>44443.400972222225</v>
      </c>
      <c r="D11" s="95" t="s">
        <v>2460</v>
      </c>
      <c r="E11" s="124">
        <v>747</v>
      </c>
      <c r="F11" s="132" t="str">
        <f>VLOOKUP(E11,VIP!$A$2:$O15797,2,0)</f>
        <v>DRBR200</v>
      </c>
      <c r="G11" s="132" t="str">
        <f>VLOOKUP(E11,'LISTADO ATM'!$A$2:$B$900,2,0)</f>
        <v xml:space="preserve">ATM Club BR (Santiago) </v>
      </c>
      <c r="H11" s="132" t="str">
        <f>VLOOKUP(E11,VIP!$A$2:$O20758,7,FALSE)</f>
        <v>Si</v>
      </c>
      <c r="I11" s="132" t="str">
        <f>VLOOKUP(E11,VIP!$A$2:$O12723,8,FALSE)</f>
        <v>Si</v>
      </c>
      <c r="J11" s="132" t="str">
        <f>VLOOKUP(E11,VIP!$A$2:$O12673,8,FALSE)</f>
        <v>Si</v>
      </c>
      <c r="K11" s="132" t="str">
        <f>VLOOKUP(E11,VIP!$A$2:$O16247,6,0)</f>
        <v>SI</v>
      </c>
      <c r="L11" s="138" t="s">
        <v>2639</v>
      </c>
      <c r="M11" s="149" t="s">
        <v>2533</v>
      </c>
      <c r="N11" s="94" t="s">
        <v>2640</v>
      </c>
      <c r="O11" s="132" t="s">
        <v>2641</v>
      </c>
      <c r="P11" s="138" t="s">
        <v>2658</v>
      </c>
      <c r="Q11" s="148">
        <v>44295.482638888891</v>
      </c>
    </row>
    <row r="12" spans="1:17" s="121" customFormat="1" ht="18" x14ac:dyDescent="0.25">
      <c r="A12" s="132" t="str">
        <f>VLOOKUP(E12,'LISTADO ATM'!$A$2:$C$901,3,0)</f>
        <v>DISTRITO NACIONAL</v>
      </c>
      <c r="B12" s="124" t="s">
        <v>2648</v>
      </c>
      <c r="C12" s="95">
        <v>44443.445798611108</v>
      </c>
      <c r="D12" s="95" t="s">
        <v>2460</v>
      </c>
      <c r="E12" s="124">
        <v>37</v>
      </c>
      <c r="F12" s="132" t="str">
        <f>VLOOKUP(E12,VIP!$A$2:$O15792,2,0)</f>
        <v>DRBR037</v>
      </c>
      <c r="G12" s="132" t="str">
        <f>VLOOKUP(E12,'LISTADO ATM'!$A$2:$B$900,2,0)</f>
        <v xml:space="preserve">ATM Oficina Villa Mella </v>
      </c>
      <c r="H12" s="132" t="str">
        <f>VLOOKUP(E12,VIP!$A$2:$O20753,7,FALSE)</f>
        <v>Si</v>
      </c>
      <c r="I12" s="132" t="str">
        <f>VLOOKUP(E12,VIP!$A$2:$O12718,8,FALSE)</f>
        <v>Si</v>
      </c>
      <c r="J12" s="132" t="str">
        <f>VLOOKUP(E12,VIP!$A$2:$O12668,8,FALSE)</f>
        <v>Si</v>
      </c>
      <c r="K12" s="132" t="str">
        <f>VLOOKUP(E12,VIP!$A$2:$O16242,6,0)</f>
        <v>SI</v>
      </c>
      <c r="L12" s="138" t="s">
        <v>2639</v>
      </c>
      <c r="M12" s="149" t="s">
        <v>2533</v>
      </c>
      <c r="N12" s="94" t="s">
        <v>2640</v>
      </c>
      <c r="O12" s="132" t="s">
        <v>2641</v>
      </c>
      <c r="P12" s="138" t="s">
        <v>2658</v>
      </c>
      <c r="Q12" s="148">
        <v>44295.456250000003</v>
      </c>
    </row>
    <row r="13" spans="1:17" s="121" customFormat="1" ht="18" x14ac:dyDescent="0.25">
      <c r="A13" s="132" t="str">
        <f>VLOOKUP(E13,'LISTADO ATM'!$A$2:$C$901,3,0)</f>
        <v>DISTRITO NACIONAL</v>
      </c>
      <c r="B13" s="124" t="s">
        <v>2646</v>
      </c>
      <c r="C13" s="95">
        <v>44443.446886574071</v>
      </c>
      <c r="D13" s="95" t="s">
        <v>2460</v>
      </c>
      <c r="E13" s="124">
        <v>18</v>
      </c>
      <c r="F13" s="132" t="str">
        <f>VLOOKUP(E13,VIP!$A$2:$O15790,2,0)</f>
        <v>DRBR018</v>
      </c>
      <c r="G13" s="132" t="str">
        <f>VLOOKUP(E13,'LISTADO ATM'!$A$2:$B$900,2,0)</f>
        <v xml:space="preserve">ATM Oficina Haina Occidental I </v>
      </c>
      <c r="H13" s="132" t="str">
        <f>VLOOKUP(E13,VIP!$A$2:$O20751,7,FALSE)</f>
        <v>Si</v>
      </c>
      <c r="I13" s="132" t="str">
        <f>VLOOKUP(E13,VIP!$A$2:$O12716,8,FALSE)</f>
        <v>Si</v>
      </c>
      <c r="J13" s="132" t="str">
        <f>VLOOKUP(E13,VIP!$A$2:$O12666,8,FALSE)</f>
        <v>Si</v>
      </c>
      <c r="K13" s="132" t="str">
        <f>VLOOKUP(E13,VIP!$A$2:$O16240,6,0)</f>
        <v>SI</v>
      </c>
      <c r="L13" s="138" t="s">
        <v>2639</v>
      </c>
      <c r="M13" s="149" t="s">
        <v>2533</v>
      </c>
      <c r="N13" s="94" t="s">
        <v>2640</v>
      </c>
      <c r="O13" s="132" t="s">
        <v>2641</v>
      </c>
      <c r="P13" s="138" t="s">
        <v>2658</v>
      </c>
      <c r="Q13" s="148">
        <v>44295.482638888891</v>
      </c>
    </row>
    <row r="14" spans="1:17" s="121" customFormat="1" ht="18" x14ac:dyDescent="0.25">
      <c r="A14" s="132" t="str">
        <f>VLOOKUP(E14,'LISTADO ATM'!$A$2:$C$901,3,0)</f>
        <v>DISTRITO NACIONAL</v>
      </c>
      <c r="B14" s="124" t="s">
        <v>2645</v>
      </c>
      <c r="C14" s="95">
        <v>44443.448460648149</v>
      </c>
      <c r="D14" s="95" t="s">
        <v>2460</v>
      </c>
      <c r="E14" s="124">
        <v>267</v>
      </c>
      <c r="F14" s="132" t="str">
        <f>VLOOKUP(E14,VIP!$A$2:$O15788,2,0)</f>
        <v>DRBR267</v>
      </c>
      <c r="G14" s="132" t="str">
        <f>VLOOKUP(E14,'LISTADO ATM'!$A$2:$B$900,2,0)</f>
        <v xml:space="preserve">ATM Centro de Caja México </v>
      </c>
      <c r="H14" s="132" t="str">
        <f>VLOOKUP(E14,VIP!$A$2:$O20749,7,FALSE)</f>
        <v>Si</v>
      </c>
      <c r="I14" s="132" t="str">
        <f>VLOOKUP(E14,VIP!$A$2:$O12714,8,FALSE)</f>
        <v>Si</v>
      </c>
      <c r="J14" s="132" t="str">
        <f>VLOOKUP(E14,VIP!$A$2:$O12664,8,FALSE)</f>
        <v>Si</v>
      </c>
      <c r="K14" s="132" t="str">
        <f>VLOOKUP(E14,VIP!$A$2:$O16238,6,0)</f>
        <v>NO</v>
      </c>
      <c r="L14" s="138" t="s">
        <v>2639</v>
      </c>
      <c r="M14" s="149" t="s">
        <v>2533</v>
      </c>
      <c r="N14" s="94" t="s">
        <v>2640</v>
      </c>
      <c r="O14" s="132" t="s">
        <v>2641</v>
      </c>
      <c r="P14" s="138" t="s">
        <v>2658</v>
      </c>
      <c r="Q14" s="148">
        <v>44295.480555555558</v>
      </c>
    </row>
    <row r="15" spans="1:17" s="121" customFormat="1" ht="18" x14ac:dyDescent="0.25">
      <c r="A15" s="132" t="str">
        <f>VLOOKUP(E15,'LISTADO ATM'!$A$2:$C$901,3,0)</f>
        <v>DISTRITO NACIONAL</v>
      </c>
      <c r="B15" s="124" t="s">
        <v>2638</v>
      </c>
      <c r="C15" s="95">
        <v>44443.452511574076</v>
      </c>
      <c r="D15" s="95" t="s">
        <v>2460</v>
      </c>
      <c r="E15" s="124">
        <v>697</v>
      </c>
      <c r="F15" s="132" t="str">
        <f>VLOOKUP(E15,VIP!$A$2:$O15785,2,0)</f>
        <v>DRBR697</v>
      </c>
      <c r="G15" s="132" t="str">
        <f>VLOOKUP(E15,'LISTADO ATM'!$A$2:$B$900,2,0)</f>
        <v>ATM Hipermercado Olé Ciudad Juan Bosch</v>
      </c>
      <c r="H15" s="132" t="str">
        <f>VLOOKUP(E15,VIP!$A$2:$O20746,7,FALSE)</f>
        <v>Si</v>
      </c>
      <c r="I15" s="132" t="str">
        <f>VLOOKUP(E15,VIP!$A$2:$O12711,8,FALSE)</f>
        <v>Si</v>
      </c>
      <c r="J15" s="132" t="str">
        <f>VLOOKUP(E15,VIP!$A$2:$O12661,8,FALSE)</f>
        <v>Si</v>
      </c>
      <c r="K15" s="132" t="str">
        <f>VLOOKUP(E15,VIP!$A$2:$O16235,6,0)</f>
        <v>NO</v>
      </c>
      <c r="L15" s="138" t="s">
        <v>2639</v>
      </c>
      <c r="M15" s="149" t="s">
        <v>2533</v>
      </c>
      <c r="N15" s="94" t="s">
        <v>2640</v>
      </c>
      <c r="O15" s="132" t="s">
        <v>2641</v>
      </c>
      <c r="P15" s="138" t="s">
        <v>2658</v>
      </c>
      <c r="Q15" s="148">
        <v>44295.482638888891</v>
      </c>
    </row>
    <row r="16" spans="1:17" s="121" customFormat="1" ht="18" x14ac:dyDescent="0.25">
      <c r="A16" s="132" t="str">
        <f>VLOOKUP(E16,'LISTADO ATM'!$A$2:$C$901,3,0)</f>
        <v>NORTE</v>
      </c>
      <c r="B16" s="124" t="s">
        <v>2675</v>
      </c>
      <c r="C16" s="95">
        <v>44443.547291666669</v>
      </c>
      <c r="D16" s="95" t="s">
        <v>2460</v>
      </c>
      <c r="E16" s="124">
        <v>444</v>
      </c>
      <c r="F16" s="132" t="str">
        <f>VLOOKUP(E16,VIP!$A$2:$O15797,2,0)</f>
        <v>DRBR444</v>
      </c>
      <c r="G16" s="132" t="str">
        <f>VLOOKUP(E16,'LISTADO ATM'!$A$2:$B$900,2,0)</f>
        <v xml:space="preserve">ATM Hospital Metropolitano de (Santiago) (HOMS) </v>
      </c>
      <c r="H16" s="132" t="str">
        <f>VLOOKUP(E16,VIP!$A$2:$O20758,7,FALSE)</f>
        <v>Si</v>
      </c>
      <c r="I16" s="132" t="str">
        <f>VLOOKUP(E16,VIP!$A$2:$O12723,8,FALSE)</f>
        <v>Si</v>
      </c>
      <c r="J16" s="132" t="str">
        <f>VLOOKUP(E16,VIP!$A$2:$O12673,8,FALSE)</f>
        <v>Si</v>
      </c>
      <c r="K16" s="132" t="str">
        <f>VLOOKUP(E16,VIP!$A$2:$O16247,6,0)</f>
        <v>NO</v>
      </c>
      <c r="L16" s="138" t="s">
        <v>2639</v>
      </c>
      <c r="M16" s="149" t="s">
        <v>2533</v>
      </c>
      <c r="N16" s="94" t="s">
        <v>2640</v>
      </c>
      <c r="O16" s="132" t="s">
        <v>2641</v>
      </c>
      <c r="P16" s="138" t="s">
        <v>2658</v>
      </c>
      <c r="Q16" s="148">
        <v>44295.621527777781</v>
      </c>
    </row>
    <row r="17" spans="1:17" s="121" customFormat="1" ht="18" x14ac:dyDescent="0.25">
      <c r="A17" s="132" t="str">
        <f>VLOOKUP(E17,'LISTADO ATM'!$A$2:$C$901,3,0)</f>
        <v>NORTE</v>
      </c>
      <c r="B17" s="124" t="s">
        <v>2674</v>
      </c>
      <c r="C17" s="95">
        <v>44443.547812500001</v>
      </c>
      <c r="D17" s="95" t="s">
        <v>2460</v>
      </c>
      <c r="E17" s="124">
        <v>52</v>
      </c>
      <c r="F17" s="132" t="str">
        <f>VLOOKUP(E17,VIP!$A$2:$O15796,2,0)</f>
        <v>DRBR052</v>
      </c>
      <c r="G17" s="132" t="str">
        <f>VLOOKUP(E17,'LISTADO ATM'!$A$2:$B$900,2,0)</f>
        <v xml:space="preserve">ATM Oficina Jarabacoa </v>
      </c>
      <c r="H17" s="132" t="str">
        <f>VLOOKUP(E17,VIP!$A$2:$O20757,7,FALSE)</f>
        <v>Si</v>
      </c>
      <c r="I17" s="132" t="str">
        <f>VLOOKUP(E17,VIP!$A$2:$O12722,8,FALSE)</f>
        <v>Si</v>
      </c>
      <c r="J17" s="132" t="str">
        <f>VLOOKUP(E17,VIP!$A$2:$O12672,8,FALSE)</f>
        <v>Si</v>
      </c>
      <c r="K17" s="132" t="str">
        <f>VLOOKUP(E17,VIP!$A$2:$O16246,6,0)</f>
        <v>NO</v>
      </c>
      <c r="L17" s="138" t="s">
        <v>2639</v>
      </c>
      <c r="M17" s="149" t="s">
        <v>2533</v>
      </c>
      <c r="N17" s="94" t="s">
        <v>2640</v>
      </c>
      <c r="O17" s="132" t="s">
        <v>2641</v>
      </c>
      <c r="P17" s="138" t="s">
        <v>2658</v>
      </c>
      <c r="Q17" s="148">
        <v>44295.628472222219</v>
      </c>
    </row>
    <row r="18" spans="1:17" s="121" customFormat="1" ht="18" x14ac:dyDescent="0.25">
      <c r="A18" s="132" t="str">
        <f>VLOOKUP(E18,'LISTADO ATM'!$A$2:$C$901,3,0)</f>
        <v>DISTRITO NACIONAL</v>
      </c>
      <c r="B18" s="124" t="s">
        <v>2682</v>
      </c>
      <c r="C18" s="95">
        <v>44443.521932870368</v>
      </c>
      <c r="D18" s="95" t="s">
        <v>2460</v>
      </c>
      <c r="E18" s="124">
        <v>577</v>
      </c>
      <c r="F18" s="132" t="str">
        <f>VLOOKUP(E18,VIP!$A$2:$O15805,2,0)</f>
        <v>DRBR173</v>
      </c>
      <c r="G18" s="132" t="str">
        <f>VLOOKUP(E18,'LISTADO ATM'!$A$2:$B$900,2,0)</f>
        <v xml:space="preserve">ATM Olé Ave. Duarte </v>
      </c>
      <c r="H18" s="132" t="str">
        <f>VLOOKUP(E18,VIP!$A$2:$O20766,7,FALSE)</f>
        <v>Si</v>
      </c>
      <c r="I18" s="132" t="str">
        <f>VLOOKUP(E18,VIP!$A$2:$O12731,8,FALSE)</f>
        <v>Si</v>
      </c>
      <c r="J18" s="132" t="str">
        <f>VLOOKUP(E18,VIP!$A$2:$O12681,8,FALSE)</f>
        <v>Si</v>
      </c>
      <c r="K18" s="132" t="str">
        <f>VLOOKUP(E18,VIP!$A$2:$O16255,6,0)</f>
        <v>SI</v>
      </c>
      <c r="L18" s="138" t="s">
        <v>2683</v>
      </c>
      <c r="M18" s="149" t="s">
        <v>2533</v>
      </c>
      <c r="N18" s="94" t="s">
        <v>2640</v>
      </c>
      <c r="O18" s="132" t="s">
        <v>2641</v>
      </c>
      <c r="P18" s="138" t="s">
        <v>2658</v>
      </c>
      <c r="Q18" s="148">
        <v>44295.629861111112</v>
      </c>
    </row>
    <row r="19" spans="1:17" s="121" customFormat="1" ht="18" x14ac:dyDescent="0.25">
      <c r="A19" s="132" t="str">
        <f>VLOOKUP(E19,'LISTADO ATM'!$A$2:$C$901,3,0)</f>
        <v>DISTRITO NACIONAL</v>
      </c>
      <c r="B19" s="124" t="s">
        <v>2644</v>
      </c>
      <c r="C19" s="95">
        <v>44443.448935185188</v>
      </c>
      <c r="D19" s="95" t="s">
        <v>2460</v>
      </c>
      <c r="E19" s="124">
        <v>302</v>
      </c>
      <c r="F19" s="132" t="str">
        <f>VLOOKUP(E19,VIP!$A$2:$O15787,2,0)</f>
        <v>DRBR302</v>
      </c>
      <c r="G19" s="132" t="str">
        <f>VLOOKUP(E19,'LISTADO ATM'!$A$2:$B$900,2,0)</f>
        <v xml:space="preserve">ATM S/M Aprezio Los Mameyes  </v>
      </c>
      <c r="H19" s="132" t="str">
        <f>VLOOKUP(E19,VIP!$A$2:$O20748,7,FALSE)</f>
        <v>Si</v>
      </c>
      <c r="I19" s="132" t="str">
        <f>VLOOKUP(E19,VIP!$A$2:$O12713,8,FALSE)</f>
        <v>Si</v>
      </c>
      <c r="J19" s="132" t="str">
        <f>VLOOKUP(E19,VIP!$A$2:$O12663,8,FALSE)</f>
        <v>Si</v>
      </c>
      <c r="K19" s="132" t="str">
        <f>VLOOKUP(E19,VIP!$A$2:$O16237,6,0)</f>
        <v>NO</v>
      </c>
      <c r="L19" s="138" t="s">
        <v>2643</v>
      </c>
      <c r="M19" s="149" t="s">
        <v>2533</v>
      </c>
      <c r="N19" s="94" t="s">
        <v>2444</v>
      </c>
      <c r="O19" s="132" t="s">
        <v>2446</v>
      </c>
      <c r="P19" s="138" t="s">
        <v>2659</v>
      </c>
      <c r="Q19" s="148">
        <v>44295.772222222222</v>
      </c>
    </row>
    <row r="20" spans="1:17" s="121" customFormat="1" ht="18" x14ac:dyDescent="0.25">
      <c r="A20" s="132" t="str">
        <f>VLOOKUP(E20,'LISTADO ATM'!$A$2:$C$901,3,0)</f>
        <v>SUR</v>
      </c>
      <c r="B20" s="124">
        <v>3336010994</v>
      </c>
      <c r="C20" s="95">
        <v>44440.773414351854</v>
      </c>
      <c r="D20" s="95" t="s">
        <v>2174</v>
      </c>
      <c r="E20" s="124">
        <v>880</v>
      </c>
      <c r="F20" s="132" t="str">
        <f>VLOOKUP(E20,VIP!$A$2:$O15752,2,0)</f>
        <v>DRBR880</v>
      </c>
      <c r="G20" s="132" t="str">
        <f>VLOOKUP(E20,'LISTADO ATM'!$A$2:$B$900,2,0)</f>
        <v xml:space="preserve">ATM Autoservicio Barahona II </v>
      </c>
      <c r="H20" s="132" t="str">
        <f>VLOOKUP(E20,VIP!$A$2:$O20713,7,FALSE)</f>
        <v>Si</v>
      </c>
      <c r="I20" s="132" t="str">
        <f>VLOOKUP(E20,VIP!$A$2:$O12678,8,FALSE)</f>
        <v>Si</v>
      </c>
      <c r="J20" s="132" t="str">
        <f>VLOOKUP(E20,VIP!$A$2:$O12628,8,FALSE)</f>
        <v>Si</v>
      </c>
      <c r="K20" s="132" t="str">
        <f>VLOOKUP(E20,VIP!$A$2:$O16202,6,0)</f>
        <v>SI</v>
      </c>
      <c r="L20" s="138" t="s">
        <v>2213</v>
      </c>
      <c r="M20" s="149" t="s">
        <v>2533</v>
      </c>
      <c r="N20" s="94" t="s">
        <v>2444</v>
      </c>
      <c r="O20" s="132" t="s">
        <v>2446</v>
      </c>
      <c r="P20" s="138"/>
      <c r="Q20" s="148">
        <v>44295.470138888886</v>
      </c>
    </row>
    <row r="21" spans="1:17" s="121" customFormat="1" ht="18" x14ac:dyDescent="0.25">
      <c r="A21" s="132" t="str">
        <f>VLOOKUP(E21,'LISTADO ATM'!$A$2:$C$901,3,0)</f>
        <v>SUR</v>
      </c>
      <c r="B21" s="124">
        <v>3336011329</v>
      </c>
      <c r="C21" s="95">
        <v>44441.418715277781</v>
      </c>
      <c r="D21" s="95" t="s">
        <v>2174</v>
      </c>
      <c r="E21" s="124">
        <v>137</v>
      </c>
      <c r="F21" s="132" t="str">
        <f>VLOOKUP(E21,VIP!$A$2:$O15759,2,0)</f>
        <v>DRBR137</v>
      </c>
      <c r="G21" s="132" t="str">
        <f>VLOOKUP(E21,'LISTADO ATM'!$A$2:$B$900,2,0)</f>
        <v xml:space="preserve">ATM Oficina Nizao </v>
      </c>
      <c r="H21" s="132" t="str">
        <f>VLOOKUP(E21,VIP!$A$2:$O20720,7,FALSE)</f>
        <v>Si</v>
      </c>
      <c r="I21" s="132" t="str">
        <f>VLOOKUP(E21,VIP!$A$2:$O12685,8,FALSE)</f>
        <v>Si</v>
      </c>
      <c r="J21" s="132" t="str">
        <f>VLOOKUP(E21,VIP!$A$2:$O12635,8,FALSE)</f>
        <v>Si</v>
      </c>
      <c r="K21" s="132" t="str">
        <f>VLOOKUP(E21,VIP!$A$2:$O16209,6,0)</f>
        <v>NO</v>
      </c>
      <c r="L21" s="138" t="s">
        <v>2213</v>
      </c>
      <c r="M21" s="149" t="s">
        <v>2533</v>
      </c>
      <c r="N21" s="94" t="s">
        <v>2444</v>
      </c>
      <c r="O21" s="132" t="s">
        <v>2446</v>
      </c>
      <c r="P21" s="138"/>
      <c r="Q21" s="148">
        <v>44295.619444444441</v>
      </c>
    </row>
    <row r="22" spans="1:17" s="121" customFormat="1" ht="18" x14ac:dyDescent="0.25">
      <c r="A22" s="132" t="str">
        <f>VLOOKUP(E22,'LISTADO ATM'!$A$2:$C$901,3,0)</f>
        <v>DISTRITO NACIONAL</v>
      </c>
      <c r="B22" s="124">
        <v>3336012576</v>
      </c>
      <c r="C22" s="95">
        <v>44441.734826388885</v>
      </c>
      <c r="D22" s="95" t="s">
        <v>2174</v>
      </c>
      <c r="E22" s="124">
        <v>989</v>
      </c>
      <c r="F22" s="132" t="str">
        <f>VLOOKUP(E22,VIP!$A$2:$O15778,2,0)</f>
        <v>DRBR989</v>
      </c>
      <c r="G22" s="132" t="str">
        <f>VLOOKUP(E22,'LISTADO ATM'!$A$2:$B$900,2,0)</f>
        <v xml:space="preserve">ATM Ministerio de Deportes </v>
      </c>
      <c r="H22" s="132" t="str">
        <f>VLOOKUP(E22,VIP!$A$2:$O20739,7,FALSE)</f>
        <v>Si</v>
      </c>
      <c r="I22" s="132" t="str">
        <f>VLOOKUP(E22,VIP!$A$2:$O12704,8,FALSE)</f>
        <v>Si</v>
      </c>
      <c r="J22" s="132" t="str">
        <f>VLOOKUP(E22,VIP!$A$2:$O12654,8,FALSE)</f>
        <v>Si</v>
      </c>
      <c r="K22" s="132" t="str">
        <f>VLOOKUP(E22,VIP!$A$2:$O16228,6,0)</f>
        <v>NO</v>
      </c>
      <c r="L22" s="138" t="s">
        <v>2213</v>
      </c>
      <c r="M22" s="149" t="s">
        <v>2533</v>
      </c>
      <c r="N22" s="94" t="s">
        <v>2444</v>
      </c>
      <c r="O22" s="132" t="s">
        <v>2446</v>
      </c>
      <c r="P22" s="138"/>
      <c r="Q22" s="148">
        <v>44295.607638888891</v>
      </c>
    </row>
    <row r="23" spans="1:17" s="121" customFormat="1" ht="18" x14ac:dyDescent="0.25">
      <c r="A23" s="132" t="str">
        <f>VLOOKUP(E23,'LISTADO ATM'!$A$2:$C$901,3,0)</f>
        <v>DISTRITO NACIONAL</v>
      </c>
      <c r="B23" s="124">
        <v>3336014067</v>
      </c>
      <c r="C23" s="95">
        <v>44442.801585648151</v>
      </c>
      <c r="D23" s="95" t="s">
        <v>2174</v>
      </c>
      <c r="E23" s="124">
        <v>425</v>
      </c>
      <c r="F23" s="132" t="str">
        <f>VLOOKUP(E23,VIP!$A$2:$O15778,2,0)</f>
        <v>DRBR425</v>
      </c>
      <c r="G23" s="132" t="str">
        <f>VLOOKUP(E23,'LISTADO ATM'!$A$2:$B$900,2,0)</f>
        <v xml:space="preserve">ATM UNP Jumbo Luperón II </v>
      </c>
      <c r="H23" s="132" t="str">
        <f>VLOOKUP(E23,VIP!$A$2:$O20739,7,FALSE)</f>
        <v>Si</v>
      </c>
      <c r="I23" s="132" t="str">
        <f>VLOOKUP(E23,VIP!$A$2:$O12704,8,FALSE)</f>
        <v>Si</v>
      </c>
      <c r="J23" s="132" t="str">
        <f>VLOOKUP(E23,VIP!$A$2:$O12654,8,FALSE)</f>
        <v>Si</v>
      </c>
      <c r="K23" s="132" t="str">
        <f>VLOOKUP(E23,VIP!$A$2:$O16228,6,0)</f>
        <v>NO</v>
      </c>
      <c r="L23" s="138" t="s">
        <v>2213</v>
      </c>
      <c r="M23" s="149" t="s">
        <v>2533</v>
      </c>
      <c r="N23" s="94" t="s">
        <v>2444</v>
      </c>
      <c r="O23" s="132" t="s">
        <v>2446</v>
      </c>
      <c r="P23" s="138"/>
      <c r="Q23" s="148">
        <v>44295.620138888888</v>
      </c>
    </row>
    <row r="24" spans="1:17" s="121" customFormat="1" ht="18" x14ac:dyDescent="0.25">
      <c r="A24" s="132" t="str">
        <f>VLOOKUP(E24,'LISTADO ATM'!$A$2:$C$901,3,0)</f>
        <v>DISTRITO NACIONAL</v>
      </c>
      <c r="B24" s="124">
        <v>3336014112</v>
      </c>
      <c r="C24" s="95">
        <v>44443.113136574073</v>
      </c>
      <c r="D24" s="95" t="s">
        <v>2174</v>
      </c>
      <c r="E24" s="124">
        <v>792</v>
      </c>
      <c r="F24" s="132" t="str">
        <f>VLOOKUP(E24,VIP!$A$2:$O15783,2,0)</f>
        <v>DRBR792</v>
      </c>
      <c r="G24" s="132" t="str">
        <f>VLOOKUP(E24,'LISTADO ATM'!$A$2:$B$900,2,0)</f>
        <v>ATM Hospital Salvador de Gautier</v>
      </c>
      <c r="H24" s="132" t="str">
        <f>VLOOKUP(E24,VIP!$A$2:$O20744,7,FALSE)</f>
        <v>Si</v>
      </c>
      <c r="I24" s="132" t="str">
        <f>VLOOKUP(E24,VIP!$A$2:$O12709,8,FALSE)</f>
        <v>Si</v>
      </c>
      <c r="J24" s="132" t="str">
        <f>VLOOKUP(E24,VIP!$A$2:$O12659,8,FALSE)</f>
        <v>Si</v>
      </c>
      <c r="K24" s="132" t="str">
        <f>VLOOKUP(E24,VIP!$A$2:$O16233,6,0)</f>
        <v>NO</v>
      </c>
      <c r="L24" s="138" t="s">
        <v>2213</v>
      </c>
      <c r="M24" s="149" t="s">
        <v>2533</v>
      </c>
      <c r="N24" s="94" t="s">
        <v>2444</v>
      </c>
      <c r="O24" s="132" t="s">
        <v>2446</v>
      </c>
      <c r="P24" s="138"/>
      <c r="Q24" s="148">
        <v>44295.59375</v>
      </c>
    </row>
    <row r="25" spans="1:17" s="121" customFormat="1" ht="18" x14ac:dyDescent="0.25">
      <c r="A25" s="132" t="str">
        <f>VLOOKUP(E25,'LISTADO ATM'!$A$2:$C$901,3,0)</f>
        <v>SUR</v>
      </c>
      <c r="B25" s="124" t="s">
        <v>2651</v>
      </c>
      <c r="C25" s="95">
        <v>44443.429745370369</v>
      </c>
      <c r="D25" s="95" t="s">
        <v>2174</v>
      </c>
      <c r="E25" s="124">
        <v>134</v>
      </c>
      <c r="F25" s="132" t="str">
        <f>VLOOKUP(E25,VIP!$A$2:$O15795,2,0)</f>
        <v>DRBR134</v>
      </c>
      <c r="G25" s="132" t="str">
        <f>VLOOKUP(E25,'LISTADO ATM'!$A$2:$B$900,2,0)</f>
        <v xml:space="preserve">ATM Oficina San José de Ocoa </v>
      </c>
      <c r="H25" s="132" t="str">
        <f>VLOOKUP(E25,VIP!$A$2:$O20756,7,FALSE)</f>
        <v>Si</v>
      </c>
      <c r="I25" s="132" t="str">
        <f>VLOOKUP(E25,VIP!$A$2:$O12721,8,FALSE)</f>
        <v>Si</v>
      </c>
      <c r="J25" s="132" t="str">
        <f>VLOOKUP(E25,VIP!$A$2:$O12671,8,FALSE)</f>
        <v>Si</v>
      </c>
      <c r="K25" s="132" t="str">
        <f>VLOOKUP(E25,VIP!$A$2:$O16245,6,0)</f>
        <v>SI</v>
      </c>
      <c r="L25" s="138" t="s">
        <v>2213</v>
      </c>
      <c r="M25" s="149" t="s">
        <v>2533</v>
      </c>
      <c r="N25" s="94" t="s">
        <v>2444</v>
      </c>
      <c r="O25" s="132" t="s">
        <v>2446</v>
      </c>
      <c r="P25" s="138"/>
      <c r="Q25" s="148">
        <v>44295.617361111108</v>
      </c>
    </row>
    <row r="26" spans="1:17" s="121" customFormat="1" ht="18" x14ac:dyDescent="0.25">
      <c r="A26" s="132" t="str">
        <f>VLOOKUP(E26,'LISTADO ATM'!$A$2:$C$901,3,0)</f>
        <v>SUR</v>
      </c>
      <c r="B26" s="124" t="s">
        <v>2650</v>
      </c>
      <c r="C26" s="95">
        <v>44443.430219907408</v>
      </c>
      <c r="D26" s="95" t="s">
        <v>2174</v>
      </c>
      <c r="E26" s="124">
        <v>135</v>
      </c>
      <c r="F26" s="132" t="str">
        <f>VLOOKUP(E26,VIP!$A$2:$O15794,2,0)</f>
        <v>DRBR135</v>
      </c>
      <c r="G26" s="132" t="str">
        <f>VLOOKUP(E26,'LISTADO ATM'!$A$2:$B$900,2,0)</f>
        <v xml:space="preserve">ATM Oficina Las Dunas Baní </v>
      </c>
      <c r="H26" s="132" t="str">
        <f>VLOOKUP(E26,VIP!$A$2:$O20755,7,FALSE)</f>
        <v>Si</v>
      </c>
      <c r="I26" s="132" t="str">
        <f>VLOOKUP(E26,VIP!$A$2:$O12720,8,FALSE)</f>
        <v>Si</v>
      </c>
      <c r="J26" s="132" t="str">
        <f>VLOOKUP(E26,VIP!$A$2:$O12670,8,FALSE)</f>
        <v>Si</v>
      </c>
      <c r="K26" s="132" t="str">
        <f>VLOOKUP(E26,VIP!$A$2:$O16244,6,0)</f>
        <v>SI</v>
      </c>
      <c r="L26" s="138" t="s">
        <v>2213</v>
      </c>
      <c r="M26" s="149" t="s">
        <v>2533</v>
      </c>
      <c r="N26" s="94" t="s">
        <v>2444</v>
      </c>
      <c r="O26" s="132" t="s">
        <v>2446</v>
      </c>
      <c r="P26" s="138"/>
      <c r="Q26" s="148">
        <v>44295.477777777778</v>
      </c>
    </row>
    <row r="27" spans="1:17" s="121" customFormat="1" ht="18" x14ac:dyDescent="0.25">
      <c r="A27" s="132" t="str">
        <f>VLOOKUP(E27,'LISTADO ATM'!$A$2:$C$901,3,0)</f>
        <v>NORTE</v>
      </c>
      <c r="B27" s="124">
        <v>3336013885</v>
      </c>
      <c r="C27" s="95">
        <v>44442.681712962964</v>
      </c>
      <c r="D27" s="95" t="s">
        <v>2175</v>
      </c>
      <c r="E27" s="124">
        <v>799</v>
      </c>
      <c r="F27" s="132" t="str">
        <f>VLOOKUP(E27,VIP!$A$2:$O15799,2,0)</f>
        <v>DRBR799</v>
      </c>
      <c r="G27" s="132" t="str">
        <f>VLOOKUP(E27,'LISTADO ATM'!$A$2:$B$900,2,0)</f>
        <v xml:space="preserve">ATM Clínica Corominas (Santiago) </v>
      </c>
      <c r="H27" s="132" t="str">
        <f>VLOOKUP(E27,VIP!$A$2:$O20760,7,FALSE)</f>
        <v>Si</v>
      </c>
      <c r="I27" s="132" t="str">
        <f>VLOOKUP(E27,VIP!$A$2:$O12725,8,FALSE)</f>
        <v>Si</v>
      </c>
      <c r="J27" s="132" t="str">
        <f>VLOOKUP(E27,VIP!$A$2:$O12675,8,FALSE)</f>
        <v>Si</v>
      </c>
      <c r="K27" s="132" t="str">
        <f>VLOOKUP(E27,VIP!$A$2:$O16249,6,0)</f>
        <v>NO</v>
      </c>
      <c r="L27" s="138" t="s">
        <v>2239</v>
      </c>
      <c r="M27" s="149" t="s">
        <v>2533</v>
      </c>
      <c r="N27" s="94" t="s">
        <v>2444</v>
      </c>
      <c r="O27" s="132" t="s">
        <v>2625</v>
      </c>
      <c r="P27" s="138"/>
      <c r="Q27" s="148">
        <v>44295.476388888892</v>
      </c>
    </row>
    <row r="28" spans="1:17" s="121" customFormat="1" ht="18" x14ac:dyDescent="0.25">
      <c r="A28" s="132" t="str">
        <f>VLOOKUP(E28,'LISTADO ATM'!$A$2:$C$901,3,0)</f>
        <v>NORTE</v>
      </c>
      <c r="B28" s="124">
        <v>3336014061</v>
      </c>
      <c r="C28" s="95">
        <v>44442.794374999998</v>
      </c>
      <c r="D28" s="95" t="s">
        <v>2175</v>
      </c>
      <c r="E28" s="124">
        <v>358</v>
      </c>
      <c r="F28" s="132" t="str">
        <f>VLOOKUP(E28,VIP!$A$2:$O15782,2,0)</f>
        <v>DRBR358</v>
      </c>
      <c r="G28" s="132" t="str">
        <f>VLOOKUP(E28,'LISTADO ATM'!$A$2:$B$900,2,0)</f>
        <v>ATM Ayuntamiento Cevico</v>
      </c>
      <c r="H28" s="132" t="str">
        <f>VLOOKUP(E28,VIP!$A$2:$O20743,7,FALSE)</f>
        <v>Si</v>
      </c>
      <c r="I28" s="132" t="str">
        <f>VLOOKUP(E28,VIP!$A$2:$O12708,8,FALSE)</f>
        <v>Si</v>
      </c>
      <c r="J28" s="132" t="str">
        <f>VLOOKUP(E28,VIP!$A$2:$O12658,8,FALSE)</f>
        <v>Si</v>
      </c>
      <c r="K28" s="132" t="str">
        <f>VLOOKUP(E28,VIP!$A$2:$O16232,6,0)</f>
        <v>NO</v>
      </c>
      <c r="L28" s="138" t="s">
        <v>2239</v>
      </c>
      <c r="M28" s="149" t="s">
        <v>2533</v>
      </c>
      <c r="N28" s="94" t="s">
        <v>2444</v>
      </c>
      <c r="O28" s="132" t="s">
        <v>2625</v>
      </c>
      <c r="P28" s="138"/>
      <c r="Q28" s="148">
        <v>44295.772916666669</v>
      </c>
    </row>
    <row r="29" spans="1:17" ht="18" x14ac:dyDescent="0.25">
      <c r="A29" s="132" t="str">
        <f>VLOOKUP(E29,'LISTADO ATM'!$A$2:$C$901,3,0)</f>
        <v>ESTE</v>
      </c>
      <c r="B29" s="124">
        <v>3336014086</v>
      </c>
      <c r="C29" s="95">
        <v>44442.847268518519</v>
      </c>
      <c r="D29" s="95" t="s">
        <v>2174</v>
      </c>
      <c r="E29" s="124">
        <v>804</v>
      </c>
      <c r="F29" s="132" t="str">
        <f>VLOOKUP(E29,VIP!$A$2:$O15788,2,0)</f>
        <v>DRBR804</v>
      </c>
      <c r="G29" s="132" t="str">
        <f>VLOOKUP(E29,'LISTADO ATM'!$A$2:$B$900,2,0)</f>
        <v xml:space="preserve">ATM Hotel Be Live Punta Cana (Cabeza de Toro) </v>
      </c>
      <c r="H29" s="132" t="str">
        <f>VLOOKUP(E29,VIP!$A$2:$O20749,7,FALSE)</f>
        <v>Si</v>
      </c>
      <c r="I29" s="132" t="str">
        <f>VLOOKUP(E29,VIP!$A$2:$O12714,8,FALSE)</f>
        <v>Si</v>
      </c>
      <c r="J29" s="132" t="str">
        <f>VLOOKUP(E29,VIP!$A$2:$O12664,8,FALSE)</f>
        <v>Si</v>
      </c>
      <c r="K29" s="132" t="str">
        <f>VLOOKUP(E29,VIP!$A$2:$O16238,6,0)</f>
        <v>NO</v>
      </c>
      <c r="L29" s="138" t="s">
        <v>2239</v>
      </c>
      <c r="M29" s="149" t="s">
        <v>2533</v>
      </c>
      <c r="N29" s="94" t="s">
        <v>2444</v>
      </c>
      <c r="O29" s="132" t="s">
        <v>2446</v>
      </c>
      <c r="P29" s="138"/>
      <c r="Q29" s="148">
        <v>44295.760416666664</v>
      </c>
    </row>
    <row r="30" spans="1:17" ht="18" x14ac:dyDescent="0.25">
      <c r="A30" s="132" t="str">
        <f>VLOOKUP(E30,'LISTADO ATM'!$A$2:$C$901,3,0)</f>
        <v>NORTE</v>
      </c>
      <c r="B30" s="124">
        <v>3336014105</v>
      </c>
      <c r="C30" s="95">
        <v>44443.065034722225</v>
      </c>
      <c r="D30" s="95" t="s">
        <v>2175</v>
      </c>
      <c r="E30" s="124">
        <v>869</v>
      </c>
      <c r="F30" s="132" t="str">
        <f>VLOOKUP(E30,VIP!$A$2:$O15782,2,0)</f>
        <v>DRBR869</v>
      </c>
      <c r="G30" s="132" t="str">
        <f>VLOOKUP(E30,'LISTADO ATM'!$A$2:$B$900,2,0)</f>
        <v xml:space="preserve">ATM Estación Isla La Cueva (Cotuí) </v>
      </c>
      <c r="H30" s="132" t="str">
        <f>VLOOKUP(E30,VIP!$A$2:$O20743,7,FALSE)</f>
        <v>Si</v>
      </c>
      <c r="I30" s="132" t="str">
        <f>VLOOKUP(E30,VIP!$A$2:$O12708,8,FALSE)</f>
        <v>Si</v>
      </c>
      <c r="J30" s="132" t="str">
        <f>VLOOKUP(E30,VIP!$A$2:$O12658,8,FALSE)</f>
        <v>Si</v>
      </c>
      <c r="K30" s="132" t="str">
        <f>VLOOKUP(E30,VIP!$A$2:$O16232,6,0)</f>
        <v>NO</v>
      </c>
      <c r="L30" s="138" t="s">
        <v>2239</v>
      </c>
      <c r="M30" s="149" t="s">
        <v>2533</v>
      </c>
      <c r="N30" s="94" t="s">
        <v>2444</v>
      </c>
      <c r="O30" s="132" t="s">
        <v>2578</v>
      </c>
      <c r="P30" s="138"/>
      <c r="Q30" s="148">
        <v>44295.478472222225</v>
      </c>
    </row>
    <row r="31" spans="1:17" ht="18" x14ac:dyDescent="0.25">
      <c r="A31" s="132" t="str">
        <f>VLOOKUP(E31,'LISTADO ATM'!$A$2:$C$901,3,0)</f>
        <v>DISTRITO NACIONAL</v>
      </c>
      <c r="B31" s="124" t="s">
        <v>2633</v>
      </c>
      <c r="C31" s="95">
        <v>44443.305127314816</v>
      </c>
      <c r="D31" s="95" t="s">
        <v>2174</v>
      </c>
      <c r="E31" s="124">
        <v>896</v>
      </c>
      <c r="F31" s="132" t="str">
        <f>VLOOKUP(E31,VIP!$A$2:$O15789,2,0)</f>
        <v>DRBR896</v>
      </c>
      <c r="G31" s="132" t="str">
        <f>VLOOKUP(E31,'LISTADO ATM'!$A$2:$B$900,2,0)</f>
        <v xml:space="preserve">ATM Campamento Militar 16 de Agosto I </v>
      </c>
      <c r="H31" s="132" t="str">
        <f>VLOOKUP(E31,VIP!$A$2:$O20750,7,FALSE)</f>
        <v>Si</v>
      </c>
      <c r="I31" s="132" t="str">
        <f>VLOOKUP(E31,VIP!$A$2:$O12715,8,FALSE)</f>
        <v>Si</v>
      </c>
      <c r="J31" s="132" t="str">
        <f>VLOOKUP(E31,VIP!$A$2:$O12665,8,FALSE)</f>
        <v>Si</v>
      </c>
      <c r="K31" s="132" t="str">
        <f>VLOOKUP(E31,VIP!$A$2:$O16239,6,0)</f>
        <v>NO</v>
      </c>
      <c r="L31" s="138" t="s">
        <v>2239</v>
      </c>
      <c r="M31" s="149" t="s">
        <v>2533</v>
      </c>
      <c r="N31" s="94" t="s">
        <v>2444</v>
      </c>
      <c r="O31" s="132" t="s">
        <v>2446</v>
      </c>
      <c r="P31" s="138"/>
      <c r="Q31" s="148">
        <v>44295.606249999997</v>
      </c>
    </row>
    <row r="32" spans="1:17" ht="18" x14ac:dyDescent="0.25">
      <c r="A32" s="132" t="str">
        <f>VLOOKUP(E32,'LISTADO ATM'!$A$2:$C$901,3,0)</f>
        <v>NORTE</v>
      </c>
      <c r="B32" s="124" t="s">
        <v>2684</v>
      </c>
      <c r="C32" s="95">
        <v>44443.516898148147</v>
      </c>
      <c r="D32" s="95" t="s">
        <v>2175</v>
      </c>
      <c r="E32" s="124">
        <v>275</v>
      </c>
      <c r="F32" s="132" t="str">
        <f>VLOOKUP(E32,VIP!$A$2:$O15806,2,0)</f>
        <v>DRBR275</v>
      </c>
      <c r="G32" s="132" t="str">
        <f>VLOOKUP(E32,'LISTADO ATM'!$A$2:$B$900,2,0)</f>
        <v xml:space="preserve">ATM Autobanco Duarte Stgo. II </v>
      </c>
      <c r="H32" s="132" t="str">
        <f>VLOOKUP(E32,VIP!$A$2:$O20767,7,FALSE)</f>
        <v>Si</v>
      </c>
      <c r="I32" s="132" t="str">
        <f>VLOOKUP(E32,VIP!$A$2:$O12732,8,FALSE)</f>
        <v>Si</v>
      </c>
      <c r="J32" s="132" t="str">
        <f>VLOOKUP(E32,VIP!$A$2:$O12682,8,FALSE)</f>
        <v>Si</v>
      </c>
      <c r="K32" s="132" t="str">
        <f>VLOOKUP(E32,VIP!$A$2:$O16256,6,0)</f>
        <v>NO</v>
      </c>
      <c r="L32" s="138" t="s">
        <v>2239</v>
      </c>
      <c r="M32" s="149" t="s">
        <v>2533</v>
      </c>
      <c r="N32" s="94" t="s">
        <v>2444</v>
      </c>
      <c r="O32" s="132" t="s">
        <v>2625</v>
      </c>
      <c r="P32" s="138"/>
      <c r="Q32" s="148">
        <v>44295.620138888888</v>
      </c>
    </row>
    <row r="33" spans="1:17" ht="18" x14ac:dyDescent="0.25">
      <c r="A33" s="132" t="str">
        <f>VLOOKUP(E33,'LISTADO ATM'!$A$2:$C$901,3,0)</f>
        <v>DISTRITO NACIONAL</v>
      </c>
      <c r="B33" s="124" t="s">
        <v>2679</v>
      </c>
      <c r="C33" s="95">
        <v>44443.530474537038</v>
      </c>
      <c r="D33" s="95" t="s">
        <v>2174</v>
      </c>
      <c r="E33" s="124">
        <v>707</v>
      </c>
      <c r="F33" s="132" t="str">
        <f>VLOOKUP(E33,VIP!$A$2:$O15802,2,0)</f>
        <v>DRBR707</v>
      </c>
      <c r="G33" s="132" t="str">
        <f>VLOOKUP(E33,'LISTADO ATM'!$A$2:$B$900,2,0)</f>
        <v xml:space="preserve">ATM IAD </v>
      </c>
      <c r="H33" s="132" t="str">
        <f>VLOOKUP(E33,VIP!$A$2:$O20763,7,FALSE)</f>
        <v>No</v>
      </c>
      <c r="I33" s="132" t="str">
        <f>VLOOKUP(E33,VIP!$A$2:$O12728,8,FALSE)</f>
        <v>No</v>
      </c>
      <c r="J33" s="132" t="str">
        <f>VLOOKUP(E33,VIP!$A$2:$O12678,8,FALSE)</f>
        <v>No</v>
      </c>
      <c r="K33" s="132" t="str">
        <f>VLOOKUP(E33,VIP!$A$2:$O16252,6,0)</f>
        <v>NO</v>
      </c>
      <c r="L33" s="138" t="s">
        <v>2239</v>
      </c>
      <c r="M33" s="149" t="s">
        <v>2533</v>
      </c>
      <c r="N33" s="94" t="s">
        <v>2444</v>
      </c>
      <c r="O33" s="132" t="s">
        <v>2446</v>
      </c>
      <c r="P33" s="138"/>
      <c r="Q33" s="148">
        <v>44295.760416666664</v>
      </c>
    </row>
    <row r="34" spans="1:17" ht="18" x14ac:dyDescent="0.25">
      <c r="A34" s="132" t="str">
        <f>VLOOKUP(E34,'LISTADO ATM'!$A$2:$C$901,3,0)</f>
        <v>NORTE</v>
      </c>
      <c r="B34" s="124" t="s">
        <v>2665</v>
      </c>
      <c r="C34" s="95">
        <v>44443.592303240737</v>
      </c>
      <c r="D34" s="95" t="s">
        <v>2175</v>
      </c>
      <c r="E34" s="124">
        <v>775</v>
      </c>
      <c r="F34" s="132" t="str">
        <f>VLOOKUP(E34,VIP!$A$2:$O15788,2,0)</f>
        <v>DRBR450</v>
      </c>
      <c r="G34" s="132" t="str">
        <f>VLOOKUP(E34,'LISTADO ATM'!$A$2:$B$900,2,0)</f>
        <v xml:space="preserve">ATM S/M Lilo (Montecristi) </v>
      </c>
      <c r="H34" s="132" t="str">
        <f>VLOOKUP(E34,VIP!$A$2:$O20749,7,FALSE)</f>
        <v>Si</v>
      </c>
      <c r="I34" s="132" t="str">
        <f>VLOOKUP(E34,VIP!$A$2:$O12714,8,FALSE)</f>
        <v>Si</v>
      </c>
      <c r="J34" s="132" t="str">
        <f>VLOOKUP(E34,VIP!$A$2:$O12664,8,FALSE)</f>
        <v>Si</v>
      </c>
      <c r="K34" s="132" t="str">
        <f>VLOOKUP(E34,VIP!$A$2:$O16238,6,0)</f>
        <v>NO</v>
      </c>
      <c r="L34" s="138" t="s">
        <v>2239</v>
      </c>
      <c r="M34" s="149" t="s">
        <v>2533</v>
      </c>
      <c r="N34" s="94" t="s">
        <v>2444</v>
      </c>
      <c r="O34" s="132" t="s">
        <v>2578</v>
      </c>
      <c r="P34" s="138"/>
      <c r="Q34" s="148">
        <v>44295.614583333336</v>
      </c>
    </row>
    <row r="35" spans="1:17" ht="18" x14ac:dyDescent="0.25">
      <c r="A35" s="132" t="str">
        <f>VLOOKUP(E35,'LISTADO ATM'!$A$2:$C$901,3,0)</f>
        <v>ESTE</v>
      </c>
      <c r="B35" s="124">
        <v>3336012594</v>
      </c>
      <c r="C35" s="95">
        <v>44441.754618055558</v>
      </c>
      <c r="D35" s="95" t="s">
        <v>2460</v>
      </c>
      <c r="E35" s="124">
        <v>219</v>
      </c>
      <c r="F35" s="132" t="str">
        <f>VLOOKUP(E35,VIP!$A$2:$O15770,2,0)</f>
        <v>DRBR219</v>
      </c>
      <c r="G35" s="132" t="str">
        <f>VLOOKUP(E35,'LISTADO ATM'!$A$2:$B$900,2,0)</f>
        <v xml:space="preserve">ATM Oficina La Altagracia (Higuey) </v>
      </c>
      <c r="H35" s="132" t="str">
        <f>VLOOKUP(E35,VIP!$A$2:$O20731,7,FALSE)</f>
        <v>Si</v>
      </c>
      <c r="I35" s="132" t="str">
        <f>VLOOKUP(E35,VIP!$A$2:$O12696,8,FALSE)</f>
        <v>Si</v>
      </c>
      <c r="J35" s="132" t="str">
        <f>VLOOKUP(E35,VIP!$A$2:$O12646,8,FALSE)</f>
        <v>Si</v>
      </c>
      <c r="K35" s="132" t="str">
        <f>VLOOKUP(E35,VIP!$A$2:$O16220,6,0)</f>
        <v>NO</v>
      </c>
      <c r="L35" s="138" t="s">
        <v>2618</v>
      </c>
      <c r="M35" s="149" t="s">
        <v>2533</v>
      </c>
      <c r="N35" s="94" t="s">
        <v>2444</v>
      </c>
      <c r="O35" s="132" t="s">
        <v>2461</v>
      </c>
      <c r="P35" s="138"/>
      <c r="Q35" s="148">
        <v>44295.623611111114</v>
      </c>
    </row>
    <row r="36" spans="1:17" ht="18" x14ac:dyDescent="0.25">
      <c r="A36" s="132" t="str">
        <f>VLOOKUP(E36,'LISTADO ATM'!$A$2:$C$901,3,0)</f>
        <v>ESTE</v>
      </c>
      <c r="B36" s="124">
        <v>3336012894</v>
      </c>
      <c r="C36" s="95">
        <v>44442.385937500003</v>
      </c>
      <c r="D36" s="95" t="s">
        <v>2441</v>
      </c>
      <c r="E36" s="124">
        <v>631</v>
      </c>
      <c r="F36" s="132" t="str">
        <f>VLOOKUP(E36,VIP!$A$2:$O15767,2,0)</f>
        <v>DRBR417</v>
      </c>
      <c r="G36" s="132" t="str">
        <f>VLOOKUP(E36,'LISTADO ATM'!$A$2:$B$900,2,0)</f>
        <v xml:space="preserve">ATM ASOCODEQUI (San Pedro) </v>
      </c>
      <c r="H36" s="132" t="str">
        <f>VLOOKUP(E36,VIP!$A$2:$O20728,7,FALSE)</f>
        <v>Si</v>
      </c>
      <c r="I36" s="132" t="str">
        <f>VLOOKUP(E36,VIP!$A$2:$O12693,8,FALSE)</f>
        <v>Si</v>
      </c>
      <c r="J36" s="132" t="str">
        <f>VLOOKUP(E36,VIP!$A$2:$O12643,8,FALSE)</f>
        <v>Si</v>
      </c>
      <c r="K36" s="132" t="str">
        <f>VLOOKUP(E36,VIP!$A$2:$O16217,6,0)</f>
        <v>NO</v>
      </c>
      <c r="L36" s="138" t="s">
        <v>2545</v>
      </c>
      <c r="M36" s="149" t="s">
        <v>2533</v>
      </c>
      <c r="N36" s="94" t="s">
        <v>2444</v>
      </c>
      <c r="O36" s="132" t="s">
        <v>2445</v>
      </c>
      <c r="P36" s="138"/>
      <c r="Q36" s="148">
        <v>44295.480555555558</v>
      </c>
    </row>
    <row r="37" spans="1:17" ht="18" x14ac:dyDescent="0.25">
      <c r="A37" s="132" t="str">
        <f>VLOOKUP(E37,'LISTADO ATM'!$A$2:$C$901,3,0)</f>
        <v>DISTRITO NACIONAL</v>
      </c>
      <c r="B37" s="124">
        <v>3336014096</v>
      </c>
      <c r="C37" s="95">
        <v>44442.930787037039</v>
      </c>
      <c r="D37" s="95" t="s">
        <v>2441</v>
      </c>
      <c r="E37" s="124">
        <v>967</v>
      </c>
      <c r="F37" s="132" t="str">
        <f>VLOOKUP(E37,VIP!$A$2:$O15782,2,0)</f>
        <v>DRBR967</v>
      </c>
      <c r="G37" s="132" t="str">
        <f>VLOOKUP(E37,'LISTADO ATM'!$A$2:$B$900,2,0)</f>
        <v xml:space="preserve">ATM UNP Hiper Olé Autopista Duarte </v>
      </c>
      <c r="H37" s="132" t="str">
        <f>VLOOKUP(E37,VIP!$A$2:$O20743,7,FALSE)</f>
        <v>Si</v>
      </c>
      <c r="I37" s="132" t="str">
        <f>VLOOKUP(E37,VIP!$A$2:$O12708,8,FALSE)</f>
        <v>Si</v>
      </c>
      <c r="J37" s="132" t="str">
        <f>VLOOKUP(E37,VIP!$A$2:$O12658,8,FALSE)</f>
        <v>Si</v>
      </c>
      <c r="K37" s="132" t="str">
        <f>VLOOKUP(E37,VIP!$A$2:$O16232,6,0)</f>
        <v>NO</v>
      </c>
      <c r="L37" s="138" t="s">
        <v>2545</v>
      </c>
      <c r="M37" s="149" t="s">
        <v>2533</v>
      </c>
      <c r="N37" s="94" t="s">
        <v>2444</v>
      </c>
      <c r="O37" s="132" t="s">
        <v>2445</v>
      </c>
      <c r="P37" s="138"/>
      <c r="Q37" s="148">
        <v>44295.55972222222</v>
      </c>
    </row>
    <row r="38" spans="1:17" ht="18" x14ac:dyDescent="0.25">
      <c r="A38" s="132" t="str">
        <f>VLOOKUP(E38,'LISTADO ATM'!$A$2:$C$901,3,0)</f>
        <v>DISTRITO NACIONAL</v>
      </c>
      <c r="B38" s="124" t="s">
        <v>2670</v>
      </c>
      <c r="C38" s="95">
        <v>44443.554247685184</v>
      </c>
      <c r="D38" s="95" t="s">
        <v>2460</v>
      </c>
      <c r="E38" s="124">
        <v>719</v>
      </c>
      <c r="F38" s="132" t="str">
        <f>VLOOKUP(E38,VIP!$A$2:$O15792,2,0)</f>
        <v>DRBR419</v>
      </c>
      <c r="G38" s="132" t="str">
        <f>VLOOKUP(E38,'LISTADO ATM'!$A$2:$B$900,2,0)</f>
        <v xml:space="preserve">ATM Ayuntamiento Municipal San Luís </v>
      </c>
      <c r="H38" s="132" t="str">
        <f>VLOOKUP(E38,VIP!$A$2:$O20753,7,FALSE)</f>
        <v>Si</v>
      </c>
      <c r="I38" s="132" t="str">
        <f>VLOOKUP(E38,VIP!$A$2:$O12718,8,FALSE)</f>
        <v>Si</v>
      </c>
      <c r="J38" s="132" t="str">
        <f>VLOOKUP(E38,VIP!$A$2:$O12668,8,FALSE)</f>
        <v>Si</v>
      </c>
      <c r="K38" s="132" t="str">
        <f>VLOOKUP(E38,VIP!$A$2:$O16242,6,0)</f>
        <v>NO</v>
      </c>
      <c r="L38" s="138" t="s">
        <v>2545</v>
      </c>
      <c r="M38" s="149" t="s">
        <v>2533</v>
      </c>
      <c r="N38" s="94" t="s">
        <v>2444</v>
      </c>
      <c r="O38" s="132" t="s">
        <v>2641</v>
      </c>
      <c r="P38" s="138"/>
      <c r="Q38" s="148">
        <v>44295.538194444445</v>
      </c>
    </row>
    <row r="39" spans="1:17" ht="18" x14ac:dyDescent="0.25">
      <c r="A39" s="132" t="str">
        <f>VLOOKUP(E39,'LISTADO ATM'!$A$2:$C$901,3,0)</f>
        <v>DISTRITO NACIONAL</v>
      </c>
      <c r="B39" s="124">
        <v>3336013257</v>
      </c>
      <c r="C39" s="95">
        <v>44442.47451388889</v>
      </c>
      <c r="D39" s="95" t="s">
        <v>2441</v>
      </c>
      <c r="E39" s="124">
        <v>336</v>
      </c>
      <c r="F39" s="132" t="str">
        <f>VLOOKUP(E39,VIP!$A$2:$O15778,2,0)</f>
        <v>DRBR336</v>
      </c>
      <c r="G39" s="132" t="str">
        <f>VLOOKUP(E39,'LISTADO ATM'!$A$2:$B$900,2,0)</f>
        <v>ATM Instituto Nacional de Cancer (incart)</v>
      </c>
      <c r="H39" s="132" t="str">
        <f>VLOOKUP(E39,VIP!$A$2:$O20739,7,FALSE)</f>
        <v>Si</v>
      </c>
      <c r="I39" s="132" t="str">
        <f>VLOOKUP(E39,VIP!$A$2:$O12704,8,FALSE)</f>
        <v>Si</v>
      </c>
      <c r="J39" s="132" t="str">
        <f>VLOOKUP(E39,VIP!$A$2:$O12654,8,FALSE)</f>
        <v>Si</v>
      </c>
      <c r="K39" s="132" t="str">
        <f>VLOOKUP(E39,VIP!$A$2:$O16228,6,0)</f>
        <v>NO</v>
      </c>
      <c r="L39" s="138" t="s">
        <v>2434</v>
      </c>
      <c r="M39" s="149" t="s">
        <v>2533</v>
      </c>
      <c r="N39" s="94" t="s">
        <v>2444</v>
      </c>
      <c r="O39" s="132" t="s">
        <v>2445</v>
      </c>
      <c r="P39" s="138"/>
      <c r="Q39" s="148">
        <v>44295.479861111111</v>
      </c>
    </row>
    <row r="40" spans="1:17" ht="18" x14ac:dyDescent="0.25">
      <c r="A40" s="132" t="str">
        <f>VLOOKUP(E40,'LISTADO ATM'!$A$2:$C$901,3,0)</f>
        <v>DISTRITO NACIONAL</v>
      </c>
      <c r="B40" s="124">
        <v>3336013396</v>
      </c>
      <c r="C40" s="95">
        <v>44442.506851851853</v>
      </c>
      <c r="D40" s="95" t="s">
        <v>2441</v>
      </c>
      <c r="E40" s="124">
        <v>709</v>
      </c>
      <c r="F40" s="132" t="str">
        <f>VLOOKUP(E40,VIP!$A$2:$O15792,2,0)</f>
        <v>DRBR01N</v>
      </c>
      <c r="G40" s="132" t="str">
        <f>VLOOKUP(E40,'LISTADO ATM'!$A$2:$B$900,2,0)</f>
        <v xml:space="preserve">ATM Seguros Maestro SEMMA  </v>
      </c>
      <c r="H40" s="132" t="str">
        <f>VLOOKUP(E40,VIP!$A$2:$O20753,7,FALSE)</f>
        <v>Si</v>
      </c>
      <c r="I40" s="132" t="str">
        <f>VLOOKUP(E40,VIP!$A$2:$O12718,8,FALSE)</f>
        <v>Si</v>
      </c>
      <c r="J40" s="132" t="str">
        <f>VLOOKUP(E40,VIP!$A$2:$O12668,8,FALSE)</f>
        <v>Si</v>
      </c>
      <c r="K40" s="132" t="str">
        <f>VLOOKUP(E40,VIP!$A$2:$O16242,6,0)</f>
        <v>NO</v>
      </c>
      <c r="L40" s="138" t="s">
        <v>2434</v>
      </c>
      <c r="M40" s="149" t="s">
        <v>2533</v>
      </c>
      <c r="N40" s="94" t="s">
        <v>2444</v>
      </c>
      <c r="O40" s="132" t="s">
        <v>2445</v>
      </c>
      <c r="P40" s="138"/>
      <c r="Q40" s="148">
        <v>44295.479861111111</v>
      </c>
    </row>
    <row r="41" spans="1:17" ht="18" x14ac:dyDescent="0.25">
      <c r="A41" s="132" t="str">
        <f>VLOOKUP(E41,'LISTADO ATM'!$A$2:$C$901,3,0)</f>
        <v>ESTE</v>
      </c>
      <c r="B41" s="124">
        <v>3336014044</v>
      </c>
      <c r="C41" s="95">
        <v>44442.76221064815</v>
      </c>
      <c r="D41" s="95" t="s">
        <v>2460</v>
      </c>
      <c r="E41" s="124">
        <v>366</v>
      </c>
      <c r="F41" s="132" t="str">
        <f>VLOOKUP(E41,VIP!$A$2:$O15784,2,0)</f>
        <v>DRBR366</v>
      </c>
      <c r="G41" s="132" t="str">
        <f>VLOOKUP(E41,'LISTADO ATM'!$A$2:$B$900,2,0)</f>
        <v>ATM Oficina Boulevard (Higuey) II</v>
      </c>
      <c r="H41" s="132" t="str">
        <f>VLOOKUP(E41,VIP!$A$2:$O20745,7,FALSE)</f>
        <v>N/A</v>
      </c>
      <c r="I41" s="132" t="str">
        <f>VLOOKUP(E41,VIP!$A$2:$O12710,8,FALSE)</f>
        <v>N/A</v>
      </c>
      <c r="J41" s="132" t="str">
        <f>VLOOKUP(E41,VIP!$A$2:$O12660,8,FALSE)</f>
        <v>N/A</v>
      </c>
      <c r="K41" s="132" t="str">
        <f>VLOOKUP(E41,VIP!$A$2:$O16234,6,0)</f>
        <v>N/A</v>
      </c>
      <c r="L41" s="138" t="s">
        <v>2434</v>
      </c>
      <c r="M41" s="149" t="s">
        <v>2533</v>
      </c>
      <c r="N41" s="94" t="s">
        <v>2444</v>
      </c>
      <c r="O41" s="132" t="s">
        <v>2622</v>
      </c>
      <c r="P41" s="138"/>
      <c r="Q41" s="148">
        <v>44295.479166666664</v>
      </c>
    </row>
    <row r="42" spans="1:17" ht="18" x14ac:dyDescent="0.25">
      <c r="A42" s="132" t="str">
        <f>VLOOKUP(E42,'LISTADO ATM'!$A$2:$C$901,3,0)</f>
        <v>DISTRITO NACIONAL</v>
      </c>
      <c r="B42" s="124">
        <v>3336014074</v>
      </c>
      <c r="C42" s="95">
        <v>44442.818668981483</v>
      </c>
      <c r="D42" s="95" t="s">
        <v>2441</v>
      </c>
      <c r="E42" s="124">
        <v>152</v>
      </c>
      <c r="F42" s="132" t="str">
        <f>VLOOKUP(E42,VIP!$A$2:$O15793,2,0)</f>
        <v>DRBR152</v>
      </c>
      <c r="G42" s="132" t="str">
        <f>VLOOKUP(E42,'LISTADO ATM'!$A$2:$B$900,2,0)</f>
        <v xml:space="preserve">ATM Kiosco Megacentro II </v>
      </c>
      <c r="H42" s="132" t="str">
        <f>VLOOKUP(E42,VIP!$A$2:$O20754,7,FALSE)</f>
        <v>Si</v>
      </c>
      <c r="I42" s="132" t="str">
        <f>VLOOKUP(E42,VIP!$A$2:$O12719,8,FALSE)</f>
        <v>Si</v>
      </c>
      <c r="J42" s="132" t="str">
        <f>VLOOKUP(E42,VIP!$A$2:$O12669,8,FALSE)</f>
        <v>Si</v>
      </c>
      <c r="K42" s="132" t="str">
        <f>VLOOKUP(E42,VIP!$A$2:$O16243,6,0)</f>
        <v>NO</v>
      </c>
      <c r="L42" s="138" t="s">
        <v>2434</v>
      </c>
      <c r="M42" s="149" t="s">
        <v>2533</v>
      </c>
      <c r="N42" s="94" t="s">
        <v>2444</v>
      </c>
      <c r="O42" s="132" t="s">
        <v>2445</v>
      </c>
      <c r="P42" s="138"/>
      <c r="Q42" s="148">
        <v>44295.625694444447</v>
      </c>
    </row>
    <row r="43" spans="1:17" ht="18" x14ac:dyDescent="0.25">
      <c r="A43" s="132" t="str">
        <f>VLOOKUP(E43,'LISTADO ATM'!$A$2:$C$901,3,0)</f>
        <v>DISTRITO NACIONAL</v>
      </c>
      <c r="B43" s="124">
        <v>3336012592</v>
      </c>
      <c r="C43" s="95">
        <v>44441.752453703702</v>
      </c>
      <c r="D43" s="95" t="s">
        <v>2174</v>
      </c>
      <c r="E43" s="124">
        <v>318</v>
      </c>
      <c r="F43" s="132" t="str">
        <f>VLOOKUP(E43,VIP!$A$2:$O15771,2,0)</f>
        <v>DRBR318</v>
      </c>
      <c r="G43" s="132" t="str">
        <f>VLOOKUP(E43,'LISTADO ATM'!$A$2:$B$900,2,0)</f>
        <v>ATM Autoservicio Lope de Vega</v>
      </c>
      <c r="H43" s="132" t="str">
        <f>VLOOKUP(E43,VIP!$A$2:$O20732,7,FALSE)</f>
        <v>Si</v>
      </c>
      <c r="I43" s="132" t="str">
        <f>VLOOKUP(E43,VIP!$A$2:$O12697,8,FALSE)</f>
        <v>Si</v>
      </c>
      <c r="J43" s="132" t="str">
        <f>VLOOKUP(E43,VIP!$A$2:$O12647,8,FALSE)</f>
        <v>Si</v>
      </c>
      <c r="K43" s="132" t="str">
        <f>VLOOKUP(E43,VIP!$A$2:$O16221,6,0)</f>
        <v>NO</v>
      </c>
      <c r="L43" s="138" t="s">
        <v>2621</v>
      </c>
      <c r="M43" s="149" t="s">
        <v>2533</v>
      </c>
      <c r="N43" s="94" t="s">
        <v>2444</v>
      </c>
      <c r="O43" s="132" t="s">
        <v>2446</v>
      </c>
      <c r="P43" s="138"/>
      <c r="Q43" s="148">
        <v>44295.470138888886</v>
      </c>
    </row>
    <row r="44" spans="1:17" ht="18" x14ac:dyDescent="0.25">
      <c r="A44" s="132" t="str">
        <f>VLOOKUP(E44,'LISTADO ATM'!$A$2:$C$901,3,0)</f>
        <v>DISTRITO NACIONAL</v>
      </c>
      <c r="B44" s="124">
        <v>3336013905</v>
      </c>
      <c r="C44" s="95">
        <v>44442.686898148146</v>
      </c>
      <c r="D44" s="95" t="s">
        <v>2174</v>
      </c>
      <c r="E44" s="124">
        <v>686</v>
      </c>
      <c r="F44" s="132" t="str">
        <f>VLOOKUP(E44,VIP!$A$2:$O15797,2,0)</f>
        <v>DRBR686</v>
      </c>
      <c r="G44" s="132" t="str">
        <f>VLOOKUP(E44,'LISTADO ATM'!$A$2:$B$900,2,0)</f>
        <v>ATM Autoservicio Oficina Máximo Gómez</v>
      </c>
      <c r="H44" s="132" t="str">
        <f>VLOOKUP(E44,VIP!$A$2:$O20758,7,FALSE)</f>
        <v>Si</v>
      </c>
      <c r="I44" s="132" t="str">
        <f>VLOOKUP(E44,VIP!$A$2:$O12723,8,FALSE)</f>
        <v>Si</v>
      </c>
      <c r="J44" s="132" t="str">
        <f>VLOOKUP(E44,VIP!$A$2:$O12673,8,FALSE)</f>
        <v>Si</v>
      </c>
      <c r="K44" s="132" t="str">
        <f>VLOOKUP(E44,VIP!$A$2:$O16247,6,0)</f>
        <v>NO</v>
      </c>
      <c r="L44" s="138" t="s">
        <v>2621</v>
      </c>
      <c r="M44" s="149" t="s">
        <v>2533</v>
      </c>
      <c r="N44" s="94" t="s">
        <v>2444</v>
      </c>
      <c r="O44" s="132" t="s">
        <v>2446</v>
      </c>
      <c r="P44" s="138"/>
      <c r="Q44" s="148">
        <v>44295.481249999997</v>
      </c>
    </row>
    <row r="45" spans="1:17" ht="18" x14ac:dyDescent="0.25">
      <c r="A45" s="132" t="str">
        <f>VLOOKUP(E45,'LISTADO ATM'!$A$2:$C$901,3,0)</f>
        <v>DISTRITO NACIONAL</v>
      </c>
      <c r="B45" s="124">
        <v>3336014109</v>
      </c>
      <c r="C45" s="95">
        <v>44443.106319444443</v>
      </c>
      <c r="D45" s="95" t="s">
        <v>2174</v>
      </c>
      <c r="E45" s="124">
        <v>239</v>
      </c>
      <c r="F45" s="132" t="str">
        <f>VLOOKUP(E45,VIP!$A$2:$O15785,2,0)</f>
        <v>DRBR239</v>
      </c>
      <c r="G45" s="132" t="str">
        <f>VLOOKUP(E45,'LISTADO ATM'!$A$2:$B$900,2,0)</f>
        <v xml:space="preserve">ATM Autobanco Charles de Gaulle </v>
      </c>
      <c r="H45" s="132" t="str">
        <f>VLOOKUP(E45,VIP!$A$2:$O20746,7,FALSE)</f>
        <v>Si</v>
      </c>
      <c r="I45" s="132" t="str">
        <f>VLOOKUP(E45,VIP!$A$2:$O12711,8,FALSE)</f>
        <v>Si</v>
      </c>
      <c r="J45" s="132" t="str">
        <f>VLOOKUP(E45,VIP!$A$2:$O12661,8,FALSE)</f>
        <v>Si</v>
      </c>
      <c r="K45" s="132" t="str">
        <f>VLOOKUP(E45,VIP!$A$2:$O16235,6,0)</f>
        <v>SI</v>
      </c>
      <c r="L45" s="138" t="s">
        <v>2621</v>
      </c>
      <c r="M45" s="149" t="s">
        <v>2533</v>
      </c>
      <c r="N45" s="94" t="s">
        <v>2444</v>
      </c>
      <c r="O45" s="132" t="s">
        <v>2446</v>
      </c>
      <c r="P45" s="138"/>
      <c r="Q45" s="148">
        <v>44295.775000000001</v>
      </c>
    </row>
    <row r="46" spans="1:17" ht="18" x14ac:dyDescent="0.25">
      <c r="A46" s="132" t="str">
        <f>VLOOKUP(E46,'LISTADO ATM'!$A$2:$C$901,3,0)</f>
        <v>DISTRITO NACIONAL</v>
      </c>
      <c r="B46" s="124">
        <v>3336014060</v>
      </c>
      <c r="C46" s="95">
        <v>44442.793078703704</v>
      </c>
      <c r="D46" s="95" t="s">
        <v>2174</v>
      </c>
      <c r="E46" s="124">
        <v>13</v>
      </c>
      <c r="F46" s="132" t="str">
        <f>VLOOKUP(E46,VIP!$A$2:$O15783,2,0)</f>
        <v>DRBR013</v>
      </c>
      <c r="G46" s="132" t="str">
        <f>VLOOKUP(E46,'LISTADO ATM'!$A$2:$B$900,2,0)</f>
        <v xml:space="preserve">ATM CDEEE </v>
      </c>
      <c r="H46" s="132" t="str">
        <f>VLOOKUP(E46,VIP!$A$2:$O20744,7,FALSE)</f>
        <v>Si</v>
      </c>
      <c r="I46" s="132" t="str">
        <f>VLOOKUP(E46,VIP!$A$2:$O12709,8,FALSE)</f>
        <v>Si</v>
      </c>
      <c r="J46" s="132" t="str">
        <f>VLOOKUP(E46,VIP!$A$2:$O12659,8,FALSE)</f>
        <v>Si</v>
      </c>
      <c r="K46" s="132" t="str">
        <f>VLOOKUP(E46,VIP!$A$2:$O16233,6,0)</f>
        <v>NO</v>
      </c>
      <c r="L46" s="138" t="s">
        <v>2626</v>
      </c>
      <c r="M46" s="149" t="s">
        <v>2533</v>
      </c>
      <c r="N46" s="94" t="s">
        <v>2444</v>
      </c>
      <c r="O46" s="132" t="s">
        <v>2446</v>
      </c>
      <c r="P46" s="138"/>
      <c r="Q46" s="148">
        <v>44295.625</v>
      </c>
    </row>
    <row r="47" spans="1:17" ht="18" x14ac:dyDescent="0.25">
      <c r="A47" s="132" t="str">
        <f>VLOOKUP(E47,'LISTADO ATM'!$A$2:$C$901,3,0)</f>
        <v>DISTRITO NACIONAL</v>
      </c>
      <c r="B47" s="124">
        <v>3336011182</v>
      </c>
      <c r="C47" s="95">
        <v>44441.378668981481</v>
      </c>
      <c r="D47" s="95" t="s">
        <v>2441</v>
      </c>
      <c r="E47" s="124">
        <v>574</v>
      </c>
      <c r="F47" s="132" t="str">
        <f>VLOOKUP(E47,VIP!$A$2:$O15764,2,0)</f>
        <v>DRBR080</v>
      </c>
      <c r="G47" s="132" t="str">
        <f>VLOOKUP(E47,'LISTADO ATM'!$A$2:$B$900,2,0)</f>
        <v xml:space="preserve">ATM Club Obras Públicas </v>
      </c>
      <c r="H47" s="132" t="str">
        <f>VLOOKUP(E47,VIP!$A$2:$O20725,7,FALSE)</f>
        <v>Si</v>
      </c>
      <c r="I47" s="132" t="str">
        <f>VLOOKUP(E47,VIP!$A$2:$O12690,8,FALSE)</f>
        <v>Si</v>
      </c>
      <c r="J47" s="132" t="str">
        <f>VLOOKUP(E47,VIP!$A$2:$O12640,8,FALSE)</f>
        <v>Si</v>
      </c>
      <c r="K47" s="132" t="str">
        <f>VLOOKUP(E47,VIP!$A$2:$O16214,6,0)</f>
        <v>NO</v>
      </c>
      <c r="L47" s="138" t="s">
        <v>2410</v>
      </c>
      <c r="M47" s="149" t="s">
        <v>2533</v>
      </c>
      <c r="N47" s="94" t="s">
        <v>2444</v>
      </c>
      <c r="O47" s="132" t="s">
        <v>2445</v>
      </c>
      <c r="P47" s="138"/>
      <c r="Q47" s="148">
        <v>44295.542361111111</v>
      </c>
    </row>
    <row r="48" spans="1:17" ht="18" x14ac:dyDescent="0.25">
      <c r="A48" s="132" t="str">
        <f>VLOOKUP(E48,'LISTADO ATM'!$A$2:$C$901,3,0)</f>
        <v>DISTRITO NACIONAL</v>
      </c>
      <c r="B48" s="124">
        <v>3336013284</v>
      </c>
      <c r="C48" s="95">
        <v>44442.479861111111</v>
      </c>
      <c r="D48" s="95" t="s">
        <v>2441</v>
      </c>
      <c r="E48" s="124">
        <v>338</v>
      </c>
      <c r="F48" s="132" t="str">
        <f>VLOOKUP(E48,VIP!$A$2:$O15798,2,0)</f>
        <v>DRBR338</v>
      </c>
      <c r="G48" s="132" t="str">
        <f>VLOOKUP(E48,'LISTADO ATM'!$A$2:$B$900,2,0)</f>
        <v>ATM S/M Aprezio Pantoja</v>
      </c>
      <c r="H48" s="132" t="str">
        <f>VLOOKUP(E48,VIP!$A$2:$O20759,7,FALSE)</f>
        <v>Si</v>
      </c>
      <c r="I48" s="132" t="str">
        <f>VLOOKUP(E48,VIP!$A$2:$O12724,8,FALSE)</f>
        <v>Si</v>
      </c>
      <c r="J48" s="132" t="str">
        <f>VLOOKUP(E48,VIP!$A$2:$O12674,8,FALSE)</f>
        <v>Si</v>
      </c>
      <c r="K48" s="132" t="str">
        <f>VLOOKUP(E48,VIP!$A$2:$O16248,6,0)</f>
        <v>NO</v>
      </c>
      <c r="L48" s="138" t="s">
        <v>2410</v>
      </c>
      <c r="M48" s="149" t="s">
        <v>2533</v>
      </c>
      <c r="N48" s="94" t="s">
        <v>2444</v>
      </c>
      <c r="O48" s="132" t="s">
        <v>2445</v>
      </c>
      <c r="P48" s="138"/>
      <c r="Q48" s="148">
        <v>44295.626388888886</v>
      </c>
    </row>
    <row r="49" spans="1:17" ht="18" x14ac:dyDescent="0.25">
      <c r="A49" s="132" t="str">
        <f>VLOOKUP(E49,'LISTADO ATM'!$A$2:$C$901,3,0)</f>
        <v>ESTE</v>
      </c>
      <c r="B49" s="124">
        <v>3336013779</v>
      </c>
      <c r="C49" s="95">
        <v>44442.651574074072</v>
      </c>
      <c r="D49" s="95" t="s">
        <v>2441</v>
      </c>
      <c r="E49" s="124">
        <v>843</v>
      </c>
      <c r="F49" s="132" t="str">
        <f>VLOOKUP(E49,VIP!$A$2:$O15804,2,0)</f>
        <v>DRBR843</v>
      </c>
      <c r="G49" s="132" t="str">
        <f>VLOOKUP(E49,'LISTADO ATM'!$A$2:$B$900,2,0)</f>
        <v xml:space="preserve">ATM Oficina Romana Centro </v>
      </c>
      <c r="H49" s="132" t="str">
        <f>VLOOKUP(E49,VIP!$A$2:$O20765,7,FALSE)</f>
        <v>Si</v>
      </c>
      <c r="I49" s="132" t="str">
        <f>VLOOKUP(E49,VIP!$A$2:$O12730,8,FALSE)</f>
        <v>Si</v>
      </c>
      <c r="J49" s="132" t="str">
        <f>VLOOKUP(E49,VIP!$A$2:$O12680,8,FALSE)</f>
        <v>Si</v>
      </c>
      <c r="K49" s="132" t="str">
        <f>VLOOKUP(E49,VIP!$A$2:$O16254,6,0)</f>
        <v>NO</v>
      </c>
      <c r="L49" s="138" t="s">
        <v>2410</v>
      </c>
      <c r="M49" s="149" t="s">
        <v>2533</v>
      </c>
      <c r="N49" s="94" t="s">
        <v>2444</v>
      </c>
      <c r="O49" s="132" t="s">
        <v>2445</v>
      </c>
      <c r="P49" s="138"/>
      <c r="Q49" s="148">
        <v>44295.484027777777</v>
      </c>
    </row>
    <row r="50" spans="1:17" ht="18" x14ac:dyDescent="0.25">
      <c r="A50" s="132" t="str">
        <f>VLOOKUP(E50,'LISTADO ATM'!$A$2:$C$901,3,0)</f>
        <v>DISTRITO NACIONAL</v>
      </c>
      <c r="B50" s="124">
        <v>3336013934</v>
      </c>
      <c r="C50" s="95">
        <v>44442.699479166666</v>
      </c>
      <c r="D50" s="95" t="s">
        <v>2441</v>
      </c>
      <c r="E50" s="124">
        <v>738</v>
      </c>
      <c r="F50" s="132" t="str">
        <f>VLOOKUP(E50,VIP!$A$2:$O15792,2,0)</f>
        <v>DRBR24S</v>
      </c>
      <c r="G50" s="132" t="str">
        <f>VLOOKUP(E50,'LISTADO ATM'!$A$2:$B$900,2,0)</f>
        <v xml:space="preserve">ATM Zona Franca Los Alcarrizos </v>
      </c>
      <c r="H50" s="132" t="str">
        <f>VLOOKUP(E50,VIP!$A$2:$O20753,7,FALSE)</f>
        <v>Si</v>
      </c>
      <c r="I50" s="132" t="str">
        <f>VLOOKUP(E50,VIP!$A$2:$O12718,8,FALSE)</f>
        <v>Si</v>
      </c>
      <c r="J50" s="132" t="str">
        <f>VLOOKUP(E50,VIP!$A$2:$O12668,8,FALSE)</f>
        <v>Si</v>
      </c>
      <c r="K50" s="132" t="str">
        <f>VLOOKUP(E50,VIP!$A$2:$O16242,6,0)</f>
        <v>NO</v>
      </c>
      <c r="L50" s="138" t="s">
        <v>2410</v>
      </c>
      <c r="M50" s="149" t="s">
        <v>2533</v>
      </c>
      <c r="N50" s="94" t="s">
        <v>2444</v>
      </c>
      <c r="O50" s="132" t="s">
        <v>2445</v>
      </c>
      <c r="P50" s="138"/>
      <c r="Q50" s="148">
        <v>44295.629861111112</v>
      </c>
    </row>
    <row r="51" spans="1:17" ht="18" x14ac:dyDescent="0.25">
      <c r="A51" s="132" t="str">
        <f>VLOOKUP(E51,'LISTADO ATM'!$A$2:$C$901,3,0)</f>
        <v>DISTRITO NACIONAL</v>
      </c>
      <c r="B51" s="124">
        <v>3336014073</v>
      </c>
      <c r="C51" s="95">
        <v>44442.816562499997</v>
      </c>
      <c r="D51" s="95" t="s">
        <v>2441</v>
      </c>
      <c r="E51" s="124">
        <v>162</v>
      </c>
      <c r="F51" s="132" t="str">
        <f>VLOOKUP(E51,VIP!$A$2:$O15794,2,0)</f>
        <v>DRBR162</v>
      </c>
      <c r="G51" s="132" t="str">
        <f>VLOOKUP(E51,'LISTADO ATM'!$A$2:$B$900,2,0)</f>
        <v xml:space="preserve">ATM Oficina Tiradentes I </v>
      </c>
      <c r="H51" s="132" t="str">
        <f>VLOOKUP(E51,VIP!$A$2:$O20755,7,FALSE)</f>
        <v>Si</v>
      </c>
      <c r="I51" s="132" t="str">
        <f>VLOOKUP(E51,VIP!$A$2:$O12720,8,FALSE)</f>
        <v>Si</v>
      </c>
      <c r="J51" s="132" t="str">
        <f>VLOOKUP(E51,VIP!$A$2:$O12670,8,FALSE)</f>
        <v>Si</v>
      </c>
      <c r="K51" s="132" t="str">
        <f>VLOOKUP(E51,VIP!$A$2:$O16244,6,0)</f>
        <v>NO</v>
      </c>
      <c r="L51" s="138" t="s">
        <v>2410</v>
      </c>
      <c r="M51" s="149" t="s">
        <v>2533</v>
      </c>
      <c r="N51" s="94" t="s">
        <v>2444</v>
      </c>
      <c r="O51" s="132" t="s">
        <v>2445</v>
      </c>
      <c r="P51" s="138"/>
      <c r="Q51" s="148">
        <v>44295.479861111111</v>
      </c>
    </row>
    <row r="52" spans="1:17" ht="18" x14ac:dyDescent="0.25">
      <c r="A52" s="132" t="str">
        <f>VLOOKUP(E52,'LISTADO ATM'!$A$2:$C$901,3,0)</f>
        <v>DISTRITO NACIONAL</v>
      </c>
      <c r="B52" s="124">
        <v>3336014075</v>
      </c>
      <c r="C52" s="95">
        <v>44442.820405092592</v>
      </c>
      <c r="D52" s="95" t="s">
        <v>2441</v>
      </c>
      <c r="E52" s="124">
        <v>629</v>
      </c>
      <c r="F52" s="132" t="str">
        <f>VLOOKUP(E52,VIP!$A$2:$O15792,2,0)</f>
        <v>DRBR24M</v>
      </c>
      <c r="G52" s="132" t="str">
        <f>VLOOKUP(E52,'LISTADO ATM'!$A$2:$B$900,2,0)</f>
        <v xml:space="preserve">ATM Oficina Americana Independencia I </v>
      </c>
      <c r="H52" s="132" t="str">
        <f>VLOOKUP(E52,VIP!$A$2:$O20753,7,FALSE)</f>
        <v>Si</v>
      </c>
      <c r="I52" s="132" t="str">
        <f>VLOOKUP(E52,VIP!$A$2:$O12718,8,FALSE)</f>
        <v>Si</v>
      </c>
      <c r="J52" s="132" t="str">
        <f>VLOOKUP(E52,VIP!$A$2:$O12668,8,FALSE)</f>
        <v>Si</v>
      </c>
      <c r="K52" s="132" t="str">
        <f>VLOOKUP(E52,VIP!$A$2:$O16242,6,0)</f>
        <v>SI</v>
      </c>
      <c r="L52" s="138" t="s">
        <v>2410</v>
      </c>
      <c r="M52" s="149" t="s">
        <v>2533</v>
      </c>
      <c r="N52" s="94" t="s">
        <v>2444</v>
      </c>
      <c r="O52" s="132" t="s">
        <v>2445</v>
      </c>
      <c r="P52" s="138"/>
      <c r="Q52" s="148">
        <v>44295.484722222223</v>
      </c>
    </row>
    <row r="53" spans="1:17" ht="18" x14ac:dyDescent="0.25">
      <c r="A53" s="132" t="str">
        <f>VLOOKUP(E53,'LISTADO ATM'!$A$2:$C$901,3,0)</f>
        <v>DISTRITO NACIONAL</v>
      </c>
      <c r="B53" s="124">
        <v>3336014076</v>
      </c>
      <c r="C53" s="95">
        <v>44442.825787037036</v>
      </c>
      <c r="D53" s="95" t="s">
        <v>2441</v>
      </c>
      <c r="E53" s="124">
        <v>836</v>
      </c>
      <c r="F53" s="132" t="str">
        <f>VLOOKUP(E53,VIP!$A$2:$O15791,2,0)</f>
        <v>DRBR836</v>
      </c>
      <c r="G53" s="132" t="str">
        <f>VLOOKUP(E53,'LISTADO ATM'!$A$2:$B$900,2,0)</f>
        <v xml:space="preserve">ATM UNP Plaza Luperón </v>
      </c>
      <c r="H53" s="132" t="str">
        <f>VLOOKUP(E53,VIP!$A$2:$O20752,7,FALSE)</f>
        <v>Si</v>
      </c>
      <c r="I53" s="132" t="str">
        <f>VLOOKUP(E53,VIP!$A$2:$O12717,8,FALSE)</f>
        <v>Si</v>
      </c>
      <c r="J53" s="132" t="str">
        <f>VLOOKUP(E53,VIP!$A$2:$O12667,8,FALSE)</f>
        <v>Si</v>
      </c>
      <c r="K53" s="132" t="str">
        <f>VLOOKUP(E53,VIP!$A$2:$O16241,6,0)</f>
        <v>NO</v>
      </c>
      <c r="L53" s="138" t="s">
        <v>2410</v>
      </c>
      <c r="M53" s="149" t="s">
        <v>2533</v>
      </c>
      <c r="N53" s="94" t="s">
        <v>2444</v>
      </c>
      <c r="O53" s="132" t="s">
        <v>2445</v>
      </c>
      <c r="P53" s="138"/>
      <c r="Q53" s="148">
        <v>44295.48541666667</v>
      </c>
    </row>
    <row r="54" spans="1:17" ht="18" x14ac:dyDescent="0.25">
      <c r="A54" s="132" t="str">
        <f>VLOOKUP(E54,'LISTADO ATM'!$A$2:$C$901,3,0)</f>
        <v>ESTE</v>
      </c>
      <c r="B54" s="124">
        <v>3336014077</v>
      </c>
      <c r="C54" s="95">
        <v>44442.829004629632</v>
      </c>
      <c r="D54" s="95" t="s">
        <v>2460</v>
      </c>
      <c r="E54" s="124">
        <v>114</v>
      </c>
      <c r="F54" s="132" t="str">
        <f>VLOOKUP(E54,VIP!$A$2:$O15790,2,0)</f>
        <v>DRBR114</v>
      </c>
      <c r="G54" s="132" t="str">
        <f>VLOOKUP(E54,'LISTADO ATM'!$A$2:$B$900,2,0)</f>
        <v xml:space="preserve">ATM Oficina Hato Mayor </v>
      </c>
      <c r="H54" s="132" t="str">
        <f>VLOOKUP(E54,VIP!$A$2:$O20751,7,FALSE)</f>
        <v>Si</v>
      </c>
      <c r="I54" s="132" t="str">
        <f>VLOOKUP(E54,VIP!$A$2:$O12716,8,FALSE)</f>
        <v>Si</v>
      </c>
      <c r="J54" s="132" t="str">
        <f>VLOOKUP(E54,VIP!$A$2:$O12666,8,FALSE)</f>
        <v>Si</v>
      </c>
      <c r="K54" s="132" t="str">
        <f>VLOOKUP(E54,VIP!$A$2:$O16240,6,0)</f>
        <v>NO</v>
      </c>
      <c r="L54" s="138" t="s">
        <v>2410</v>
      </c>
      <c r="M54" s="149" t="s">
        <v>2533</v>
      </c>
      <c r="N54" s="94" t="s">
        <v>2444</v>
      </c>
      <c r="O54" s="132" t="s">
        <v>2622</v>
      </c>
      <c r="P54" s="138"/>
      <c r="Q54" s="148">
        <v>44295.597222222219</v>
      </c>
    </row>
    <row r="55" spans="1:17" ht="18" x14ac:dyDescent="0.25">
      <c r="A55" s="132" t="str">
        <f>VLOOKUP(E55,'LISTADO ATM'!$A$2:$C$901,3,0)</f>
        <v>NORTE</v>
      </c>
      <c r="B55" s="124">
        <v>3336014091</v>
      </c>
      <c r="C55" s="95">
        <v>44442.865706018521</v>
      </c>
      <c r="D55" s="95" t="s">
        <v>2460</v>
      </c>
      <c r="E55" s="124">
        <v>288</v>
      </c>
      <c r="F55" s="132" t="str">
        <f>VLOOKUP(E55,VIP!$A$2:$O15783,2,0)</f>
        <v>DRBR288</v>
      </c>
      <c r="G55" s="132" t="str">
        <f>VLOOKUP(E55,'LISTADO ATM'!$A$2:$B$900,2,0)</f>
        <v xml:space="preserve">ATM Oficina Camino Real II (Puerto Plata) </v>
      </c>
      <c r="H55" s="132" t="str">
        <f>VLOOKUP(E55,VIP!$A$2:$O20744,7,FALSE)</f>
        <v>N/A</v>
      </c>
      <c r="I55" s="132" t="str">
        <f>VLOOKUP(E55,VIP!$A$2:$O12709,8,FALSE)</f>
        <v>N/A</v>
      </c>
      <c r="J55" s="132" t="str">
        <f>VLOOKUP(E55,VIP!$A$2:$O12659,8,FALSE)</f>
        <v>N/A</v>
      </c>
      <c r="K55" s="132" t="str">
        <f>VLOOKUP(E55,VIP!$A$2:$O16233,6,0)</f>
        <v>N/A</v>
      </c>
      <c r="L55" s="138" t="s">
        <v>2410</v>
      </c>
      <c r="M55" s="149" t="s">
        <v>2533</v>
      </c>
      <c r="N55" s="94" t="s">
        <v>2444</v>
      </c>
      <c r="O55" s="132" t="s">
        <v>2622</v>
      </c>
      <c r="P55" s="138"/>
      <c r="Q55" s="148">
        <v>44295.48541666667</v>
      </c>
    </row>
    <row r="56" spans="1:17" ht="18" x14ac:dyDescent="0.25">
      <c r="A56" s="132" t="str">
        <f>VLOOKUP(E56,'LISTADO ATM'!$A$2:$C$901,3,0)</f>
        <v>DISTRITO NACIONAL</v>
      </c>
      <c r="B56" s="124">
        <v>3336014106</v>
      </c>
      <c r="C56" s="95">
        <v>44443.07372685185</v>
      </c>
      <c r="D56" s="95" t="s">
        <v>2441</v>
      </c>
      <c r="E56" s="124">
        <v>319</v>
      </c>
      <c r="F56" s="132" t="str">
        <f>VLOOKUP(E56,VIP!$A$2:$O15781,2,0)</f>
        <v>DRBR319</v>
      </c>
      <c r="G56" s="132" t="str">
        <f>VLOOKUP(E56,'LISTADO ATM'!$A$2:$B$900,2,0)</f>
        <v>ATM Autobanco Lopez de Vega</v>
      </c>
      <c r="H56" s="132" t="str">
        <f>VLOOKUP(E56,VIP!$A$2:$O20742,7,FALSE)</f>
        <v>Si</v>
      </c>
      <c r="I56" s="132" t="str">
        <f>VLOOKUP(E56,VIP!$A$2:$O12707,8,FALSE)</f>
        <v>Si</v>
      </c>
      <c r="J56" s="132" t="str">
        <f>VLOOKUP(E56,VIP!$A$2:$O12657,8,FALSE)</f>
        <v>Si</v>
      </c>
      <c r="K56" s="132" t="str">
        <f>VLOOKUP(E56,VIP!$A$2:$O16231,6,0)</f>
        <v>NO</v>
      </c>
      <c r="L56" s="138" t="s">
        <v>2410</v>
      </c>
      <c r="M56" s="149" t="s">
        <v>2533</v>
      </c>
      <c r="N56" s="94" t="s">
        <v>2444</v>
      </c>
      <c r="O56" s="132" t="s">
        <v>2445</v>
      </c>
      <c r="P56" s="138"/>
      <c r="Q56" s="148">
        <v>44295.486111111109</v>
      </c>
    </row>
    <row r="57" spans="1:17" ht="18" x14ac:dyDescent="0.25">
      <c r="A57" s="132" t="str">
        <f>VLOOKUP(E57,'LISTADO ATM'!$A$2:$C$901,3,0)</f>
        <v>SUR</v>
      </c>
      <c r="B57" s="124" t="s">
        <v>2632</v>
      </c>
      <c r="C57" s="95">
        <v>44443.318402777775</v>
      </c>
      <c r="D57" s="95" t="s">
        <v>2441</v>
      </c>
      <c r="E57" s="124">
        <v>781</v>
      </c>
      <c r="F57" s="132" t="str">
        <f>VLOOKUP(E57,VIP!$A$2:$O15788,2,0)</f>
        <v>DRBR186</v>
      </c>
      <c r="G57" s="132" t="str">
        <f>VLOOKUP(E57,'LISTADO ATM'!$A$2:$B$900,2,0)</f>
        <v xml:space="preserve">ATM Estación Isla Barahona </v>
      </c>
      <c r="H57" s="132" t="str">
        <f>VLOOKUP(E57,VIP!$A$2:$O20749,7,FALSE)</f>
        <v>Si</v>
      </c>
      <c r="I57" s="132" t="str">
        <f>VLOOKUP(E57,VIP!$A$2:$O12714,8,FALSE)</f>
        <v>Si</v>
      </c>
      <c r="J57" s="132" t="str">
        <f>VLOOKUP(E57,VIP!$A$2:$O12664,8,FALSE)</f>
        <v>Si</v>
      </c>
      <c r="K57" s="132" t="str">
        <f>VLOOKUP(E57,VIP!$A$2:$O16238,6,0)</f>
        <v>NO</v>
      </c>
      <c r="L57" s="138" t="s">
        <v>2410</v>
      </c>
      <c r="M57" s="149" t="s">
        <v>2533</v>
      </c>
      <c r="N57" s="94" t="s">
        <v>2444</v>
      </c>
      <c r="O57" s="132" t="s">
        <v>2445</v>
      </c>
      <c r="P57" s="138"/>
      <c r="Q57" s="148">
        <v>44295.484722222223</v>
      </c>
    </row>
    <row r="58" spans="1:17" ht="18" x14ac:dyDescent="0.25">
      <c r="A58" s="132" t="str">
        <f>VLOOKUP(E58,'LISTADO ATM'!$A$2:$C$901,3,0)</f>
        <v>DISTRITO NACIONAL</v>
      </c>
      <c r="B58" s="124" t="s">
        <v>2631</v>
      </c>
      <c r="C58" s="95">
        <v>44443.31931712963</v>
      </c>
      <c r="D58" s="95" t="s">
        <v>2441</v>
      </c>
      <c r="E58" s="124">
        <v>884</v>
      </c>
      <c r="F58" s="132" t="str">
        <f>VLOOKUP(E58,VIP!$A$2:$O15787,2,0)</f>
        <v>DRBR884</v>
      </c>
      <c r="G58" s="132" t="str">
        <f>VLOOKUP(E58,'LISTADO ATM'!$A$2:$B$900,2,0)</f>
        <v xml:space="preserve">ATM UNP Olé Sabana Perdida </v>
      </c>
      <c r="H58" s="132" t="str">
        <f>VLOOKUP(E58,VIP!$A$2:$O20748,7,FALSE)</f>
        <v>Si</v>
      </c>
      <c r="I58" s="132" t="str">
        <f>VLOOKUP(E58,VIP!$A$2:$O12713,8,FALSE)</f>
        <v>Si</v>
      </c>
      <c r="J58" s="132" t="str">
        <f>VLOOKUP(E58,VIP!$A$2:$O12663,8,FALSE)</f>
        <v>Si</v>
      </c>
      <c r="K58" s="132" t="str">
        <f>VLOOKUP(E58,VIP!$A$2:$O16237,6,0)</f>
        <v>NO</v>
      </c>
      <c r="L58" s="138" t="s">
        <v>2410</v>
      </c>
      <c r="M58" s="149" t="s">
        <v>2533</v>
      </c>
      <c r="N58" s="94" t="s">
        <v>2444</v>
      </c>
      <c r="O58" s="132" t="s">
        <v>2445</v>
      </c>
      <c r="P58" s="138"/>
      <c r="Q58" s="148">
        <v>44295.629166666666</v>
      </c>
    </row>
    <row r="59" spans="1:17" ht="18" x14ac:dyDescent="0.25">
      <c r="A59" s="132" t="str">
        <f>VLOOKUP(E59,'LISTADO ATM'!$A$2:$C$901,3,0)</f>
        <v>DISTRITO NACIONAL</v>
      </c>
      <c r="B59" s="124" t="s">
        <v>2630</v>
      </c>
      <c r="C59" s="95">
        <v>44443.320092592592</v>
      </c>
      <c r="D59" s="95" t="s">
        <v>2460</v>
      </c>
      <c r="E59" s="124">
        <v>541</v>
      </c>
      <c r="F59" s="132" t="str">
        <f>VLOOKUP(E59,VIP!$A$2:$O15786,2,0)</f>
        <v>DRBR541</v>
      </c>
      <c r="G59" s="132" t="str">
        <f>VLOOKUP(E59,'LISTADO ATM'!$A$2:$B$900,2,0)</f>
        <v xml:space="preserve">ATM Oficina Sambil II </v>
      </c>
      <c r="H59" s="132" t="str">
        <f>VLOOKUP(E59,VIP!$A$2:$O20747,7,FALSE)</f>
        <v>Si</v>
      </c>
      <c r="I59" s="132" t="str">
        <f>VLOOKUP(E59,VIP!$A$2:$O12712,8,FALSE)</f>
        <v>Si</v>
      </c>
      <c r="J59" s="132" t="str">
        <f>VLOOKUP(E59,VIP!$A$2:$O12662,8,FALSE)</f>
        <v>Si</v>
      </c>
      <c r="K59" s="132" t="str">
        <f>VLOOKUP(E59,VIP!$A$2:$O16236,6,0)</f>
        <v>SI</v>
      </c>
      <c r="L59" s="138" t="s">
        <v>2410</v>
      </c>
      <c r="M59" s="149" t="s">
        <v>2533</v>
      </c>
      <c r="N59" s="94" t="s">
        <v>2444</v>
      </c>
      <c r="O59" s="132" t="s">
        <v>2461</v>
      </c>
      <c r="P59" s="138"/>
      <c r="Q59" s="148">
        <v>44295.628472222219</v>
      </c>
    </row>
    <row r="60" spans="1:17" ht="18" x14ac:dyDescent="0.25">
      <c r="A60" s="132" t="str">
        <f>VLOOKUP(E60,'LISTADO ATM'!$A$2:$C$901,3,0)</f>
        <v>ESTE</v>
      </c>
      <c r="B60" s="124" t="s">
        <v>2695</v>
      </c>
      <c r="C60" s="95">
        <v>44443.500358796293</v>
      </c>
      <c r="D60" s="95" t="s">
        <v>2441</v>
      </c>
      <c r="E60" s="124">
        <v>651</v>
      </c>
      <c r="F60" s="132" t="str">
        <f>VLOOKUP(E60,VIP!$A$2:$O15815,2,0)</f>
        <v>DRBR651</v>
      </c>
      <c r="G60" s="132" t="str">
        <f>VLOOKUP(E60,'LISTADO ATM'!$A$2:$B$900,2,0)</f>
        <v>ATM Eco Petroleo Romana</v>
      </c>
      <c r="H60" s="132" t="str">
        <f>VLOOKUP(E60,VIP!$A$2:$O20776,7,FALSE)</f>
        <v>Si</v>
      </c>
      <c r="I60" s="132" t="str">
        <f>VLOOKUP(E60,VIP!$A$2:$O12741,8,FALSE)</f>
        <v>Si</v>
      </c>
      <c r="J60" s="132" t="str">
        <f>VLOOKUP(E60,VIP!$A$2:$O12691,8,FALSE)</f>
        <v>Si</v>
      </c>
      <c r="K60" s="132" t="str">
        <f>VLOOKUP(E60,VIP!$A$2:$O16265,6,0)</f>
        <v>NO</v>
      </c>
      <c r="L60" s="138" t="s">
        <v>2410</v>
      </c>
      <c r="M60" s="149" t="s">
        <v>2533</v>
      </c>
      <c r="N60" s="94" t="s">
        <v>2444</v>
      </c>
      <c r="O60" s="132" t="s">
        <v>2445</v>
      </c>
      <c r="P60" s="138"/>
      <c r="Q60" s="148">
        <v>44295.630555555559</v>
      </c>
    </row>
    <row r="61" spans="1:17" ht="18" x14ac:dyDescent="0.25">
      <c r="A61" s="132" t="str">
        <f>VLOOKUP(E61,'LISTADO ATM'!$A$2:$C$901,3,0)</f>
        <v>NORTE</v>
      </c>
      <c r="B61" s="124" t="s">
        <v>2692</v>
      </c>
      <c r="C61" s="95">
        <v>44443.501203703701</v>
      </c>
      <c r="D61" s="95" t="s">
        <v>2693</v>
      </c>
      <c r="E61" s="124">
        <v>154</v>
      </c>
      <c r="F61" s="132" t="str">
        <f>VLOOKUP(E61,VIP!$A$2:$O15814,2,0)</f>
        <v>DRBR154</v>
      </c>
      <c r="G61" s="132" t="str">
        <f>VLOOKUP(E61,'LISTADO ATM'!$A$2:$B$900,2,0)</f>
        <v xml:space="preserve">ATM Oficina Sánchez </v>
      </c>
      <c r="H61" s="132" t="str">
        <f>VLOOKUP(E61,VIP!$A$2:$O20775,7,FALSE)</f>
        <v>Si</v>
      </c>
      <c r="I61" s="132" t="str">
        <f>VLOOKUP(E61,VIP!$A$2:$O12740,8,FALSE)</f>
        <v>Si</v>
      </c>
      <c r="J61" s="132" t="str">
        <f>VLOOKUP(E61,VIP!$A$2:$O12690,8,FALSE)</f>
        <v>Si</v>
      </c>
      <c r="K61" s="132" t="str">
        <f>VLOOKUP(E61,VIP!$A$2:$O16264,6,0)</f>
        <v>SI</v>
      </c>
      <c r="L61" s="138" t="s">
        <v>2410</v>
      </c>
      <c r="M61" s="149" t="s">
        <v>2533</v>
      </c>
      <c r="N61" s="94" t="s">
        <v>2444</v>
      </c>
      <c r="O61" s="132" t="s">
        <v>2694</v>
      </c>
      <c r="P61" s="138"/>
      <c r="Q61" s="148">
        <v>44295.624305555553</v>
      </c>
    </row>
    <row r="62" spans="1:17" ht="18" x14ac:dyDescent="0.25">
      <c r="A62" s="132" t="str">
        <f>VLOOKUP(E62,'LISTADO ATM'!$A$2:$C$901,3,0)</f>
        <v>DISTRITO NACIONAL</v>
      </c>
      <c r="B62" s="124" t="s">
        <v>2668</v>
      </c>
      <c r="C62" s="95">
        <v>44443.576874999999</v>
      </c>
      <c r="D62" s="95" t="s">
        <v>2460</v>
      </c>
      <c r="E62" s="124">
        <v>540</v>
      </c>
      <c r="F62" s="132" t="str">
        <f>VLOOKUP(E62,VIP!$A$2:$O15790,2,0)</f>
        <v>DRBR540</v>
      </c>
      <c r="G62" s="132" t="str">
        <f>VLOOKUP(E62,'LISTADO ATM'!$A$2:$B$900,2,0)</f>
        <v xml:space="preserve">ATM Autoservicio Sambil I </v>
      </c>
      <c r="H62" s="132" t="str">
        <f>VLOOKUP(E62,VIP!$A$2:$O20751,7,FALSE)</f>
        <v>Si</v>
      </c>
      <c r="I62" s="132" t="str">
        <f>VLOOKUP(E62,VIP!$A$2:$O12716,8,FALSE)</f>
        <v>Si</v>
      </c>
      <c r="J62" s="132" t="str">
        <f>VLOOKUP(E62,VIP!$A$2:$O12666,8,FALSE)</f>
        <v>Si</v>
      </c>
      <c r="K62" s="132" t="str">
        <f>VLOOKUP(E62,VIP!$A$2:$O16240,6,0)</f>
        <v>NO</v>
      </c>
      <c r="L62" s="138" t="s">
        <v>2410</v>
      </c>
      <c r="M62" s="149" t="s">
        <v>2533</v>
      </c>
      <c r="N62" s="94" t="s">
        <v>2444</v>
      </c>
      <c r="O62" s="132" t="s">
        <v>2461</v>
      </c>
      <c r="P62" s="138"/>
      <c r="Q62" s="148">
        <v>44295.629861111112</v>
      </c>
    </row>
    <row r="63" spans="1:17" ht="18" x14ac:dyDescent="0.25">
      <c r="A63" s="132" t="str">
        <f>VLOOKUP(E63,'LISTADO ATM'!$A$2:$C$901,3,0)</f>
        <v>DISTRITO NACIONAL</v>
      </c>
      <c r="B63" s="124">
        <v>3336013394</v>
      </c>
      <c r="C63" s="95">
        <v>44442.505335648151</v>
      </c>
      <c r="D63" s="95" t="s">
        <v>2174</v>
      </c>
      <c r="E63" s="124">
        <v>281</v>
      </c>
      <c r="F63" s="132" t="str">
        <f>VLOOKUP(E63,VIP!$A$2:$O15793,2,0)</f>
        <v>DRBR737</v>
      </c>
      <c r="G63" s="132" t="str">
        <f>VLOOKUP(E63,'LISTADO ATM'!$A$2:$B$900,2,0)</f>
        <v xml:space="preserve">ATM S/M Pola Independencia </v>
      </c>
      <c r="H63" s="132" t="str">
        <f>VLOOKUP(E63,VIP!$A$2:$O20754,7,FALSE)</f>
        <v>Si</v>
      </c>
      <c r="I63" s="132" t="str">
        <f>VLOOKUP(E63,VIP!$A$2:$O12719,8,FALSE)</f>
        <v>Si</v>
      </c>
      <c r="J63" s="132" t="str">
        <f>VLOOKUP(E63,VIP!$A$2:$O12669,8,FALSE)</f>
        <v>Si</v>
      </c>
      <c r="K63" s="132" t="str">
        <f>VLOOKUP(E63,VIP!$A$2:$O16243,6,0)</f>
        <v>NO</v>
      </c>
      <c r="L63" s="138" t="s">
        <v>2456</v>
      </c>
      <c r="M63" s="149" t="s">
        <v>2533</v>
      </c>
      <c r="N63" s="94" t="s">
        <v>2619</v>
      </c>
      <c r="O63" s="132" t="s">
        <v>2446</v>
      </c>
      <c r="P63" s="138"/>
      <c r="Q63" s="148">
        <v>44295.773611111108</v>
      </c>
    </row>
    <row r="64" spans="1:17" ht="18" x14ac:dyDescent="0.25">
      <c r="A64" s="132" t="str">
        <f>VLOOKUP(E64,'LISTADO ATM'!$A$2:$C$901,3,0)</f>
        <v>DISTRITO NACIONAL</v>
      </c>
      <c r="B64" s="124">
        <v>3336013603</v>
      </c>
      <c r="C64" s="95">
        <v>44442.591863425929</v>
      </c>
      <c r="D64" s="95" t="s">
        <v>2174</v>
      </c>
      <c r="E64" s="124">
        <v>449</v>
      </c>
      <c r="F64" s="132" t="str">
        <f>VLOOKUP(E64,VIP!$A$2:$O15777,2,0)</f>
        <v>DRBR449</v>
      </c>
      <c r="G64" s="132" t="str">
        <f>VLOOKUP(E64,'LISTADO ATM'!$A$2:$B$900,2,0)</f>
        <v>ATM Autobanco Lope de Vega II</v>
      </c>
      <c r="H64" s="132" t="str">
        <f>VLOOKUP(E64,VIP!$A$2:$O20738,7,FALSE)</f>
        <v>Si</v>
      </c>
      <c r="I64" s="132" t="str">
        <f>VLOOKUP(E64,VIP!$A$2:$O12703,8,FALSE)</f>
        <v>Si</v>
      </c>
      <c r="J64" s="132" t="str">
        <f>VLOOKUP(E64,VIP!$A$2:$O12653,8,FALSE)</f>
        <v>Si</v>
      </c>
      <c r="K64" s="132" t="str">
        <f>VLOOKUP(E64,VIP!$A$2:$O16227,6,0)</f>
        <v>NO</v>
      </c>
      <c r="L64" s="138" t="s">
        <v>2456</v>
      </c>
      <c r="M64" s="149" t="s">
        <v>2533</v>
      </c>
      <c r="N64" s="94" t="s">
        <v>2619</v>
      </c>
      <c r="O64" s="132" t="s">
        <v>2446</v>
      </c>
      <c r="P64" s="138"/>
      <c r="Q64" s="148">
        <v>44295.477777777778</v>
      </c>
    </row>
    <row r="65" spans="1:17" ht="18" x14ac:dyDescent="0.25">
      <c r="A65" s="132" t="str">
        <f>VLOOKUP(E65,'LISTADO ATM'!$A$2:$C$901,3,0)</f>
        <v>DISTRITO NACIONAL</v>
      </c>
      <c r="B65" s="124">
        <v>3336013974</v>
      </c>
      <c r="C65" s="95">
        <v>44442.711967592593</v>
      </c>
      <c r="D65" s="95" t="s">
        <v>2174</v>
      </c>
      <c r="E65" s="124">
        <v>696</v>
      </c>
      <c r="F65" s="132" t="str">
        <f>VLOOKUP(E65,VIP!$A$2:$O15791,2,0)</f>
        <v>DRBR696</v>
      </c>
      <c r="G65" s="132" t="str">
        <f>VLOOKUP(E65,'LISTADO ATM'!$A$2:$B$900,2,0)</f>
        <v>ATM Olé Jacobo Majluta</v>
      </c>
      <c r="H65" s="132" t="str">
        <f>VLOOKUP(E65,VIP!$A$2:$O20752,7,FALSE)</f>
        <v>Si</v>
      </c>
      <c r="I65" s="132" t="str">
        <f>VLOOKUP(E65,VIP!$A$2:$O12717,8,FALSE)</f>
        <v>Si</v>
      </c>
      <c r="J65" s="132" t="str">
        <f>VLOOKUP(E65,VIP!$A$2:$O12667,8,FALSE)</f>
        <v>Si</v>
      </c>
      <c r="K65" s="132" t="str">
        <f>VLOOKUP(E65,VIP!$A$2:$O16241,6,0)</f>
        <v>NO</v>
      </c>
      <c r="L65" s="138" t="s">
        <v>2456</v>
      </c>
      <c r="M65" s="149" t="s">
        <v>2533</v>
      </c>
      <c r="N65" s="94" t="s">
        <v>2444</v>
      </c>
      <c r="O65" s="132" t="s">
        <v>2446</v>
      </c>
      <c r="P65" s="138"/>
      <c r="Q65" s="148">
        <v>44295.633333333331</v>
      </c>
    </row>
    <row r="66" spans="1:17" ht="18" x14ac:dyDescent="0.25">
      <c r="A66" s="132" t="str">
        <f>VLOOKUP(E66,'LISTADO ATM'!$A$2:$C$901,3,0)</f>
        <v>SUR</v>
      </c>
      <c r="B66" s="124">
        <v>3336013992</v>
      </c>
      <c r="C66" s="95">
        <v>44442.726655092592</v>
      </c>
      <c r="D66" s="95" t="s">
        <v>2174</v>
      </c>
      <c r="E66" s="124">
        <v>5</v>
      </c>
      <c r="F66" s="132" t="str">
        <f>VLOOKUP(E66,VIP!$A$2:$O15788,2,0)</f>
        <v>DRBR005</v>
      </c>
      <c r="G66" s="132" t="str">
        <f>VLOOKUP(E66,'LISTADO ATM'!$A$2:$B$900,2,0)</f>
        <v>ATM Oficina Autoservicio Villa Ofelia (San Juan)</v>
      </c>
      <c r="H66" s="132" t="str">
        <f>VLOOKUP(E66,VIP!$A$2:$O20749,7,FALSE)</f>
        <v>Si</v>
      </c>
      <c r="I66" s="132" t="str">
        <f>VLOOKUP(E66,VIP!$A$2:$O12714,8,FALSE)</f>
        <v>Si</v>
      </c>
      <c r="J66" s="132" t="str">
        <f>VLOOKUP(E66,VIP!$A$2:$O12664,8,FALSE)</f>
        <v>Si</v>
      </c>
      <c r="K66" s="132" t="str">
        <f>VLOOKUP(E66,VIP!$A$2:$O16238,6,0)</f>
        <v>NO</v>
      </c>
      <c r="L66" s="138" t="s">
        <v>2456</v>
      </c>
      <c r="M66" s="149" t="s">
        <v>2533</v>
      </c>
      <c r="N66" s="94" t="s">
        <v>2444</v>
      </c>
      <c r="O66" s="132" t="s">
        <v>2446</v>
      </c>
      <c r="P66" s="138"/>
      <c r="Q66" s="148">
        <v>44295.481249999997</v>
      </c>
    </row>
    <row r="67" spans="1:17" ht="18" x14ac:dyDescent="0.25">
      <c r="A67" s="132" t="str">
        <f>VLOOKUP(E67,'LISTADO ATM'!$A$2:$C$901,3,0)</f>
        <v>ESTE</v>
      </c>
      <c r="B67" s="124">
        <v>3336014062</v>
      </c>
      <c r="C67" s="95">
        <v>44442.795856481483</v>
      </c>
      <c r="D67" s="95" t="s">
        <v>2174</v>
      </c>
      <c r="E67" s="124">
        <v>293</v>
      </c>
      <c r="F67" s="132" t="str">
        <f>VLOOKUP(E67,VIP!$A$2:$O15781,2,0)</f>
        <v>DRBR293</v>
      </c>
      <c r="G67" s="132" t="str">
        <f>VLOOKUP(E67,'LISTADO ATM'!$A$2:$B$900,2,0)</f>
        <v xml:space="preserve">ATM S/M Nueva Visión (San Pedro) </v>
      </c>
      <c r="H67" s="132" t="str">
        <f>VLOOKUP(E67,VIP!$A$2:$O20742,7,FALSE)</f>
        <v>Si</v>
      </c>
      <c r="I67" s="132" t="str">
        <f>VLOOKUP(E67,VIP!$A$2:$O12707,8,FALSE)</f>
        <v>Si</v>
      </c>
      <c r="J67" s="132" t="str">
        <f>VLOOKUP(E67,VIP!$A$2:$O12657,8,FALSE)</f>
        <v>Si</v>
      </c>
      <c r="K67" s="132" t="str">
        <f>VLOOKUP(E67,VIP!$A$2:$O16231,6,0)</f>
        <v>NO</v>
      </c>
      <c r="L67" s="138" t="s">
        <v>2456</v>
      </c>
      <c r="M67" s="149" t="s">
        <v>2533</v>
      </c>
      <c r="N67" s="94" t="s">
        <v>2444</v>
      </c>
      <c r="O67" s="132" t="s">
        <v>2446</v>
      </c>
      <c r="P67" s="138"/>
      <c r="Q67" s="148">
        <v>44295.634027777778</v>
      </c>
    </row>
    <row r="68" spans="1:17" ht="18" x14ac:dyDescent="0.25">
      <c r="A68" s="132" t="str">
        <f>VLOOKUP(E68,'LISTADO ATM'!$A$2:$C$901,3,0)</f>
        <v>DISTRITO NACIONAL</v>
      </c>
      <c r="B68" s="124">
        <v>3336014064</v>
      </c>
      <c r="C68" s="95">
        <v>44442.797256944446</v>
      </c>
      <c r="D68" s="95" t="s">
        <v>2174</v>
      </c>
      <c r="E68" s="124">
        <v>744</v>
      </c>
      <c r="F68" s="132" t="str">
        <f>VLOOKUP(E68,VIP!$A$2:$O15780,2,0)</f>
        <v>DRBR289</v>
      </c>
      <c r="G68" s="132" t="str">
        <f>VLOOKUP(E68,'LISTADO ATM'!$A$2:$B$900,2,0)</f>
        <v xml:space="preserve">ATM Multicentro La Sirena Venezuela </v>
      </c>
      <c r="H68" s="132" t="str">
        <f>VLOOKUP(E68,VIP!$A$2:$O20741,7,FALSE)</f>
        <v>Si</v>
      </c>
      <c r="I68" s="132" t="str">
        <f>VLOOKUP(E68,VIP!$A$2:$O12706,8,FALSE)</f>
        <v>Si</v>
      </c>
      <c r="J68" s="132" t="str">
        <f>VLOOKUP(E68,VIP!$A$2:$O12656,8,FALSE)</f>
        <v>Si</v>
      </c>
      <c r="K68" s="132" t="str">
        <f>VLOOKUP(E68,VIP!$A$2:$O16230,6,0)</f>
        <v>SI</v>
      </c>
      <c r="L68" s="138" t="s">
        <v>2456</v>
      </c>
      <c r="M68" s="149" t="s">
        <v>2533</v>
      </c>
      <c r="N68" s="94" t="s">
        <v>2444</v>
      </c>
      <c r="O68" s="132" t="s">
        <v>2446</v>
      </c>
      <c r="P68" s="138"/>
      <c r="Q68" s="148">
        <v>44295.634722222225</v>
      </c>
    </row>
    <row r="69" spans="1:17" ht="18" x14ac:dyDescent="0.25">
      <c r="A69" s="132" t="str">
        <f>VLOOKUP(E69,'LISTADO ATM'!$A$2:$C$901,3,0)</f>
        <v>DISTRITO NACIONAL</v>
      </c>
      <c r="B69" s="124">
        <v>3336014066</v>
      </c>
      <c r="C69" s="95">
        <v>44442.800254629627</v>
      </c>
      <c r="D69" s="95" t="s">
        <v>2174</v>
      </c>
      <c r="E69" s="124">
        <v>516</v>
      </c>
      <c r="F69" s="132" t="str">
        <f>VLOOKUP(E69,VIP!$A$2:$O15779,2,0)</f>
        <v>DRBR516</v>
      </c>
      <c r="G69" s="132" t="str">
        <f>VLOOKUP(E69,'LISTADO ATM'!$A$2:$B$900,2,0)</f>
        <v xml:space="preserve">ATM Oficina Gascue </v>
      </c>
      <c r="H69" s="132" t="str">
        <f>VLOOKUP(E69,VIP!$A$2:$O20740,7,FALSE)</f>
        <v>Si</v>
      </c>
      <c r="I69" s="132" t="str">
        <f>VLOOKUP(E69,VIP!$A$2:$O12705,8,FALSE)</f>
        <v>Si</v>
      </c>
      <c r="J69" s="132" t="str">
        <f>VLOOKUP(E69,VIP!$A$2:$O12655,8,FALSE)</f>
        <v>Si</v>
      </c>
      <c r="K69" s="132" t="str">
        <f>VLOOKUP(E69,VIP!$A$2:$O16229,6,0)</f>
        <v>SI</v>
      </c>
      <c r="L69" s="138" t="s">
        <v>2456</v>
      </c>
      <c r="M69" s="149" t="s">
        <v>2533</v>
      </c>
      <c r="N69" s="94" t="s">
        <v>2444</v>
      </c>
      <c r="O69" s="132" t="s">
        <v>2446</v>
      </c>
      <c r="P69" s="138"/>
      <c r="Q69" s="148">
        <v>44295.481249999997</v>
      </c>
    </row>
    <row r="70" spans="1:17" ht="18" x14ac:dyDescent="0.25">
      <c r="A70" s="132" t="str">
        <f>VLOOKUP(E70,'LISTADO ATM'!$A$2:$C$901,3,0)</f>
        <v>DISTRITO NACIONAL</v>
      </c>
      <c r="B70" s="124">
        <v>3336014087</v>
      </c>
      <c r="C70" s="95">
        <v>44442.850902777776</v>
      </c>
      <c r="D70" s="95" t="s">
        <v>2174</v>
      </c>
      <c r="E70" s="124">
        <v>562</v>
      </c>
      <c r="F70" s="132" t="str">
        <f>VLOOKUP(E70,VIP!$A$2:$O15787,2,0)</f>
        <v>DRBR226</v>
      </c>
      <c r="G70" s="132" t="str">
        <f>VLOOKUP(E70,'LISTADO ATM'!$A$2:$B$900,2,0)</f>
        <v xml:space="preserve">ATM S/M Jumbo Carretera Mella </v>
      </c>
      <c r="H70" s="132" t="str">
        <f>VLOOKUP(E70,VIP!$A$2:$O20748,7,FALSE)</f>
        <v>Si</v>
      </c>
      <c r="I70" s="132" t="str">
        <f>VLOOKUP(E70,VIP!$A$2:$O12713,8,FALSE)</f>
        <v>Si</v>
      </c>
      <c r="J70" s="132" t="str">
        <f>VLOOKUP(E70,VIP!$A$2:$O12663,8,FALSE)</f>
        <v>Si</v>
      </c>
      <c r="K70" s="132" t="str">
        <f>VLOOKUP(E70,VIP!$A$2:$O16237,6,0)</f>
        <v>SI</v>
      </c>
      <c r="L70" s="138" t="s">
        <v>2456</v>
      </c>
      <c r="M70" s="149" t="s">
        <v>2533</v>
      </c>
      <c r="N70" s="94" t="s">
        <v>2444</v>
      </c>
      <c r="O70" s="132" t="s">
        <v>2446</v>
      </c>
      <c r="P70" s="138"/>
      <c r="Q70" s="148">
        <v>44295.77847222222</v>
      </c>
    </row>
    <row r="71" spans="1:17" ht="18" x14ac:dyDescent="0.25">
      <c r="A71" s="132" t="str">
        <f>VLOOKUP(E71,'LISTADO ATM'!$A$2:$C$901,3,0)</f>
        <v>DISTRITO NACIONAL</v>
      </c>
      <c r="B71" s="124">
        <v>3336014088</v>
      </c>
      <c r="C71" s="95">
        <v>44442.852824074071</v>
      </c>
      <c r="D71" s="95" t="s">
        <v>2174</v>
      </c>
      <c r="E71" s="124">
        <v>238</v>
      </c>
      <c r="F71" s="132" t="str">
        <f>VLOOKUP(E71,VIP!$A$2:$O15786,2,0)</f>
        <v>DRBR238</v>
      </c>
      <c r="G71" s="132" t="str">
        <f>VLOOKUP(E71,'LISTADO ATM'!$A$2:$B$900,2,0)</f>
        <v xml:space="preserve">ATM Multicentro La Sirena Charles de Gaulle </v>
      </c>
      <c r="H71" s="132" t="str">
        <f>VLOOKUP(E71,VIP!$A$2:$O20747,7,FALSE)</f>
        <v>Si</v>
      </c>
      <c r="I71" s="132" t="str">
        <f>VLOOKUP(E71,VIP!$A$2:$O12712,8,FALSE)</f>
        <v>Si</v>
      </c>
      <c r="J71" s="132" t="str">
        <f>VLOOKUP(E71,VIP!$A$2:$O12662,8,FALSE)</f>
        <v>Si</v>
      </c>
      <c r="K71" s="132" t="str">
        <f>VLOOKUP(E71,VIP!$A$2:$O16236,6,0)</f>
        <v>No</v>
      </c>
      <c r="L71" s="138" t="s">
        <v>2456</v>
      </c>
      <c r="M71" s="149" t="s">
        <v>2533</v>
      </c>
      <c r="N71" s="94" t="s">
        <v>2444</v>
      </c>
      <c r="O71" s="132" t="s">
        <v>2446</v>
      </c>
      <c r="P71" s="138"/>
      <c r="Q71" s="148">
        <v>44295.62777777778</v>
      </c>
    </row>
    <row r="72" spans="1:17" ht="18" x14ac:dyDescent="0.25">
      <c r="A72" s="132" t="str">
        <f>VLOOKUP(E72,'LISTADO ATM'!$A$2:$C$901,3,0)</f>
        <v>DISTRITO NACIONAL</v>
      </c>
      <c r="B72" s="124">
        <v>3336014089</v>
      </c>
      <c r="C72" s="95">
        <v>44442.857118055559</v>
      </c>
      <c r="D72" s="95" t="s">
        <v>2174</v>
      </c>
      <c r="E72" s="124">
        <v>493</v>
      </c>
      <c r="F72" s="132" t="str">
        <f>VLOOKUP(E72,VIP!$A$2:$O15785,2,0)</f>
        <v>DRBR493</v>
      </c>
      <c r="G72" s="132" t="str">
        <f>VLOOKUP(E72,'LISTADO ATM'!$A$2:$B$900,2,0)</f>
        <v xml:space="preserve">ATM Oficina Haina Occidental II </v>
      </c>
      <c r="H72" s="132" t="str">
        <f>VLOOKUP(E72,VIP!$A$2:$O20746,7,FALSE)</f>
        <v>Si</v>
      </c>
      <c r="I72" s="132" t="str">
        <f>VLOOKUP(E72,VIP!$A$2:$O12711,8,FALSE)</f>
        <v>Si</v>
      </c>
      <c r="J72" s="132" t="str">
        <f>VLOOKUP(E72,VIP!$A$2:$O12661,8,FALSE)</f>
        <v>Si</v>
      </c>
      <c r="K72" s="132" t="str">
        <f>VLOOKUP(E72,VIP!$A$2:$O16235,6,0)</f>
        <v>NO</v>
      </c>
      <c r="L72" s="138" t="s">
        <v>2456</v>
      </c>
      <c r="M72" s="149" t="s">
        <v>2533</v>
      </c>
      <c r="N72" s="94" t="s">
        <v>2444</v>
      </c>
      <c r="O72" s="132" t="s">
        <v>2446</v>
      </c>
      <c r="P72" s="138"/>
      <c r="Q72" s="148">
        <v>44295.631249999999</v>
      </c>
    </row>
    <row r="73" spans="1:17" ht="18" x14ac:dyDescent="0.25">
      <c r="A73" s="132" t="str">
        <f>VLOOKUP(E73,'LISTADO ATM'!$A$2:$C$901,3,0)</f>
        <v>DISTRITO NACIONAL</v>
      </c>
      <c r="B73" s="124" t="s">
        <v>2629</v>
      </c>
      <c r="C73" s="95">
        <v>44443.322488425925</v>
      </c>
      <c r="D73" s="95" t="s">
        <v>2174</v>
      </c>
      <c r="E73" s="124">
        <v>382</v>
      </c>
      <c r="F73" s="132" t="str">
        <f>VLOOKUP(E73,VIP!$A$2:$O15783,2,0)</f>
        <v xml:space="preserve">DRBR382 </v>
      </c>
      <c r="G73" s="132" t="str">
        <f>VLOOKUP(E73,'LISTADO ATM'!$A$2:$B$900,2,0)</f>
        <v>ATM Estacion Del Metro Maria Montes</v>
      </c>
      <c r="H73" s="132" t="str">
        <f>VLOOKUP(E73,VIP!$A$2:$O20744,7,FALSE)</f>
        <v>N/A</v>
      </c>
      <c r="I73" s="132" t="str">
        <f>VLOOKUP(E73,VIP!$A$2:$O12709,8,FALSE)</f>
        <v>N/A</v>
      </c>
      <c r="J73" s="132" t="str">
        <f>VLOOKUP(E73,VIP!$A$2:$O12659,8,FALSE)</f>
        <v>N/A</v>
      </c>
      <c r="K73" s="132" t="str">
        <f>VLOOKUP(E73,VIP!$A$2:$O16233,6,0)</f>
        <v>N/A</v>
      </c>
      <c r="L73" s="138" t="s">
        <v>2456</v>
      </c>
      <c r="M73" s="149" t="s">
        <v>2533</v>
      </c>
      <c r="N73" s="94" t="s">
        <v>2444</v>
      </c>
      <c r="O73" s="132" t="s">
        <v>2446</v>
      </c>
      <c r="P73" s="138"/>
      <c r="Q73" s="148">
        <v>44295.488888888889</v>
      </c>
    </row>
    <row r="74" spans="1:17" ht="18" x14ac:dyDescent="0.25">
      <c r="A74" s="132" t="str">
        <f>VLOOKUP(E74,'LISTADO ATM'!$A$2:$C$901,3,0)</f>
        <v>DISTRITO NACIONAL</v>
      </c>
      <c r="B74" s="124" t="s">
        <v>2690</v>
      </c>
      <c r="C74" s="95">
        <v>44443.512546296297</v>
      </c>
      <c r="D74" s="95" t="s">
        <v>2174</v>
      </c>
      <c r="E74" s="124">
        <v>139</v>
      </c>
      <c r="F74" s="132" t="str">
        <f>VLOOKUP(E74,VIP!$A$2:$O15812,2,0)</f>
        <v>DRBR139</v>
      </c>
      <c r="G74" s="132" t="str">
        <f>VLOOKUP(E74,'LISTADO ATM'!$A$2:$B$900,2,0)</f>
        <v xml:space="preserve">ATM Oficina Plaza Lama Zona Oriental I </v>
      </c>
      <c r="H74" s="132" t="str">
        <f>VLOOKUP(E74,VIP!$A$2:$O20773,7,FALSE)</f>
        <v>Si</v>
      </c>
      <c r="I74" s="132" t="str">
        <f>VLOOKUP(E74,VIP!$A$2:$O12738,8,FALSE)</f>
        <v>Si</v>
      </c>
      <c r="J74" s="132" t="str">
        <f>VLOOKUP(E74,VIP!$A$2:$O12688,8,FALSE)</f>
        <v>Si</v>
      </c>
      <c r="K74" s="132" t="str">
        <f>VLOOKUP(E74,VIP!$A$2:$O16262,6,0)</f>
        <v>NO</v>
      </c>
      <c r="L74" s="138" t="s">
        <v>2456</v>
      </c>
      <c r="M74" s="149" t="s">
        <v>2533</v>
      </c>
      <c r="N74" s="94" t="s">
        <v>2444</v>
      </c>
      <c r="O74" s="132" t="s">
        <v>2446</v>
      </c>
      <c r="P74" s="138"/>
      <c r="Q74" s="148">
        <v>44295.774305555555</v>
      </c>
    </row>
    <row r="75" spans="1:17" ht="18" x14ac:dyDescent="0.25">
      <c r="A75" s="132" t="str">
        <f>VLOOKUP(E75,'LISTADO ATM'!$A$2:$C$901,3,0)</f>
        <v>DISTRITO NACIONAL</v>
      </c>
      <c r="B75" s="124" t="s">
        <v>2689</v>
      </c>
      <c r="C75" s="95">
        <v>44443.513206018521</v>
      </c>
      <c r="D75" s="95" t="s">
        <v>2174</v>
      </c>
      <c r="E75" s="124">
        <v>183</v>
      </c>
      <c r="F75" s="132" t="str">
        <f>VLOOKUP(E75,VIP!$A$2:$O15811,2,0)</f>
        <v>DRBR183</v>
      </c>
      <c r="G75" s="132" t="str">
        <f>VLOOKUP(E75,'LISTADO ATM'!$A$2:$B$900,2,0)</f>
        <v>ATM Estación Nativa Km. 22 Aut. Duarte.</v>
      </c>
      <c r="H75" s="132" t="str">
        <f>VLOOKUP(E75,VIP!$A$2:$O20772,7,FALSE)</f>
        <v>N/A</v>
      </c>
      <c r="I75" s="132" t="str">
        <f>VLOOKUP(E75,VIP!$A$2:$O12737,8,FALSE)</f>
        <v>N/A</v>
      </c>
      <c r="J75" s="132" t="str">
        <f>VLOOKUP(E75,VIP!$A$2:$O12687,8,FALSE)</f>
        <v>N/A</v>
      </c>
      <c r="K75" s="132" t="str">
        <f>VLOOKUP(E75,VIP!$A$2:$O16261,6,0)</f>
        <v>N/A</v>
      </c>
      <c r="L75" s="138" t="s">
        <v>2456</v>
      </c>
      <c r="M75" s="149" t="s">
        <v>2533</v>
      </c>
      <c r="N75" s="94" t="s">
        <v>2444</v>
      </c>
      <c r="O75" s="132" t="s">
        <v>2446</v>
      </c>
      <c r="P75" s="138"/>
      <c r="Q75" s="148">
        <v>44295.632638888892</v>
      </c>
    </row>
    <row r="76" spans="1:17" ht="18" x14ac:dyDescent="0.25">
      <c r="A76" s="132" t="str">
        <f>VLOOKUP(E76,'LISTADO ATM'!$A$2:$C$901,3,0)</f>
        <v>SUR</v>
      </c>
      <c r="B76" s="124" t="s">
        <v>2687</v>
      </c>
      <c r="C76" s="95">
        <v>44443.51363425926</v>
      </c>
      <c r="D76" s="95" t="s">
        <v>2174</v>
      </c>
      <c r="E76" s="124">
        <v>45</v>
      </c>
      <c r="F76" s="132" t="str">
        <f>VLOOKUP(E76,VIP!$A$2:$O15809,2,0)</f>
        <v>DRBR045</v>
      </c>
      <c r="G76" s="132" t="str">
        <f>VLOOKUP(E76,'LISTADO ATM'!$A$2:$B$900,2,0)</f>
        <v xml:space="preserve">ATM Oficina Tamayo </v>
      </c>
      <c r="H76" s="132" t="str">
        <f>VLOOKUP(E76,VIP!$A$2:$O20770,7,FALSE)</f>
        <v>Si</v>
      </c>
      <c r="I76" s="132" t="str">
        <f>VLOOKUP(E76,VIP!$A$2:$O12735,8,FALSE)</f>
        <v>Si</v>
      </c>
      <c r="J76" s="132" t="str">
        <f>VLOOKUP(E76,VIP!$A$2:$O12685,8,FALSE)</f>
        <v>Si</v>
      </c>
      <c r="K76" s="132" t="str">
        <f>VLOOKUP(E76,VIP!$A$2:$O16259,6,0)</f>
        <v>SI</v>
      </c>
      <c r="L76" s="138" t="s">
        <v>2456</v>
      </c>
      <c r="M76" s="149" t="s">
        <v>2533</v>
      </c>
      <c r="N76" s="94" t="s">
        <v>2444</v>
      </c>
      <c r="O76" s="132" t="s">
        <v>2446</v>
      </c>
      <c r="P76" s="138"/>
      <c r="Q76" s="148">
        <v>44295.630555555559</v>
      </c>
    </row>
    <row r="77" spans="1:17" ht="18" x14ac:dyDescent="0.25">
      <c r="A77" s="132" t="str">
        <f>VLOOKUP(E77,'LISTADO ATM'!$A$2:$C$901,3,0)</f>
        <v>ESTE</v>
      </c>
      <c r="B77" s="124" t="s">
        <v>2655</v>
      </c>
      <c r="C77" s="95">
        <v>44443.394768518519</v>
      </c>
      <c r="D77" s="95" t="s">
        <v>2174</v>
      </c>
      <c r="E77" s="124">
        <v>795</v>
      </c>
      <c r="F77" s="132" t="str">
        <f>VLOOKUP(E77,VIP!$A$2:$O15799,2,0)</f>
        <v>DRBR795</v>
      </c>
      <c r="G77" s="132" t="str">
        <f>VLOOKUP(E77,'LISTADO ATM'!$A$2:$B$900,2,0)</f>
        <v xml:space="preserve">ATM UNP Guaymate (La Romana) </v>
      </c>
      <c r="H77" s="132" t="str">
        <f>VLOOKUP(E77,VIP!$A$2:$O20760,7,FALSE)</f>
        <v>Si</v>
      </c>
      <c r="I77" s="132" t="str">
        <f>VLOOKUP(E77,VIP!$A$2:$O12725,8,FALSE)</f>
        <v>Si</v>
      </c>
      <c r="J77" s="132" t="str">
        <f>VLOOKUP(E77,VIP!$A$2:$O12675,8,FALSE)</f>
        <v>Si</v>
      </c>
      <c r="K77" s="132" t="str">
        <f>VLOOKUP(E77,VIP!$A$2:$O16249,6,0)</f>
        <v>NO</v>
      </c>
      <c r="L77" s="138" t="s">
        <v>2656</v>
      </c>
      <c r="M77" s="94" t="s">
        <v>2438</v>
      </c>
      <c r="N77" s="94" t="s">
        <v>2444</v>
      </c>
      <c r="O77" s="132" t="s">
        <v>2446</v>
      </c>
      <c r="P77" s="138" t="s">
        <v>2659</v>
      </c>
      <c r="Q77" s="94" t="s">
        <v>2656</v>
      </c>
    </row>
    <row r="78" spans="1:17" ht="18" x14ac:dyDescent="0.25">
      <c r="A78" s="132" t="str">
        <f>VLOOKUP(E78,'LISTADO ATM'!$A$2:$C$901,3,0)</f>
        <v>DISTRITO NACIONAL</v>
      </c>
      <c r="B78" s="124" t="s">
        <v>2647</v>
      </c>
      <c r="C78" s="95">
        <v>44443.44635416667</v>
      </c>
      <c r="D78" s="95" t="s">
        <v>2174</v>
      </c>
      <c r="E78" s="124">
        <v>473</v>
      </c>
      <c r="F78" s="132" t="str">
        <f>VLOOKUP(E78,VIP!$A$2:$O15791,2,0)</f>
        <v>DRBR473</v>
      </c>
      <c r="G78" s="132" t="str">
        <f>VLOOKUP(E78,'LISTADO ATM'!$A$2:$B$900,2,0)</f>
        <v xml:space="preserve">ATM Oficina Carrefour II </v>
      </c>
      <c r="H78" s="132" t="str">
        <f>VLOOKUP(E78,VIP!$A$2:$O20752,7,FALSE)</f>
        <v>Si</v>
      </c>
      <c r="I78" s="132" t="str">
        <f>VLOOKUP(E78,VIP!$A$2:$O12717,8,FALSE)</f>
        <v>Si</v>
      </c>
      <c r="J78" s="132" t="str">
        <f>VLOOKUP(E78,VIP!$A$2:$O12667,8,FALSE)</f>
        <v>Si</v>
      </c>
      <c r="K78" s="132" t="str">
        <f>VLOOKUP(E78,VIP!$A$2:$O16241,6,0)</f>
        <v>NO</v>
      </c>
      <c r="L78" s="138" t="s">
        <v>2643</v>
      </c>
      <c r="M78" s="94" t="s">
        <v>2438</v>
      </c>
      <c r="N78" s="94" t="s">
        <v>2444</v>
      </c>
      <c r="O78" s="132" t="s">
        <v>2446</v>
      </c>
      <c r="P78" s="138" t="s">
        <v>2659</v>
      </c>
      <c r="Q78" s="94" t="s">
        <v>2643</v>
      </c>
    </row>
    <row r="79" spans="1:17" ht="18" x14ac:dyDescent="0.25">
      <c r="A79" s="132" t="str">
        <f>VLOOKUP(E79,'LISTADO ATM'!$A$2:$C$901,3,0)</f>
        <v>DISTRITO NACIONAL</v>
      </c>
      <c r="B79" s="124" t="s">
        <v>2642</v>
      </c>
      <c r="C79" s="95">
        <v>44443.450833333336</v>
      </c>
      <c r="D79" s="95" t="s">
        <v>2174</v>
      </c>
      <c r="E79" s="124">
        <v>527</v>
      </c>
      <c r="F79" s="132" t="str">
        <f>VLOOKUP(E79,VIP!$A$2:$O15786,2,0)</f>
        <v>DRBR527</v>
      </c>
      <c r="G79" s="132" t="str">
        <f>VLOOKUP(E79,'LISTADO ATM'!$A$2:$B$900,2,0)</f>
        <v>ATM Oficina Zona Oriental II</v>
      </c>
      <c r="H79" s="132" t="str">
        <f>VLOOKUP(E79,VIP!$A$2:$O20747,7,FALSE)</f>
        <v>Si</v>
      </c>
      <c r="I79" s="132" t="str">
        <f>VLOOKUP(E79,VIP!$A$2:$O12712,8,FALSE)</f>
        <v>Si</v>
      </c>
      <c r="J79" s="132" t="str">
        <f>VLOOKUP(E79,VIP!$A$2:$O12662,8,FALSE)</f>
        <v>Si</v>
      </c>
      <c r="K79" s="132" t="str">
        <f>VLOOKUP(E79,VIP!$A$2:$O16236,6,0)</f>
        <v>SI</v>
      </c>
      <c r="L79" s="138" t="s">
        <v>2643</v>
      </c>
      <c r="M79" s="94" t="s">
        <v>2438</v>
      </c>
      <c r="N79" s="94" t="s">
        <v>2444</v>
      </c>
      <c r="O79" s="132" t="s">
        <v>2446</v>
      </c>
      <c r="P79" s="138" t="s">
        <v>2659</v>
      </c>
      <c r="Q79" s="94" t="s">
        <v>2643</v>
      </c>
    </row>
    <row r="80" spans="1:17" ht="18" x14ac:dyDescent="0.25">
      <c r="A80" s="132" t="str">
        <f>VLOOKUP(E80,'LISTADO ATM'!$A$2:$C$901,3,0)</f>
        <v>DISTRITO NACIONAL</v>
      </c>
      <c r="B80" s="124">
        <v>3336000027</v>
      </c>
      <c r="C80" s="95">
        <v>44432.61141203704</v>
      </c>
      <c r="D80" s="95" t="s">
        <v>2174</v>
      </c>
      <c r="E80" s="124">
        <v>14</v>
      </c>
      <c r="F80" s="132" t="str">
        <f>VLOOKUP(E80,VIP!$A$2:$O15579,2,0)</f>
        <v>DRBR014</v>
      </c>
      <c r="G80" s="132" t="str">
        <f>VLOOKUP(E80,'LISTADO ATM'!$A$2:$B$900,2,0)</f>
        <v xml:space="preserve">ATM Oficina Aeropuerto Las Américas I </v>
      </c>
      <c r="H80" s="132" t="str">
        <f>VLOOKUP(E80,VIP!$A$2:$O20540,7,FALSE)</f>
        <v>Si</v>
      </c>
      <c r="I80" s="132" t="str">
        <f>VLOOKUP(E80,VIP!$A$2:$O12505,8,FALSE)</f>
        <v>Si</v>
      </c>
      <c r="J80" s="132" t="str">
        <f>VLOOKUP(E80,VIP!$A$2:$O12455,8,FALSE)</f>
        <v>Si</v>
      </c>
      <c r="K80" s="132" t="str">
        <f>VLOOKUP(E80,VIP!$A$2:$O16029,6,0)</f>
        <v>NO</v>
      </c>
      <c r="L80" s="138" t="s">
        <v>2213</v>
      </c>
      <c r="M80" s="94" t="s">
        <v>2438</v>
      </c>
      <c r="N80" s="94" t="s">
        <v>2444</v>
      </c>
      <c r="O80" s="132" t="s">
        <v>2446</v>
      </c>
      <c r="P80" s="138"/>
      <c r="Q80" s="127" t="s">
        <v>2213</v>
      </c>
    </row>
    <row r="81" spans="1:22" ht="18" x14ac:dyDescent="0.25">
      <c r="A81" s="132" t="str">
        <f>VLOOKUP(E81,'LISTADO ATM'!$A$2:$C$901,3,0)</f>
        <v>DISTRITO NACIONAL</v>
      </c>
      <c r="B81" s="124">
        <v>3336012017</v>
      </c>
      <c r="C81" s="95">
        <v>44441.569537037038</v>
      </c>
      <c r="D81" s="95" t="s">
        <v>2174</v>
      </c>
      <c r="E81" s="124">
        <v>498</v>
      </c>
      <c r="F81" s="132" t="str">
        <f>VLOOKUP(E81,VIP!$A$2:$O15766,2,0)</f>
        <v>DRBR498</v>
      </c>
      <c r="G81" s="132" t="str">
        <f>VLOOKUP(E81,'LISTADO ATM'!$A$2:$B$900,2,0)</f>
        <v xml:space="preserve">ATM Estación Sunix 27 de Febrero </v>
      </c>
      <c r="H81" s="132" t="str">
        <f>VLOOKUP(E81,VIP!$A$2:$O20727,7,FALSE)</f>
        <v>Si</v>
      </c>
      <c r="I81" s="132" t="str">
        <f>VLOOKUP(E81,VIP!$A$2:$O12692,8,FALSE)</f>
        <v>Si</v>
      </c>
      <c r="J81" s="132" t="str">
        <f>VLOOKUP(E81,VIP!$A$2:$O12642,8,FALSE)</f>
        <v>Si</v>
      </c>
      <c r="K81" s="132" t="str">
        <f>VLOOKUP(E81,VIP!$A$2:$O16216,6,0)</f>
        <v>NO</v>
      </c>
      <c r="L81" s="138" t="s">
        <v>2213</v>
      </c>
      <c r="M81" s="94" t="s">
        <v>2438</v>
      </c>
      <c r="N81" s="94" t="s">
        <v>2444</v>
      </c>
      <c r="O81" s="132" t="s">
        <v>2446</v>
      </c>
      <c r="P81" s="138"/>
      <c r="Q81" s="94" t="s">
        <v>2213</v>
      </c>
      <c r="R81" s="100"/>
      <c r="S81" s="100"/>
      <c r="T81" s="100"/>
      <c r="U81" s="144"/>
      <c r="V81" s="69"/>
    </row>
    <row r="82" spans="1:22" ht="18" x14ac:dyDescent="0.25">
      <c r="A82" s="132" t="str">
        <f>VLOOKUP(E82,'LISTADO ATM'!$A$2:$C$901,3,0)</f>
        <v>DISTRITO NACIONAL</v>
      </c>
      <c r="B82" s="124">
        <v>3336012961</v>
      </c>
      <c r="C82" s="95">
        <v>44442.399016203701</v>
      </c>
      <c r="D82" s="95" t="s">
        <v>2174</v>
      </c>
      <c r="E82" s="124">
        <v>113</v>
      </c>
      <c r="F82" s="132" t="str">
        <f>VLOOKUP(E82,VIP!$A$2:$O15765,2,0)</f>
        <v>DRBR113</v>
      </c>
      <c r="G82" s="132" t="str">
        <f>VLOOKUP(E82,'LISTADO ATM'!$A$2:$B$900,2,0)</f>
        <v xml:space="preserve">ATM Autoservicio Atalaya del Mar </v>
      </c>
      <c r="H82" s="132" t="str">
        <f>VLOOKUP(E82,VIP!$A$2:$O20726,7,FALSE)</f>
        <v>Si</v>
      </c>
      <c r="I82" s="132" t="str">
        <f>VLOOKUP(E82,VIP!$A$2:$O12691,8,FALSE)</f>
        <v>No</v>
      </c>
      <c r="J82" s="132" t="str">
        <f>VLOOKUP(E82,VIP!$A$2:$O12641,8,FALSE)</f>
        <v>No</v>
      </c>
      <c r="K82" s="132" t="str">
        <f>VLOOKUP(E82,VIP!$A$2:$O16215,6,0)</f>
        <v>NO</v>
      </c>
      <c r="L82" s="138" t="s">
        <v>2213</v>
      </c>
      <c r="M82" s="94" t="s">
        <v>2438</v>
      </c>
      <c r="N82" s="94" t="s">
        <v>2444</v>
      </c>
      <c r="O82" s="132" t="s">
        <v>2446</v>
      </c>
      <c r="P82" s="138"/>
      <c r="Q82" s="94" t="s">
        <v>2213</v>
      </c>
      <c r="R82" s="100"/>
      <c r="S82" s="100"/>
      <c r="T82" s="100"/>
      <c r="U82" s="144"/>
      <c r="V82" s="69"/>
    </row>
    <row r="83" spans="1:22" ht="18" x14ac:dyDescent="0.25">
      <c r="A83" s="132" t="str">
        <f>VLOOKUP(E83,'LISTADO ATM'!$A$2:$C$901,3,0)</f>
        <v>DISTRITO NACIONAL</v>
      </c>
      <c r="B83" s="124">
        <v>3336013500</v>
      </c>
      <c r="C83" s="95">
        <v>44442.54614583333</v>
      </c>
      <c r="D83" s="95" t="s">
        <v>2174</v>
      </c>
      <c r="E83" s="124">
        <v>818</v>
      </c>
      <c r="F83" s="132" t="str">
        <f>VLOOKUP(E83,VIP!$A$2:$O15788,2,0)</f>
        <v>DRBR818</v>
      </c>
      <c r="G83" s="132" t="str">
        <f>VLOOKUP(E83,'LISTADO ATM'!$A$2:$B$900,2,0)</f>
        <v xml:space="preserve">ATM Juridicción Inmobiliaria </v>
      </c>
      <c r="H83" s="132" t="str">
        <f>VLOOKUP(E83,VIP!$A$2:$O20749,7,FALSE)</f>
        <v>No</v>
      </c>
      <c r="I83" s="132" t="str">
        <f>VLOOKUP(E83,VIP!$A$2:$O12714,8,FALSE)</f>
        <v>No</v>
      </c>
      <c r="J83" s="132" t="str">
        <f>VLOOKUP(E83,VIP!$A$2:$O12664,8,FALSE)</f>
        <v>No</v>
      </c>
      <c r="K83" s="132" t="str">
        <f>VLOOKUP(E83,VIP!$A$2:$O16238,6,0)</f>
        <v>NO</v>
      </c>
      <c r="L83" s="138" t="s">
        <v>2213</v>
      </c>
      <c r="M83" s="94" t="s">
        <v>2438</v>
      </c>
      <c r="N83" s="94" t="s">
        <v>2619</v>
      </c>
      <c r="O83" s="132" t="s">
        <v>2446</v>
      </c>
      <c r="P83" s="138"/>
      <c r="Q83" s="94" t="s">
        <v>2213</v>
      </c>
      <c r="R83" s="100"/>
      <c r="S83" s="100"/>
      <c r="T83" s="100"/>
      <c r="U83" s="144"/>
      <c r="V83" s="69"/>
    </row>
    <row r="84" spans="1:22" ht="18" x14ac:dyDescent="0.25">
      <c r="A84" s="132" t="str">
        <f>VLOOKUP(E84,'LISTADO ATM'!$A$2:$C$901,3,0)</f>
        <v>ESTE</v>
      </c>
      <c r="B84" s="124">
        <v>3336013689</v>
      </c>
      <c r="C84" s="95">
        <v>44442.626331018517</v>
      </c>
      <c r="D84" s="95" t="s">
        <v>2174</v>
      </c>
      <c r="E84" s="124">
        <v>111</v>
      </c>
      <c r="F84" s="132" t="str">
        <f>VLOOKUP(E84,VIP!$A$2:$O15806,2,0)</f>
        <v>DRBR111</v>
      </c>
      <c r="G84" s="132" t="str">
        <f>VLOOKUP(E84,'LISTADO ATM'!$A$2:$B$900,2,0)</f>
        <v xml:space="preserve">ATM Oficina San Pedro </v>
      </c>
      <c r="H84" s="132" t="str">
        <f>VLOOKUP(E84,VIP!$A$2:$O20767,7,FALSE)</f>
        <v>Si</v>
      </c>
      <c r="I84" s="132" t="str">
        <f>VLOOKUP(E84,VIP!$A$2:$O12732,8,FALSE)</f>
        <v>Si</v>
      </c>
      <c r="J84" s="132" t="str">
        <f>VLOOKUP(E84,VIP!$A$2:$O12682,8,FALSE)</f>
        <v>Si</v>
      </c>
      <c r="K84" s="132" t="str">
        <f>VLOOKUP(E84,VIP!$A$2:$O16256,6,0)</f>
        <v>SI</v>
      </c>
      <c r="L84" s="138" t="s">
        <v>2213</v>
      </c>
      <c r="M84" s="94" t="s">
        <v>2438</v>
      </c>
      <c r="N84" s="94" t="s">
        <v>2444</v>
      </c>
      <c r="O84" s="132" t="s">
        <v>2446</v>
      </c>
      <c r="P84" s="138"/>
      <c r="Q84" s="94" t="s">
        <v>2213</v>
      </c>
      <c r="R84" s="100"/>
      <c r="S84" s="100"/>
      <c r="T84" s="100"/>
      <c r="U84" s="144"/>
      <c r="V84" s="69"/>
    </row>
    <row r="85" spans="1:22" ht="18" x14ac:dyDescent="0.25">
      <c r="A85" s="132" t="str">
        <f>VLOOKUP(E85,'LISTADO ATM'!$A$2:$C$901,3,0)</f>
        <v>DISTRITO NACIONAL</v>
      </c>
      <c r="B85" s="124">
        <v>3336014015</v>
      </c>
      <c r="C85" s="95">
        <v>44442.737476851849</v>
      </c>
      <c r="D85" s="95" t="s">
        <v>2174</v>
      </c>
      <c r="E85" s="124">
        <v>718</v>
      </c>
      <c r="F85" s="132" t="str">
        <f>VLOOKUP(E85,VIP!$A$2:$O15786,2,0)</f>
        <v>DRBR24Y</v>
      </c>
      <c r="G85" s="132" t="str">
        <f>VLOOKUP(E85,'LISTADO ATM'!$A$2:$B$900,2,0)</f>
        <v xml:space="preserve">ATM Feria Ganadera </v>
      </c>
      <c r="H85" s="132" t="str">
        <f>VLOOKUP(E85,VIP!$A$2:$O20747,7,FALSE)</f>
        <v>Si</v>
      </c>
      <c r="I85" s="132" t="str">
        <f>VLOOKUP(E85,VIP!$A$2:$O12712,8,FALSE)</f>
        <v>Si</v>
      </c>
      <c r="J85" s="132" t="str">
        <f>VLOOKUP(E85,VIP!$A$2:$O12662,8,FALSE)</f>
        <v>Si</v>
      </c>
      <c r="K85" s="132" t="str">
        <f>VLOOKUP(E85,VIP!$A$2:$O16236,6,0)</f>
        <v>NO</v>
      </c>
      <c r="L85" s="138" t="s">
        <v>2213</v>
      </c>
      <c r="M85" s="94" t="s">
        <v>2438</v>
      </c>
      <c r="N85" s="94" t="s">
        <v>2444</v>
      </c>
      <c r="O85" s="132" t="s">
        <v>2446</v>
      </c>
      <c r="P85" s="138"/>
      <c r="Q85" s="94" t="s">
        <v>2213</v>
      </c>
      <c r="R85" s="100"/>
      <c r="S85" s="100"/>
      <c r="T85" s="100"/>
      <c r="U85" s="144"/>
      <c r="V85" s="69"/>
    </row>
    <row r="86" spans="1:22" ht="18" x14ac:dyDescent="0.25">
      <c r="A86" s="132" t="str">
        <f>VLOOKUP(E86,'LISTADO ATM'!$A$2:$C$901,3,0)</f>
        <v>SUR</v>
      </c>
      <c r="B86" s="124">
        <v>3336014090</v>
      </c>
      <c r="C86" s="95">
        <v>44442.858831018515</v>
      </c>
      <c r="D86" s="95" t="s">
        <v>2174</v>
      </c>
      <c r="E86" s="124">
        <v>537</v>
      </c>
      <c r="F86" s="132" t="str">
        <f>VLOOKUP(E86,VIP!$A$2:$O15784,2,0)</f>
        <v>DRBR537</v>
      </c>
      <c r="G86" s="132" t="str">
        <f>VLOOKUP(E86,'LISTADO ATM'!$A$2:$B$900,2,0)</f>
        <v xml:space="preserve">ATM Estación Texaco Enriquillo (Barahona) </v>
      </c>
      <c r="H86" s="132" t="str">
        <f>VLOOKUP(E86,VIP!$A$2:$O20745,7,FALSE)</f>
        <v>Si</v>
      </c>
      <c r="I86" s="132" t="str">
        <f>VLOOKUP(E86,VIP!$A$2:$O12710,8,FALSE)</f>
        <v>Si</v>
      </c>
      <c r="J86" s="132" t="str">
        <f>VLOOKUP(E86,VIP!$A$2:$O12660,8,FALSE)</f>
        <v>Si</v>
      </c>
      <c r="K86" s="132" t="str">
        <f>VLOOKUP(E86,VIP!$A$2:$O16234,6,0)</f>
        <v>NO</v>
      </c>
      <c r="L86" s="138" t="s">
        <v>2213</v>
      </c>
      <c r="M86" s="94" t="s">
        <v>2438</v>
      </c>
      <c r="N86" s="94" t="s">
        <v>2444</v>
      </c>
      <c r="O86" s="132" t="s">
        <v>2446</v>
      </c>
      <c r="P86" s="138"/>
      <c r="Q86" s="94" t="s">
        <v>2213</v>
      </c>
      <c r="R86" s="100"/>
      <c r="S86" s="100"/>
      <c r="T86" s="100"/>
      <c r="U86" s="144"/>
      <c r="V86" s="69"/>
    </row>
    <row r="87" spans="1:22" ht="18" x14ac:dyDescent="0.25">
      <c r="A87" s="132" t="str">
        <f>VLOOKUP(E87,'LISTADO ATM'!$A$2:$C$901,3,0)</f>
        <v>DISTRITO NACIONAL</v>
      </c>
      <c r="B87" s="124">
        <v>3336014111</v>
      </c>
      <c r="C87" s="95">
        <v>44443.112592592595</v>
      </c>
      <c r="D87" s="95" t="s">
        <v>2174</v>
      </c>
      <c r="E87" s="124">
        <v>115</v>
      </c>
      <c r="F87" s="132" t="str">
        <f>VLOOKUP(E87,VIP!$A$2:$O15784,2,0)</f>
        <v>DRBR115</v>
      </c>
      <c r="G87" s="132" t="str">
        <f>VLOOKUP(E87,'LISTADO ATM'!$A$2:$B$900,2,0)</f>
        <v xml:space="preserve">ATM Oficina Megacentro I </v>
      </c>
      <c r="H87" s="132" t="str">
        <f>VLOOKUP(E87,VIP!$A$2:$O20745,7,FALSE)</f>
        <v>Si</v>
      </c>
      <c r="I87" s="132" t="str">
        <f>VLOOKUP(E87,VIP!$A$2:$O12710,8,FALSE)</f>
        <v>Si</v>
      </c>
      <c r="J87" s="132" t="str">
        <f>VLOOKUP(E87,VIP!$A$2:$O12660,8,FALSE)</f>
        <v>Si</v>
      </c>
      <c r="K87" s="132" t="str">
        <f>VLOOKUP(E87,VIP!$A$2:$O16234,6,0)</f>
        <v>SI</v>
      </c>
      <c r="L87" s="138" t="s">
        <v>2213</v>
      </c>
      <c r="M87" s="94" t="s">
        <v>2438</v>
      </c>
      <c r="N87" s="94" t="s">
        <v>2444</v>
      </c>
      <c r="O87" s="132" t="s">
        <v>2446</v>
      </c>
      <c r="P87" s="138"/>
      <c r="Q87" s="94" t="s">
        <v>2213</v>
      </c>
      <c r="R87" s="100"/>
      <c r="S87" s="100"/>
      <c r="T87" s="100"/>
      <c r="U87" s="144"/>
      <c r="V87" s="69"/>
    </row>
    <row r="88" spans="1:22" ht="18" x14ac:dyDescent="0.25">
      <c r="A88" s="132" t="str">
        <f>VLOOKUP(E88,'LISTADO ATM'!$A$2:$C$901,3,0)</f>
        <v>ESTE</v>
      </c>
      <c r="B88" s="124" t="s">
        <v>2634</v>
      </c>
      <c r="C88" s="95">
        <v>44443.304224537038</v>
      </c>
      <c r="D88" s="95" t="s">
        <v>2174</v>
      </c>
      <c r="E88" s="124">
        <v>386</v>
      </c>
      <c r="F88" s="132" t="str">
        <f>VLOOKUP(E88,VIP!$A$2:$O15790,2,0)</f>
        <v>DRBR386</v>
      </c>
      <c r="G88" s="132" t="str">
        <f>VLOOKUP(E88,'LISTADO ATM'!$A$2:$B$900,2,0)</f>
        <v xml:space="preserve">ATM Plaza Verón II </v>
      </c>
      <c r="H88" s="132" t="str">
        <f>VLOOKUP(E88,VIP!$A$2:$O20751,7,FALSE)</f>
        <v>Si</v>
      </c>
      <c r="I88" s="132" t="str">
        <f>VLOOKUP(E88,VIP!$A$2:$O12716,8,FALSE)</f>
        <v>Si</v>
      </c>
      <c r="J88" s="132" t="str">
        <f>VLOOKUP(E88,VIP!$A$2:$O12666,8,FALSE)</f>
        <v>Si</v>
      </c>
      <c r="K88" s="132" t="str">
        <f>VLOOKUP(E88,VIP!$A$2:$O16240,6,0)</f>
        <v>NO</v>
      </c>
      <c r="L88" s="138" t="s">
        <v>2213</v>
      </c>
      <c r="M88" s="94" t="s">
        <v>2438</v>
      </c>
      <c r="N88" s="94" t="s">
        <v>2444</v>
      </c>
      <c r="O88" s="132" t="s">
        <v>2446</v>
      </c>
      <c r="P88" s="138"/>
      <c r="Q88" s="94" t="s">
        <v>2213</v>
      </c>
      <c r="R88" s="100"/>
      <c r="S88" s="100"/>
      <c r="T88" s="100"/>
      <c r="U88" s="144"/>
      <c r="V88" s="69"/>
    </row>
    <row r="89" spans="1:22" ht="18" x14ac:dyDescent="0.25">
      <c r="A89" s="132" t="str">
        <f>VLOOKUP(E89,'LISTADO ATM'!$A$2:$C$901,3,0)</f>
        <v>DISTRITO NACIONAL</v>
      </c>
      <c r="B89" s="124" t="s">
        <v>2649</v>
      </c>
      <c r="C89" s="95">
        <v>44443.430972222224</v>
      </c>
      <c r="D89" s="95" t="s">
        <v>2174</v>
      </c>
      <c r="E89" s="124">
        <v>70</v>
      </c>
      <c r="F89" s="132" t="str">
        <f>VLOOKUP(E89,VIP!$A$2:$O15793,2,0)</f>
        <v>DRBR070</v>
      </c>
      <c r="G89" s="132" t="str">
        <f>VLOOKUP(E89,'LISTADO ATM'!$A$2:$B$900,2,0)</f>
        <v xml:space="preserve">ATM Autoservicio Plaza Lama Zona Oriental </v>
      </c>
      <c r="H89" s="132" t="str">
        <f>VLOOKUP(E89,VIP!$A$2:$O20754,7,FALSE)</f>
        <v>Si</v>
      </c>
      <c r="I89" s="132" t="str">
        <f>VLOOKUP(E89,VIP!$A$2:$O12719,8,FALSE)</f>
        <v>Si</v>
      </c>
      <c r="J89" s="132" t="str">
        <f>VLOOKUP(E89,VIP!$A$2:$O12669,8,FALSE)</f>
        <v>Si</v>
      </c>
      <c r="K89" s="132" t="str">
        <f>VLOOKUP(E89,VIP!$A$2:$O16243,6,0)</f>
        <v>NO</v>
      </c>
      <c r="L89" s="138" t="s">
        <v>2213</v>
      </c>
      <c r="M89" s="94" t="s">
        <v>2438</v>
      </c>
      <c r="N89" s="94" t="s">
        <v>2444</v>
      </c>
      <c r="O89" s="132" t="s">
        <v>2446</v>
      </c>
      <c r="P89" s="138"/>
      <c r="Q89" s="94" t="s">
        <v>2213</v>
      </c>
      <c r="R89" s="100"/>
      <c r="S89" s="100"/>
      <c r="T89" s="100"/>
      <c r="U89" s="144"/>
      <c r="V89" s="69"/>
    </row>
    <row r="90" spans="1:22" ht="18" x14ac:dyDescent="0.25">
      <c r="A90" s="132" t="str">
        <f>VLOOKUP(E90,'LISTADO ATM'!$A$2:$C$901,3,0)</f>
        <v>ESTE</v>
      </c>
      <c r="B90" s="124" t="s">
        <v>2686</v>
      </c>
      <c r="C90" s="95">
        <v>44443.5156712963</v>
      </c>
      <c r="D90" s="95" t="s">
        <v>2174</v>
      </c>
      <c r="E90" s="124">
        <v>912</v>
      </c>
      <c r="F90" s="132" t="str">
        <f>VLOOKUP(E90,VIP!$A$2:$O15808,2,0)</f>
        <v>DRBR973</v>
      </c>
      <c r="G90" s="132" t="str">
        <f>VLOOKUP(E90,'LISTADO ATM'!$A$2:$B$900,2,0)</f>
        <v xml:space="preserve">ATM Oficina San Pedro II </v>
      </c>
      <c r="H90" s="132" t="str">
        <f>VLOOKUP(E90,VIP!$A$2:$O20769,7,FALSE)</f>
        <v>Si</v>
      </c>
      <c r="I90" s="132" t="str">
        <f>VLOOKUP(E90,VIP!$A$2:$O12734,8,FALSE)</f>
        <v>Si</v>
      </c>
      <c r="J90" s="132" t="str">
        <f>VLOOKUP(E90,VIP!$A$2:$O12684,8,FALSE)</f>
        <v>Si</v>
      </c>
      <c r="K90" s="132" t="str">
        <f>VLOOKUP(E90,VIP!$A$2:$O16258,6,0)</f>
        <v>SI</v>
      </c>
      <c r="L90" s="138" t="s">
        <v>2213</v>
      </c>
      <c r="M90" s="94" t="s">
        <v>2438</v>
      </c>
      <c r="N90" s="94" t="s">
        <v>2444</v>
      </c>
      <c r="O90" s="132" t="s">
        <v>2446</v>
      </c>
      <c r="P90" s="138"/>
      <c r="Q90" s="94" t="s">
        <v>2213</v>
      </c>
      <c r="R90" s="100"/>
      <c r="S90" s="100"/>
      <c r="T90" s="100"/>
      <c r="U90" s="144"/>
      <c r="V90" s="69"/>
    </row>
    <row r="91" spans="1:22" ht="18" x14ac:dyDescent="0.25">
      <c r="A91" s="132" t="str">
        <f>VLOOKUP(E91,'LISTADO ATM'!$A$2:$C$901,3,0)</f>
        <v>NORTE</v>
      </c>
      <c r="B91" s="124" t="s">
        <v>2685</v>
      </c>
      <c r="C91" s="95">
        <v>44443.516134259262</v>
      </c>
      <c r="D91" s="95" t="s">
        <v>2175</v>
      </c>
      <c r="E91" s="124">
        <v>371</v>
      </c>
      <c r="F91" s="132" t="str">
        <f>VLOOKUP(E91,VIP!$A$2:$O15807,2,0)</f>
        <v>DRBR371</v>
      </c>
      <c r="G91" s="132" t="str">
        <f>VLOOKUP(E91,'LISTADO ATM'!$A$2:$B$900,2,0)</f>
        <v>ATM AYUNTAMIENTO JIMA LA VEGA</v>
      </c>
      <c r="H91" s="132">
        <f>VLOOKUP(E91,VIP!$A$2:$O20768,7,FALSE)</f>
        <v>0</v>
      </c>
      <c r="I91" s="132">
        <f>VLOOKUP(E91,VIP!$A$2:$O12733,8,FALSE)</f>
        <v>0</v>
      </c>
      <c r="J91" s="132">
        <f>VLOOKUP(E91,VIP!$A$2:$O12683,8,FALSE)</f>
        <v>0</v>
      </c>
      <c r="K91" s="132">
        <f>VLOOKUP(E91,VIP!$A$2:$O16257,6,0)</f>
        <v>0</v>
      </c>
      <c r="L91" s="138" t="s">
        <v>2213</v>
      </c>
      <c r="M91" s="94" t="s">
        <v>2438</v>
      </c>
      <c r="N91" s="94" t="s">
        <v>2444</v>
      </c>
      <c r="O91" s="132" t="s">
        <v>2625</v>
      </c>
      <c r="P91" s="138"/>
      <c r="Q91" s="94" t="s">
        <v>2213</v>
      </c>
      <c r="R91" s="100"/>
      <c r="S91" s="100"/>
      <c r="T91" s="100"/>
      <c r="U91" s="144"/>
      <c r="V91" s="69"/>
    </row>
    <row r="92" spans="1:22" ht="18" x14ac:dyDescent="0.25">
      <c r="A92" s="132" t="str">
        <f>VLOOKUP(E92,'LISTADO ATM'!$A$2:$C$901,3,0)</f>
        <v>DISTRITO NACIONAL</v>
      </c>
      <c r="B92" s="124" t="s">
        <v>2678</v>
      </c>
      <c r="C92" s="95">
        <v>44443.539953703701</v>
      </c>
      <c r="D92" s="95" t="s">
        <v>2174</v>
      </c>
      <c r="E92" s="124">
        <v>917</v>
      </c>
      <c r="F92" s="132" t="str">
        <f>VLOOKUP(E92,VIP!$A$2:$O15800,2,0)</f>
        <v>DRBR01B</v>
      </c>
      <c r="G92" s="132" t="str">
        <f>VLOOKUP(E92,'LISTADO ATM'!$A$2:$B$900,2,0)</f>
        <v xml:space="preserve">ATM Oficina Los Mina </v>
      </c>
      <c r="H92" s="132" t="str">
        <f>VLOOKUP(E92,VIP!$A$2:$O20761,7,FALSE)</f>
        <v>Si</v>
      </c>
      <c r="I92" s="132" t="str">
        <f>VLOOKUP(E92,VIP!$A$2:$O12726,8,FALSE)</f>
        <v>Si</v>
      </c>
      <c r="J92" s="132" t="str">
        <f>VLOOKUP(E92,VIP!$A$2:$O12676,8,FALSE)</f>
        <v>Si</v>
      </c>
      <c r="K92" s="132" t="str">
        <f>VLOOKUP(E92,VIP!$A$2:$O16250,6,0)</f>
        <v>NO</v>
      </c>
      <c r="L92" s="138" t="s">
        <v>2213</v>
      </c>
      <c r="M92" s="94" t="s">
        <v>2438</v>
      </c>
      <c r="N92" s="94" t="s">
        <v>2444</v>
      </c>
      <c r="O92" s="132" t="s">
        <v>2446</v>
      </c>
      <c r="P92" s="138"/>
      <c r="Q92" s="94" t="s">
        <v>2213</v>
      </c>
      <c r="R92" s="100"/>
      <c r="S92" s="100"/>
      <c r="T92" s="100"/>
      <c r="U92" s="144"/>
      <c r="V92" s="69"/>
    </row>
    <row r="93" spans="1:22" ht="18" x14ac:dyDescent="0.25">
      <c r="A93" s="132" t="str">
        <f>VLOOKUP(E93,'LISTADO ATM'!$A$2:$C$901,3,0)</f>
        <v>NORTE</v>
      </c>
      <c r="B93" s="124" t="s">
        <v>2677</v>
      </c>
      <c r="C93" s="95">
        <v>44443.540393518517</v>
      </c>
      <c r="D93" s="95" t="s">
        <v>2175</v>
      </c>
      <c r="E93" s="124">
        <v>518</v>
      </c>
      <c r="F93" s="132" t="str">
        <f>VLOOKUP(E93,VIP!$A$2:$O15799,2,0)</f>
        <v>DRBR518</v>
      </c>
      <c r="G93" s="132" t="str">
        <f>VLOOKUP(E93,'LISTADO ATM'!$A$2:$B$900,2,0)</f>
        <v xml:space="preserve">ATM Autobanco Los Alamos </v>
      </c>
      <c r="H93" s="132" t="str">
        <f>VLOOKUP(E93,VIP!$A$2:$O20760,7,FALSE)</f>
        <v>Si</v>
      </c>
      <c r="I93" s="132" t="str">
        <f>VLOOKUP(E93,VIP!$A$2:$O12725,8,FALSE)</f>
        <v>Si</v>
      </c>
      <c r="J93" s="132" t="str">
        <f>VLOOKUP(E93,VIP!$A$2:$O12675,8,FALSE)</f>
        <v>Si</v>
      </c>
      <c r="K93" s="132" t="str">
        <f>VLOOKUP(E93,VIP!$A$2:$O16249,6,0)</f>
        <v>NO</v>
      </c>
      <c r="L93" s="138" t="s">
        <v>2213</v>
      </c>
      <c r="M93" s="94" t="s">
        <v>2438</v>
      </c>
      <c r="N93" s="94" t="s">
        <v>2444</v>
      </c>
      <c r="O93" s="132" t="s">
        <v>2625</v>
      </c>
      <c r="P93" s="138"/>
      <c r="Q93" s="94" t="s">
        <v>2213</v>
      </c>
      <c r="R93" s="100"/>
      <c r="S93" s="100"/>
      <c r="T93" s="100"/>
      <c r="U93" s="144"/>
      <c r="V93" s="69"/>
    </row>
    <row r="94" spans="1:22" ht="18" x14ac:dyDescent="0.25">
      <c r="A94" s="132" t="str">
        <f>VLOOKUP(E94,'LISTADO ATM'!$A$2:$C$901,3,0)</f>
        <v>SUR</v>
      </c>
      <c r="B94" s="124" t="s">
        <v>2676</v>
      </c>
      <c r="C94" s="95">
        <v>44443.541446759256</v>
      </c>
      <c r="D94" s="95" t="s">
        <v>2174</v>
      </c>
      <c r="E94" s="124">
        <v>891</v>
      </c>
      <c r="F94" s="132" t="str">
        <f>VLOOKUP(E94,VIP!$A$2:$O15798,2,0)</f>
        <v>DRBR891</v>
      </c>
      <c r="G94" s="132" t="str">
        <f>VLOOKUP(E94,'LISTADO ATM'!$A$2:$B$900,2,0)</f>
        <v xml:space="preserve">ATM Estación Texaco (Barahona) </v>
      </c>
      <c r="H94" s="132" t="str">
        <f>VLOOKUP(E94,VIP!$A$2:$O20759,7,FALSE)</f>
        <v>Si</v>
      </c>
      <c r="I94" s="132" t="str">
        <f>VLOOKUP(E94,VIP!$A$2:$O12724,8,FALSE)</f>
        <v>Si</v>
      </c>
      <c r="J94" s="132" t="str">
        <f>VLOOKUP(E94,VIP!$A$2:$O12674,8,FALSE)</f>
        <v>Si</v>
      </c>
      <c r="K94" s="132" t="str">
        <f>VLOOKUP(E94,VIP!$A$2:$O16248,6,0)</f>
        <v>NO</v>
      </c>
      <c r="L94" s="138" t="s">
        <v>2213</v>
      </c>
      <c r="M94" s="94" t="s">
        <v>2438</v>
      </c>
      <c r="N94" s="94" t="s">
        <v>2444</v>
      </c>
      <c r="O94" s="132" t="s">
        <v>2446</v>
      </c>
      <c r="P94" s="138"/>
      <c r="Q94" s="94" t="s">
        <v>2213</v>
      </c>
      <c r="R94" s="100"/>
      <c r="S94" s="100"/>
      <c r="T94" s="100"/>
      <c r="U94" s="144"/>
      <c r="V94" s="69"/>
    </row>
    <row r="95" spans="1:22" ht="18" x14ac:dyDescent="0.25">
      <c r="A95" s="132" t="str">
        <f>VLOOKUP(E95,'LISTADO ATM'!$A$2:$C$901,3,0)</f>
        <v>ESTE</v>
      </c>
      <c r="B95" s="124" t="s">
        <v>2698</v>
      </c>
      <c r="C95" s="95">
        <v>44443.784444444442</v>
      </c>
      <c r="D95" s="95" t="s">
        <v>2174</v>
      </c>
      <c r="E95" s="124">
        <v>214</v>
      </c>
      <c r="F95" s="132" t="str">
        <f>VLOOKUP(E95,VIP!$A$2:$O15786,2,0)</f>
        <v>DRBR214</v>
      </c>
      <c r="G95" s="132" t="str">
        <f>VLOOKUP(E95,'LISTADO ATM'!$A$2:$B$900,2,0)</f>
        <v>ATM S/M Ole Bavaro</v>
      </c>
      <c r="H95" s="132" t="str">
        <f>VLOOKUP(E95,VIP!$A$2:$O20747,7,FALSE)</f>
        <v>SI</v>
      </c>
      <c r="I95" s="132" t="str">
        <f>VLOOKUP(E95,VIP!$A$2:$O12712,8,FALSE)</f>
        <v>SI</v>
      </c>
      <c r="J95" s="132" t="str">
        <f>VLOOKUP(E95,VIP!$A$2:$O12662,8,FALSE)</f>
        <v>SI</v>
      </c>
      <c r="K95" s="132" t="str">
        <f>VLOOKUP(E95,VIP!$A$2:$O16236,6,0)</f>
        <v>NO</v>
      </c>
      <c r="L95" s="138" t="s">
        <v>2213</v>
      </c>
      <c r="M95" s="94" t="s">
        <v>2438</v>
      </c>
      <c r="N95" s="94" t="s">
        <v>2444</v>
      </c>
      <c r="O95" s="132" t="s">
        <v>2446</v>
      </c>
      <c r="P95" s="138"/>
      <c r="Q95" s="94" t="s">
        <v>2213</v>
      </c>
      <c r="R95" s="100"/>
      <c r="S95" s="100"/>
      <c r="T95" s="100"/>
      <c r="U95" s="144"/>
      <c r="V95" s="69"/>
    </row>
    <row r="96" spans="1:22" ht="18" x14ac:dyDescent="0.25">
      <c r="A96" s="132" t="str">
        <f>VLOOKUP(E96,'LISTADO ATM'!$A$2:$C$901,3,0)</f>
        <v>NORTE</v>
      </c>
      <c r="B96" s="124" t="s">
        <v>2705</v>
      </c>
      <c r="C96" s="95">
        <v>44443.73678240741</v>
      </c>
      <c r="D96" s="95" t="s">
        <v>2175</v>
      </c>
      <c r="E96" s="124">
        <v>728</v>
      </c>
      <c r="F96" s="132" t="str">
        <f>VLOOKUP(E96,VIP!$A$2:$O15793,2,0)</f>
        <v>DRBR051</v>
      </c>
      <c r="G96" s="132" t="str">
        <f>VLOOKUP(E96,'LISTADO ATM'!$A$2:$B$900,2,0)</f>
        <v xml:space="preserve">ATM UNP La Vega Oficina Regional Norcentral </v>
      </c>
      <c r="H96" s="132" t="str">
        <f>VLOOKUP(E96,VIP!$A$2:$O20754,7,FALSE)</f>
        <v>Si</v>
      </c>
      <c r="I96" s="132" t="str">
        <f>VLOOKUP(E96,VIP!$A$2:$O12719,8,FALSE)</f>
        <v>Si</v>
      </c>
      <c r="J96" s="132" t="str">
        <f>VLOOKUP(E96,VIP!$A$2:$O12669,8,FALSE)</f>
        <v>Si</v>
      </c>
      <c r="K96" s="132" t="str">
        <f>VLOOKUP(E96,VIP!$A$2:$O16243,6,0)</f>
        <v>SI</v>
      </c>
      <c r="L96" s="138" t="s">
        <v>2213</v>
      </c>
      <c r="M96" s="94" t="s">
        <v>2438</v>
      </c>
      <c r="N96" s="94" t="s">
        <v>2444</v>
      </c>
      <c r="O96" s="132" t="s">
        <v>2625</v>
      </c>
      <c r="P96" s="138"/>
      <c r="Q96" s="94" t="s">
        <v>2213</v>
      </c>
      <c r="R96" s="100"/>
      <c r="S96" s="100"/>
      <c r="T96" s="100"/>
      <c r="U96" s="144"/>
      <c r="V96" s="69"/>
    </row>
    <row r="97" spans="1:22" ht="18" x14ac:dyDescent="0.25">
      <c r="A97" s="132" t="str">
        <f>VLOOKUP(E97,'LISTADO ATM'!$A$2:$C$901,3,0)</f>
        <v>DISTRITO NACIONAL</v>
      </c>
      <c r="B97" s="124" t="s">
        <v>2708</v>
      </c>
      <c r="C97" s="95">
        <v>44443.717418981483</v>
      </c>
      <c r="D97" s="95" t="s">
        <v>2174</v>
      </c>
      <c r="E97" s="124">
        <v>488</v>
      </c>
      <c r="F97" s="132" t="str">
        <f>VLOOKUP(E97,VIP!$A$2:$O15796,2,0)</f>
        <v>DRBR488</v>
      </c>
      <c r="G97" s="132" t="str">
        <f>VLOOKUP(E97,'LISTADO ATM'!$A$2:$B$900,2,0)</f>
        <v xml:space="preserve">ATM Aeropuerto El Higuero </v>
      </c>
      <c r="H97" s="132" t="str">
        <f>VLOOKUP(E97,VIP!$A$2:$O20757,7,FALSE)</f>
        <v>Si</v>
      </c>
      <c r="I97" s="132" t="str">
        <f>VLOOKUP(E97,VIP!$A$2:$O12722,8,FALSE)</f>
        <v>Si</v>
      </c>
      <c r="J97" s="132" t="str">
        <f>VLOOKUP(E97,VIP!$A$2:$O12672,8,FALSE)</f>
        <v>Si</v>
      </c>
      <c r="K97" s="132" t="str">
        <f>VLOOKUP(E97,VIP!$A$2:$O16246,6,0)</f>
        <v>NO</v>
      </c>
      <c r="L97" s="138" t="s">
        <v>2213</v>
      </c>
      <c r="M97" s="94" t="s">
        <v>2438</v>
      </c>
      <c r="N97" s="94" t="s">
        <v>2444</v>
      </c>
      <c r="O97" s="132" t="s">
        <v>2446</v>
      </c>
      <c r="P97" s="138"/>
      <c r="Q97" s="94" t="s">
        <v>2213</v>
      </c>
      <c r="R97" s="100"/>
      <c r="S97" s="100"/>
      <c r="T97" s="100"/>
      <c r="U97" s="144"/>
      <c r="V97" s="69"/>
    </row>
    <row r="98" spans="1:22" ht="18" x14ac:dyDescent="0.25">
      <c r="A98" s="132" t="str">
        <f>VLOOKUP(E98,'LISTADO ATM'!$A$2:$C$901,3,0)</f>
        <v>DISTRITO NACIONAL</v>
      </c>
      <c r="B98" s="124">
        <v>3336012645</v>
      </c>
      <c r="C98" s="95">
        <v>44441.932557870372</v>
      </c>
      <c r="D98" s="95" t="s">
        <v>2175</v>
      </c>
      <c r="E98" s="124">
        <v>588</v>
      </c>
      <c r="F98" s="132" t="str">
        <f>VLOOKUP(E98,VIP!$A$2:$O15761,2,0)</f>
        <v>DRBR01O</v>
      </c>
      <c r="G98" s="132" t="str">
        <f>VLOOKUP(E98,'LISTADO ATM'!$A$2:$B$900,2,0)</f>
        <v xml:space="preserve">ATM INAVI </v>
      </c>
      <c r="H98" s="132" t="str">
        <f>VLOOKUP(E98,VIP!$A$2:$O20722,7,FALSE)</f>
        <v>Si</v>
      </c>
      <c r="I98" s="132" t="str">
        <f>VLOOKUP(E98,VIP!$A$2:$O12687,8,FALSE)</f>
        <v>Si</v>
      </c>
      <c r="J98" s="132" t="str">
        <f>VLOOKUP(E98,VIP!$A$2:$O12637,8,FALSE)</f>
        <v>Si</v>
      </c>
      <c r="K98" s="132" t="str">
        <f>VLOOKUP(E98,VIP!$A$2:$O16211,6,0)</f>
        <v>NO</v>
      </c>
      <c r="L98" s="138" t="s">
        <v>2239</v>
      </c>
      <c r="M98" s="94" t="s">
        <v>2438</v>
      </c>
      <c r="N98" s="94" t="s">
        <v>2444</v>
      </c>
      <c r="O98" s="132" t="s">
        <v>2625</v>
      </c>
      <c r="P98" s="138"/>
      <c r="Q98" s="94" t="s">
        <v>2239</v>
      </c>
      <c r="R98" s="100"/>
      <c r="S98" s="100"/>
      <c r="T98" s="100"/>
      <c r="U98" s="144"/>
      <c r="V98" s="69"/>
    </row>
    <row r="99" spans="1:22" ht="18" x14ac:dyDescent="0.25">
      <c r="A99" s="132" t="str">
        <f>VLOOKUP(E99,'LISTADO ATM'!$A$2:$C$901,3,0)</f>
        <v>NORTE</v>
      </c>
      <c r="B99" s="124">
        <v>3336012650</v>
      </c>
      <c r="C99" s="95">
        <v>44442.094687500001</v>
      </c>
      <c r="D99" s="95" t="s">
        <v>2175</v>
      </c>
      <c r="E99" s="124">
        <v>864</v>
      </c>
      <c r="F99" s="132" t="str">
        <f>VLOOKUP(E99,VIP!$A$2:$O15764,2,0)</f>
        <v>DRBR864</v>
      </c>
      <c r="G99" s="132" t="str">
        <f>VLOOKUP(E99,'LISTADO ATM'!$A$2:$B$900,2,0)</f>
        <v xml:space="preserve">ATM Palmares Mall (San Francisco) </v>
      </c>
      <c r="H99" s="132" t="str">
        <f>VLOOKUP(E99,VIP!$A$2:$O20725,7,FALSE)</f>
        <v>Si</v>
      </c>
      <c r="I99" s="132" t="str">
        <f>VLOOKUP(E99,VIP!$A$2:$O12690,8,FALSE)</f>
        <v>Si</v>
      </c>
      <c r="J99" s="132" t="str">
        <f>VLOOKUP(E99,VIP!$A$2:$O12640,8,FALSE)</f>
        <v>Si</v>
      </c>
      <c r="K99" s="132" t="str">
        <f>VLOOKUP(E99,VIP!$A$2:$O16214,6,0)</f>
        <v>NO</v>
      </c>
      <c r="L99" s="138" t="s">
        <v>2239</v>
      </c>
      <c r="M99" s="94" t="s">
        <v>2438</v>
      </c>
      <c r="N99" s="94" t="s">
        <v>2444</v>
      </c>
      <c r="O99" s="132" t="s">
        <v>2578</v>
      </c>
      <c r="P99" s="138"/>
      <c r="Q99" s="94" t="s">
        <v>2239</v>
      </c>
      <c r="R99" s="100"/>
      <c r="S99" s="100"/>
      <c r="T99" s="100"/>
      <c r="U99" s="144"/>
      <c r="V99" s="69"/>
    </row>
    <row r="100" spans="1:22" ht="18" x14ac:dyDescent="0.25">
      <c r="A100" s="132" t="str">
        <f>VLOOKUP(E100,'LISTADO ATM'!$A$2:$C$901,3,0)</f>
        <v>ESTE</v>
      </c>
      <c r="B100" s="124">
        <v>3336014101</v>
      </c>
      <c r="C100" s="95">
        <v>44442.962106481478</v>
      </c>
      <c r="D100" s="95" t="s">
        <v>2174</v>
      </c>
      <c r="E100" s="124">
        <v>368</v>
      </c>
      <c r="F100" s="132" t="str">
        <f>VLOOKUP(E100,VIP!$A$2:$O15780,2,0)</f>
        <v xml:space="preserve">DRBR368 </v>
      </c>
      <c r="G100" s="132" t="str">
        <f>VLOOKUP(E100,'LISTADO ATM'!$A$2:$B$900,2,0)</f>
        <v>ATM Ayuntamiento Peralvillo</v>
      </c>
      <c r="H100" s="132" t="str">
        <f>VLOOKUP(E100,VIP!$A$2:$O20741,7,FALSE)</f>
        <v>N/A</v>
      </c>
      <c r="I100" s="132" t="str">
        <f>VLOOKUP(E100,VIP!$A$2:$O12706,8,FALSE)</f>
        <v>N/A</v>
      </c>
      <c r="J100" s="132" t="str">
        <f>VLOOKUP(E100,VIP!$A$2:$O12656,8,FALSE)</f>
        <v>N/A</v>
      </c>
      <c r="K100" s="132" t="str">
        <f>VLOOKUP(E100,VIP!$A$2:$O16230,6,0)</f>
        <v>N/A</v>
      </c>
      <c r="L100" s="138" t="s">
        <v>2239</v>
      </c>
      <c r="M100" s="94" t="s">
        <v>2438</v>
      </c>
      <c r="N100" s="94" t="s">
        <v>2444</v>
      </c>
      <c r="O100" s="132" t="s">
        <v>2446</v>
      </c>
      <c r="P100" s="138"/>
      <c r="Q100" s="94" t="s">
        <v>2239</v>
      </c>
      <c r="R100" s="100"/>
      <c r="S100" s="100"/>
      <c r="T100" s="100"/>
      <c r="U100" s="144"/>
      <c r="V100" s="69"/>
    </row>
    <row r="101" spans="1:22" ht="18" x14ac:dyDescent="0.25">
      <c r="A101" s="132" t="str">
        <f>VLOOKUP(E101,'LISTADO ATM'!$A$2:$C$901,3,0)</f>
        <v>DISTRITO NACIONAL</v>
      </c>
      <c r="B101" s="124">
        <v>3336014108</v>
      </c>
      <c r="C101" s="95">
        <v>44443.105173611111</v>
      </c>
      <c r="D101" s="95" t="s">
        <v>2174</v>
      </c>
      <c r="E101" s="124">
        <v>909</v>
      </c>
      <c r="F101" s="132" t="str">
        <f>VLOOKUP(E101,VIP!$A$2:$O15786,2,0)</f>
        <v>DRBR01A</v>
      </c>
      <c r="G101" s="132" t="str">
        <f>VLOOKUP(E101,'LISTADO ATM'!$A$2:$B$900,2,0)</f>
        <v xml:space="preserve">ATM UNP UASD </v>
      </c>
      <c r="H101" s="132" t="str">
        <f>VLOOKUP(E101,VIP!$A$2:$O20747,7,FALSE)</f>
        <v>Si</v>
      </c>
      <c r="I101" s="132" t="str">
        <f>VLOOKUP(E101,VIP!$A$2:$O12712,8,FALSE)</f>
        <v>Si</v>
      </c>
      <c r="J101" s="132" t="str">
        <f>VLOOKUP(E101,VIP!$A$2:$O12662,8,FALSE)</f>
        <v>Si</v>
      </c>
      <c r="K101" s="132" t="str">
        <f>VLOOKUP(E101,VIP!$A$2:$O16236,6,0)</f>
        <v>SI</v>
      </c>
      <c r="L101" s="138" t="s">
        <v>2239</v>
      </c>
      <c r="M101" s="94" t="s">
        <v>2438</v>
      </c>
      <c r="N101" s="94" t="s">
        <v>2444</v>
      </c>
      <c r="O101" s="132" t="s">
        <v>2446</v>
      </c>
      <c r="P101" s="138"/>
      <c r="Q101" s="94" t="s">
        <v>2239</v>
      </c>
      <c r="R101" s="100"/>
      <c r="S101" s="100"/>
      <c r="T101" s="100"/>
      <c r="U101" s="144"/>
      <c r="V101" s="69"/>
    </row>
    <row r="102" spans="1:22" ht="18" x14ac:dyDescent="0.25">
      <c r="A102" s="132" t="str">
        <f>VLOOKUP(E102,'LISTADO ATM'!$A$2:$C$901,3,0)</f>
        <v>DISTRITO NACIONAL</v>
      </c>
      <c r="B102" s="124" t="s">
        <v>2652</v>
      </c>
      <c r="C102" s="95">
        <v>44443.417488425926</v>
      </c>
      <c r="D102" s="95" t="s">
        <v>2174</v>
      </c>
      <c r="E102" s="124">
        <v>420</v>
      </c>
      <c r="F102" s="132" t="str">
        <f>VLOOKUP(E102,VIP!$A$2:$O15796,2,0)</f>
        <v>DRBR420</v>
      </c>
      <c r="G102" s="132" t="str">
        <f>VLOOKUP(E102,'LISTADO ATM'!$A$2:$B$900,2,0)</f>
        <v xml:space="preserve">ATM DGII Av. Lincoln </v>
      </c>
      <c r="H102" s="132" t="str">
        <f>VLOOKUP(E102,VIP!$A$2:$O20757,7,FALSE)</f>
        <v>Si</v>
      </c>
      <c r="I102" s="132" t="str">
        <f>VLOOKUP(E102,VIP!$A$2:$O12722,8,FALSE)</f>
        <v>Si</v>
      </c>
      <c r="J102" s="132" t="str">
        <f>VLOOKUP(E102,VIP!$A$2:$O12672,8,FALSE)</f>
        <v>Si</v>
      </c>
      <c r="K102" s="132" t="str">
        <f>VLOOKUP(E102,VIP!$A$2:$O16246,6,0)</f>
        <v>NO</v>
      </c>
      <c r="L102" s="138" t="s">
        <v>2239</v>
      </c>
      <c r="M102" s="94" t="s">
        <v>2438</v>
      </c>
      <c r="N102" s="94" t="s">
        <v>2444</v>
      </c>
      <c r="O102" s="132" t="s">
        <v>2446</v>
      </c>
      <c r="P102" s="138"/>
      <c r="Q102" s="94" t="s">
        <v>2239</v>
      </c>
      <c r="R102" s="100"/>
      <c r="S102" s="100"/>
      <c r="T102" s="100"/>
      <c r="U102" s="144"/>
      <c r="V102" s="69"/>
    </row>
    <row r="103" spans="1:22" ht="18" x14ac:dyDescent="0.25">
      <c r="A103" s="132" t="str">
        <f>VLOOKUP(E103,'LISTADO ATM'!$A$2:$C$901,3,0)</f>
        <v>DISTRITO NACIONAL</v>
      </c>
      <c r="B103" s="124" t="s">
        <v>2637</v>
      </c>
      <c r="C103" s="95">
        <v>44443.465717592589</v>
      </c>
      <c r="D103" s="95" t="s">
        <v>2174</v>
      </c>
      <c r="E103" s="124">
        <v>929</v>
      </c>
      <c r="F103" s="132" t="str">
        <f>VLOOKUP(E103,VIP!$A$2:$O15784,2,0)</f>
        <v>DRBR929</v>
      </c>
      <c r="G103" s="132" t="str">
        <f>VLOOKUP(E103,'LISTADO ATM'!$A$2:$B$900,2,0)</f>
        <v>ATM Autoservicio Nacional El Conde</v>
      </c>
      <c r="H103" s="132" t="str">
        <f>VLOOKUP(E103,VIP!$A$2:$O20745,7,FALSE)</f>
        <v>Si</v>
      </c>
      <c r="I103" s="132" t="str">
        <f>VLOOKUP(E103,VIP!$A$2:$O12710,8,FALSE)</f>
        <v>Si</v>
      </c>
      <c r="J103" s="132" t="str">
        <f>VLOOKUP(E103,VIP!$A$2:$O12660,8,FALSE)</f>
        <v>Si</v>
      </c>
      <c r="K103" s="132" t="str">
        <f>VLOOKUP(E103,VIP!$A$2:$O16234,6,0)</f>
        <v>NO</v>
      </c>
      <c r="L103" s="138" t="s">
        <v>2239</v>
      </c>
      <c r="M103" s="94" t="s">
        <v>2438</v>
      </c>
      <c r="N103" s="94" t="s">
        <v>2444</v>
      </c>
      <c r="O103" s="132" t="s">
        <v>2446</v>
      </c>
      <c r="P103" s="138"/>
      <c r="Q103" s="94" t="s">
        <v>2239</v>
      </c>
      <c r="R103" s="100"/>
      <c r="S103" s="100"/>
      <c r="T103" s="100"/>
      <c r="U103" s="144"/>
      <c r="V103" s="69"/>
    </row>
    <row r="104" spans="1:22" ht="18" x14ac:dyDescent="0.25">
      <c r="A104" s="132" t="str">
        <f>VLOOKUP(E104,'LISTADO ATM'!$A$2:$C$901,3,0)</f>
        <v>NORTE</v>
      </c>
      <c r="B104" s="124" t="s">
        <v>2699</v>
      </c>
      <c r="C104" s="95">
        <v>44443.782037037039</v>
      </c>
      <c r="D104" s="95" t="s">
        <v>2175</v>
      </c>
      <c r="E104" s="124">
        <v>9</v>
      </c>
      <c r="F104" s="132" t="str">
        <f>VLOOKUP(E104,VIP!$A$2:$O15787,2,0)</f>
        <v>DRBR009</v>
      </c>
      <c r="G104" s="132" t="str">
        <f>VLOOKUP(E104,'LISTADO ATM'!$A$2:$B$900,2,0)</f>
        <v>ATM Hispañiola Fresh Fruit</v>
      </c>
      <c r="H104" s="132" t="str">
        <f>VLOOKUP(E104,VIP!$A$2:$O20748,7,FALSE)</f>
        <v>Si</v>
      </c>
      <c r="I104" s="132" t="str">
        <f>VLOOKUP(E104,VIP!$A$2:$O12713,8,FALSE)</f>
        <v>Si</v>
      </c>
      <c r="J104" s="132" t="str">
        <f>VLOOKUP(E104,VIP!$A$2:$O12663,8,FALSE)</f>
        <v>Si</v>
      </c>
      <c r="K104" s="132" t="str">
        <f>VLOOKUP(E104,VIP!$A$2:$O16237,6,0)</f>
        <v>NO</v>
      </c>
      <c r="L104" s="138" t="s">
        <v>2239</v>
      </c>
      <c r="M104" s="94" t="s">
        <v>2438</v>
      </c>
      <c r="N104" s="94" t="s">
        <v>2444</v>
      </c>
      <c r="O104" s="132" t="s">
        <v>2625</v>
      </c>
      <c r="P104" s="138"/>
      <c r="Q104" s="94" t="s">
        <v>2239</v>
      </c>
      <c r="R104" s="100"/>
      <c r="S104" s="100"/>
      <c r="T104" s="100"/>
      <c r="U104" s="144"/>
      <c r="V104" s="69"/>
    </row>
    <row r="105" spans="1:22" ht="18" x14ac:dyDescent="0.25">
      <c r="A105" s="132" t="str">
        <f>VLOOKUP(E105,'LISTADO ATM'!$A$2:$C$901,3,0)</f>
        <v>DISTRITO NACIONAL</v>
      </c>
      <c r="B105" s="124" t="s">
        <v>2700</v>
      </c>
      <c r="C105" s="95">
        <v>44443.780787037038</v>
      </c>
      <c r="D105" s="95" t="s">
        <v>2174</v>
      </c>
      <c r="E105" s="124">
        <v>622</v>
      </c>
      <c r="F105" s="132" t="str">
        <f>VLOOKUP(E105,VIP!$A$2:$O15788,2,0)</f>
        <v>DRBR622</v>
      </c>
      <c r="G105" s="132" t="str">
        <f>VLOOKUP(E105,'LISTADO ATM'!$A$2:$B$900,2,0)</f>
        <v xml:space="preserve">ATM Ayuntamiento D.N. </v>
      </c>
      <c r="H105" s="132" t="str">
        <f>VLOOKUP(E105,VIP!$A$2:$O20749,7,FALSE)</f>
        <v>Si</v>
      </c>
      <c r="I105" s="132" t="str">
        <f>VLOOKUP(E105,VIP!$A$2:$O12714,8,FALSE)</f>
        <v>Si</v>
      </c>
      <c r="J105" s="132" t="str">
        <f>VLOOKUP(E105,VIP!$A$2:$O12664,8,FALSE)</f>
        <v>Si</v>
      </c>
      <c r="K105" s="132" t="str">
        <f>VLOOKUP(E105,VIP!$A$2:$O16238,6,0)</f>
        <v>NO</v>
      </c>
      <c r="L105" s="138" t="s">
        <v>2239</v>
      </c>
      <c r="M105" s="94" t="s">
        <v>2438</v>
      </c>
      <c r="N105" s="94" t="s">
        <v>2444</v>
      </c>
      <c r="O105" s="132" t="s">
        <v>2446</v>
      </c>
      <c r="P105" s="138"/>
      <c r="Q105" s="94" t="s">
        <v>2239</v>
      </c>
      <c r="R105" s="100"/>
      <c r="S105" s="100"/>
      <c r="T105" s="100"/>
      <c r="U105" s="144"/>
      <c r="V105" s="69"/>
    </row>
    <row r="106" spans="1:22" ht="18" x14ac:dyDescent="0.25">
      <c r="A106" s="132" t="str">
        <f>VLOOKUP(E106,'LISTADO ATM'!$A$2:$C$901,3,0)</f>
        <v>ESTE</v>
      </c>
      <c r="B106" s="124" t="s">
        <v>2701</v>
      </c>
      <c r="C106" s="95">
        <v>44443.744849537034</v>
      </c>
      <c r="D106" s="95" t="s">
        <v>2174</v>
      </c>
      <c r="E106" s="124">
        <v>609</v>
      </c>
      <c r="F106" s="132" t="str">
        <f>VLOOKUP(E106,VIP!$A$2:$O15789,2,0)</f>
        <v>DRBR120</v>
      </c>
      <c r="G106" s="132" t="str">
        <f>VLOOKUP(E106,'LISTADO ATM'!$A$2:$B$900,2,0)</f>
        <v xml:space="preserve">ATM S/M Jumbo (San Pedro) </v>
      </c>
      <c r="H106" s="132" t="str">
        <f>VLOOKUP(E106,VIP!$A$2:$O20750,7,FALSE)</f>
        <v>Si</v>
      </c>
      <c r="I106" s="132" t="str">
        <f>VLOOKUP(E106,VIP!$A$2:$O12715,8,FALSE)</f>
        <v>Si</v>
      </c>
      <c r="J106" s="132" t="str">
        <f>VLOOKUP(E106,VIP!$A$2:$O12665,8,FALSE)</f>
        <v>Si</v>
      </c>
      <c r="K106" s="132" t="str">
        <f>VLOOKUP(E106,VIP!$A$2:$O16239,6,0)</f>
        <v>NO</v>
      </c>
      <c r="L106" s="138" t="s">
        <v>2239</v>
      </c>
      <c r="M106" s="94" t="s">
        <v>2438</v>
      </c>
      <c r="N106" s="94" t="s">
        <v>2444</v>
      </c>
      <c r="O106" s="132" t="s">
        <v>2446</v>
      </c>
      <c r="P106" s="138"/>
      <c r="Q106" s="94" t="s">
        <v>2239</v>
      </c>
      <c r="R106" s="100"/>
      <c r="S106" s="100"/>
      <c r="T106" s="100"/>
      <c r="U106" s="144"/>
      <c r="V106" s="69"/>
    </row>
    <row r="107" spans="1:22" ht="18" x14ac:dyDescent="0.25">
      <c r="A107" s="132" t="str">
        <f>VLOOKUP(E107,'LISTADO ATM'!$A$2:$C$901,3,0)</f>
        <v>NORTE</v>
      </c>
      <c r="B107" s="124" t="s">
        <v>2702</v>
      </c>
      <c r="C107" s="95">
        <v>44443.743784722225</v>
      </c>
      <c r="D107" s="95" t="s">
        <v>2175</v>
      </c>
      <c r="E107" s="124">
        <v>201</v>
      </c>
      <c r="F107" s="132" t="str">
        <f>VLOOKUP(E107,VIP!$A$2:$O15790,2,0)</f>
        <v>DRBR201</v>
      </c>
      <c r="G107" s="132" t="str">
        <f>VLOOKUP(E107,'LISTADO ATM'!$A$2:$B$900,2,0)</f>
        <v xml:space="preserve">ATM Oficina Mao </v>
      </c>
      <c r="H107" s="132" t="str">
        <f>VLOOKUP(E107,VIP!$A$2:$O20751,7,FALSE)</f>
        <v>Si</v>
      </c>
      <c r="I107" s="132" t="str">
        <f>VLOOKUP(E107,VIP!$A$2:$O12716,8,FALSE)</f>
        <v>Si</v>
      </c>
      <c r="J107" s="132" t="str">
        <f>VLOOKUP(E107,VIP!$A$2:$O12666,8,FALSE)</f>
        <v>Si</v>
      </c>
      <c r="K107" s="132" t="str">
        <f>VLOOKUP(E107,VIP!$A$2:$O16240,6,0)</f>
        <v>SI</v>
      </c>
      <c r="L107" s="138" t="s">
        <v>2239</v>
      </c>
      <c r="M107" s="94" t="s">
        <v>2438</v>
      </c>
      <c r="N107" s="94" t="s">
        <v>2444</v>
      </c>
      <c r="O107" s="132" t="s">
        <v>2625</v>
      </c>
      <c r="P107" s="138"/>
      <c r="Q107" s="94" t="s">
        <v>2239</v>
      </c>
      <c r="R107" s="100"/>
      <c r="S107" s="100"/>
      <c r="T107" s="100"/>
      <c r="U107" s="144"/>
      <c r="V107" s="69"/>
    </row>
    <row r="108" spans="1:22" ht="18" x14ac:dyDescent="0.25">
      <c r="A108" s="132" t="str">
        <f>VLOOKUP(E108,'LISTADO ATM'!$A$2:$C$901,3,0)</f>
        <v>DISTRITO NACIONAL</v>
      </c>
      <c r="B108" s="124">
        <v>3336009158</v>
      </c>
      <c r="C108" s="95">
        <v>44440.051053240742</v>
      </c>
      <c r="D108" s="95" t="s">
        <v>2441</v>
      </c>
      <c r="E108" s="124">
        <v>113</v>
      </c>
      <c r="F108" s="132" t="str">
        <f>VLOOKUP(E108,VIP!$A$2:$O15593,2,0)</f>
        <v>DRBR113</v>
      </c>
      <c r="G108" s="132" t="str">
        <f>VLOOKUP(E108,'LISTADO ATM'!$A$2:$B$900,2,0)</f>
        <v xml:space="preserve">ATM Autoservicio Atalaya del Mar </v>
      </c>
      <c r="H108" s="132" t="str">
        <f>VLOOKUP(E108,VIP!$A$2:$O20554,7,FALSE)</f>
        <v>Si</v>
      </c>
      <c r="I108" s="132" t="str">
        <f>VLOOKUP(E108,VIP!$A$2:$O12519,8,FALSE)</f>
        <v>No</v>
      </c>
      <c r="J108" s="132" t="str">
        <f>VLOOKUP(E108,VIP!$A$2:$O12469,8,FALSE)</f>
        <v>No</v>
      </c>
      <c r="K108" s="132" t="str">
        <f>VLOOKUP(E108,VIP!$A$2:$O16043,6,0)</f>
        <v>NO</v>
      </c>
      <c r="L108" s="138" t="s">
        <v>2618</v>
      </c>
      <c r="M108" s="94" t="s">
        <v>2438</v>
      </c>
      <c r="N108" s="94" t="s">
        <v>2444</v>
      </c>
      <c r="O108" s="132" t="s">
        <v>2445</v>
      </c>
      <c r="P108" s="138"/>
      <c r="Q108" s="127" t="s">
        <v>2618</v>
      </c>
      <c r="R108" s="100"/>
      <c r="S108" s="100"/>
      <c r="T108" s="100"/>
      <c r="U108" s="144"/>
      <c r="V108" s="69"/>
    </row>
    <row r="109" spans="1:22" ht="18" x14ac:dyDescent="0.25">
      <c r="A109" s="132" t="str">
        <f>VLOOKUP(E109,'LISTADO ATM'!$A$2:$C$901,3,0)</f>
        <v>DISTRITO NACIONAL</v>
      </c>
      <c r="B109" s="124">
        <v>3336012412</v>
      </c>
      <c r="C109" s="95">
        <v>44441.682222222225</v>
      </c>
      <c r="D109" s="95" t="s">
        <v>2460</v>
      </c>
      <c r="E109" s="124">
        <v>514</v>
      </c>
      <c r="F109" s="132" t="str">
        <f>VLOOKUP(E109,VIP!$A$2:$O15790,2,0)</f>
        <v>DRBR514</v>
      </c>
      <c r="G109" s="132" t="str">
        <f>VLOOKUP(E109,'LISTADO ATM'!$A$2:$B$900,2,0)</f>
        <v>ATM Autoservicio Charles de Gaulle</v>
      </c>
      <c r="H109" s="132" t="str">
        <f>VLOOKUP(E109,VIP!$A$2:$O20751,7,FALSE)</f>
        <v>Si</v>
      </c>
      <c r="I109" s="132" t="str">
        <f>VLOOKUP(E109,VIP!$A$2:$O12716,8,FALSE)</f>
        <v>No</v>
      </c>
      <c r="J109" s="132" t="str">
        <f>VLOOKUP(E109,VIP!$A$2:$O12666,8,FALSE)</f>
        <v>No</v>
      </c>
      <c r="K109" s="132" t="str">
        <f>VLOOKUP(E109,VIP!$A$2:$O16240,6,0)</f>
        <v>NO</v>
      </c>
      <c r="L109" s="138" t="s">
        <v>2618</v>
      </c>
      <c r="M109" s="94" t="s">
        <v>2438</v>
      </c>
      <c r="N109" s="94" t="s">
        <v>2444</v>
      </c>
      <c r="O109" s="132" t="s">
        <v>2624</v>
      </c>
      <c r="P109" s="138"/>
      <c r="Q109" s="94" t="s">
        <v>2618</v>
      </c>
      <c r="R109" s="100"/>
      <c r="S109" s="100"/>
      <c r="T109" s="100"/>
      <c r="U109" s="144"/>
      <c r="V109" s="69"/>
    </row>
    <row r="110" spans="1:22" ht="18" x14ac:dyDescent="0.25">
      <c r="A110" s="132" t="str">
        <f>VLOOKUP(E110,'LISTADO ATM'!$A$2:$C$901,3,0)</f>
        <v>NORTE</v>
      </c>
      <c r="B110" s="124">
        <v>3336012583</v>
      </c>
      <c r="C110" s="95">
        <v>44441.741331018522</v>
      </c>
      <c r="D110" s="95" t="s">
        <v>2460</v>
      </c>
      <c r="E110" s="124">
        <v>8</v>
      </c>
      <c r="F110" s="132" t="str">
        <f>VLOOKUP(E110,VIP!$A$2:$O15774,2,0)</f>
        <v>DRBR008</v>
      </c>
      <c r="G110" s="132" t="str">
        <f>VLOOKUP(E110,'LISTADO ATM'!$A$2:$B$900,2,0)</f>
        <v>ATM Autoservicio Yaque</v>
      </c>
      <c r="H110" s="132" t="str">
        <f>VLOOKUP(E110,VIP!$A$2:$O20735,7,FALSE)</f>
        <v>Si</v>
      </c>
      <c r="I110" s="132" t="str">
        <f>VLOOKUP(E110,VIP!$A$2:$O12700,8,FALSE)</f>
        <v>Si</v>
      </c>
      <c r="J110" s="132" t="str">
        <f>VLOOKUP(E110,VIP!$A$2:$O12650,8,FALSE)</f>
        <v>Si</v>
      </c>
      <c r="K110" s="132" t="str">
        <f>VLOOKUP(E110,VIP!$A$2:$O16224,6,0)</f>
        <v>NO</v>
      </c>
      <c r="L110" s="138" t="s">
        <v>2618</v>
      </c>
      <c r="M110" s="94" t="s">
        <v>2438</v>
      </c>
      <c r="N110" s="94" t="s">
        <v>2444</v>
      </c>
      <c r="O110" s="132" t="s">
        <v>2622</v>
      </c>
      <c r="P110" s="138"/>
      <c r="Q110" s="94" t="s">
        <v>2618</v>
      </c>
      <c r="R110" s="100"/>
      <c r="S110" s="100"/>
      <c r="T110" s="100"/>
      <c r="U110" s="144"/>
      <c r="V110" s="69"/>
    </row>
    <row r="111" spans="1:22" ht="18" x14ac:dyDescent="0.25">
      <c r="A111" s="132" t="str">
        <f>VLOOKUP(E111,'LISTADO ATM'!$A$2:$C$901,3,0)</f>
        <v>ESTE</v>
      </c>
      <c r="B111" s="124">
        <v>3336013985</v>
      </c>
      <c r="C111" s="95">
        <v>44442.72115740741</v>
      </c>
      <c r="D111" s="95" t="s">
        <v>2460</v>
      </c>
      <c r="E111" s="124">
        <v>158</v>
      </c>
      <c r="F111" s="132" t="str">
        <f>VLOOKUP(E111,VIP!$A$2:$O15789,2,0)</f>
        <v>DRBR158</v>
      </c>
      <c r="G111" s="132" t="str">
        <f>VLOOKUP(E111,'LISTADO ATM'!$A$2:$B$900,2,0)</f>
        <v xml:space="preserve">ATM Oficina Romana Norte </v>
      </c>
      <c r="H111" s="132" t="str">
        <f>VLOOKUP(E111,VIP!$A$2:$O20750,7,FALSE)</f>
        <v>Si</v>
      </c>
      <c r="I111" s="132" t="str">
        <f>VLOOKUP(E111,VIP!$A$2:$O12715,8,FALSE)</f>
        <v>Si</v>
      </c>
      <c r="J111" s="132" t="str">
        <f>VLOOKUP(E111,VIP!$A$2:$O12665,8,FALSE)</f>
        <v>Si</v>
      </c>
      <c r="K111" s="132" t="str">
        <f>VLOOKUP(E111,VIP!$A$2:$O16239,6,0)</f>
        <v>SI</v>
      </c>
      <c r="L111" s="138" t="s">
        <v>2618</v>
      </c>
      <c r="M111" s="94" t="s">
        <v>2438</v>
      </c>
      <c r="N111" s="94" t="s">
        <v>2444</v>
      </c>
      <c r="O111" s="132" t="s">
        <v>2461</v>
      </c>
      <c r="P111" s="138"/>
      <c r="Q111" s="94" t="s">
        <v>2618</v>
      </c>
      <c r="R111" s="100"/>
      <c r="S111" s="100"/>
      <c r="T111" s="100"/>
      <c r="U111" s="144"/>
      <c r="V111" s="69"/>
    </row>
    <row r="112" spans="1:22" ht="18" x14ac:dyDescent="0.25">
      <c r="A112" s="132" t="str">
        <f>VLOOKUP(E112,'LISTADO ATM'!$A$2:$C$901,3,0)</f>
        <v>DISTRITO NACIONAL</v>
      </c>
      <c r="B112" s="124">
        <v>3336012296</v>
      </c>
      <c r="C112" s="95">
        <v>44441.647800925923</v>
      </c>
      <c r="D112" s="95" t="s">
        <v>2174</v>
      </c>
      <c r="E112" s="124">
        <v>983</v>
      </c>
      <c r="F112" s="132" t="str">
        <f>VLOOKUP(E112,VIP!$A$2:$O15797,2,0)</f>
        <v>DRBR983</v>
      </c>
      <c r="G112" s="132" t="str">
        <f>VLOOKUP(E112,'LISTADO ATM'!$A$2:$B$900,2,0)</f>
        <v xml:space="preserve">ATM Bravo República de Colombia </v>
      </c>
      <c r="H112" s="132" t="str">
        <f>VLOOKUP(E112,VIP!$A$2:$O20758,7,FALSE)</f>
        <v>Si</v>
      </c>
      <c r="I112" s="132" t="str">
        <f>VLOOKUP(E112,VIP!$A$2:$O12723,8,FALSE)</f>
        <v>No</v>
      </c>
      <c r="J112" s="132" t="str">
        <f>VLOOKUP(E112,VIP!$A$2:$O12673,8,FALSE)</f>
        <v>No</v>
      </c>
      <c r="K112" s="132" t="str">
        <f>VLOOKUP(E112,VIP!$A$2:$O16247,6,0)</f>
        <v>NO</v>
      </c>
      <c r="L112" s="138" t="s">
        <v>2545</v>
      </c>
      <c r="M112" s="94" t="s">
        <v>2438</v>
      </c>
      <c r="N112" s="94" t="s">
        <v>2444</v>
      </c>
      <c r="O112" s="132" t="s">
        <v>2446</v>
      </c>
      <c r="P112" s="138"/>
      <c r="Q112" s="94" t="s">
        <v>2545</v>
      </c>
      <c r="R112" s="100"/>
      <c r="S112" s="100"/>
      <c r="T112" s="100"/>
      <c r="U112" s="144"/>
      <c r="V112" s="69"/>
    </row>
    <row r="113" spans="1:22" ht="18" x14ac:dyDescent="0.25">
      <c r="A113" s="132" t="str">
        <f>VLOOKUP(E113,'LISTADO ATM'!$A$2:$C$901,3,0)</f>
        <v>DISTRITO NACIONAL</v>
      </c>
      <c r="B113" s="124">
        <v>3336012434</v>
      </c>
      <c r="C113" s="95">
        <v>44441.68787037037</v>
      </c>
      <c r="D113" s="95" t="s">
        <v>2441</v>
      </c>
      <c r="E113" s="124">
        <v>240</v>
      </c>
      <c r="F113" s="132" t="str">
        <f>VLOOKUP(E113,VIP!$A$2:$O15788,2,0)</f>
        <v>DRBR24D</v>
      </c>
      <c r="G113" s="132" t="str">
        <f>VLOOKUP(E113,'LISTADO ATM'!$A$2:$B$900,2,0)</f>
        <v xml:space="preserve">ATM Oficina Carrefour I </v>
      </c>
      <c r="H113" s="132" t="str">
        <f>VLOOKUP(E113,VIP!$A$2:$O20749,7,FALSE)</f>
        <v>Si</v>
      </c>
      <c r="I113" s="132" t="str">
        <f>VLOOKUP(E113,VIP!$A$2:$O12714,8,FALSE)</f>
        <v>Si</v>
      </c>
      <c r="J113" s="132" t="str">
        <f>VLOOKUP(E113,VIP!$A$2:$O12664,8,FALSE)</f>
        <v>Si</v>
      </c>
      <c r="K113" s="132" t="str">
        <f>VLOOKUP(E113,VIP!$A$2:$O16238,6,0)</f>
        <v>SI</v>
      </c>
      <c r="L113" s="138" t="s">
        <v>2545</v>
      </c>
      <c r="M113" s="94" t="s">
        <v>2438</v>
      </c>
      <c r="N113" s="94" t="s">
        <v>2444</v>
      </c>
      <c r="O113" s="132" t="s">
        <v>2445</v>
      </c>
      <c r="P113" s="138"/>
      <c r="Q113" s="94" t="s">
        <v>2545</v>
      </c>
      <c r="R113" s="100"/>
      <c r="S113" s="100"/>
      <c r="T113" s="100"/>
      <c r="U113" s="144"/>
      <c r="V113" s="69"/>
    </row>
    <row r="114" spans="1:22" ht="18" x14ac:dyDescent="0.25">
      <c r="A114" s="132" t="str">
        <f>VLOOKUP(E114,'LISTADO ATM'!$A$2:$C$901,3,0)</f>
        <v>DISTRITO NACIONAL</v>
      </c>
      <c r="B114" s="124" t="s">
        <v>2691</v>
      </c>
      <c r="C114" s="95">
        <v>44443.502337962964</v>
      </c>
      <c r="D114" s="95" t="s">
        <v>2460</v>
      </c>
      <c r="E114" s="124">
        <v>515</v>
      </c>
      <c r="F114" s="132" t="str">
        <f>VLOOKUP(E114,VIP!$A$2:$O15813,2,0)</f>
        <v>DRBR515</v>
      </c>
      <c r="G114" s="132" t="str">
        <f>VLOOKUP(E114,'LISTADO ATM'!$A$2:$B$900,2,0)</f>
        <v xml:space="preserve">ATM Oficina Agora Mall I </v>
      </c>
      <c r="H114" s="132" t="str">
        <f>VLOOKUP(E114,VIP!$A$2:$O20774,7,FALSE)</f>
        <v>Si</v>
      </c>
      <c r="I114" s="132" t="str">
        <f>VLOOKUP(E114,VIP!$A$2:$O12739,8,FALSE)</f>
        <v>Si</v>
      </c>
      <c r="J114" s="132" t="str">
        <f>VLOOKUP(E114,VIP!$A$2:$O12689,8,FALSE)</f>
        <v>Si</v>
      </c>
      <c r="K114" s="132" t="str">
        <f>VLOOKUP(E114,VIP!$A$2:$O16263,6,0)</f>
        <v>SI</v>
      </c>
      <c r="L114" s="138" t="s">
        <v>2434</v>
      </c>
      <c r="M114" s="94" t="s">
        <v>2438</v>
      </c>
      <c r="N114" s="94" t="s">
        <v>2444</v>
      </c>
      <c r="O114" s="132" t="s">
        <v>2461</v>
      </c>
      <c r="P114" s="138"/>
      <c r="Q114" s="94" t="s">
        <v>2434</v>
      </c>
      <c r="R114" s="100"/>
      <c r="S114" s="100"/>
      <c r="T114" s="100"/>
      <c r="U114" s="144"/>
      <c r="V114" s="69"/>
    </row>
    <row r="115" spans="1:22" ht="18" x14ac:dyDescent="0.25">
      <c r="A115" s="132" t="str">
        <f>VLOOKUP(E115,'LISTADO ATM'!$A$2:$C$901,3,0)</f>
        <v>DISTRITO NACIONAL</v>
      </c>
      <c r="B115" s="124" t="s">
        <v>2706</v>
      </c>
      <c r="C115" s="95">
        <v>44443.723391203705</v>
      </c>
      <c r="D115" s="95" t="s">
        <v>2441</v>
      </c>
      <c r="E115" s="124">
        <v>224</v>
      </c>
      <c r="F115" s="132" t="str">
        <f>VLOOKUP(E115,VIP!$A$2:$O15794,2,0)</f>
        <v>DRBR224</v>
      </c>
      <c r="G115" s="132" t="str">
        <f>VLOOKUP(E115,'LISTADO ATM'!$A$2:$B$900,2,0)</f>
        <v xml:space="preserve">ATM S/M Nacional El Millón (Núñez de Cáceres) </v>
      </c>
      <c r="H115" s="132" t="str">
        <f>VLOOKUP(E115,VIP!$A$2:$O20755,7,FALSE)</f>
        <v>Si</v>
      </c>
      <c r="I115" s="132" t="str">
        <f>VLOOKUP(E115,VIP!$A$2:$O12720,8,FALSE)</f>
        <v>Si</v>
      </c>
      <c r="J115" s="132" t="str">
        <f>VLOOKUP(E115,VIP!$A$2:$O12670,8,FALSE)</f>
        <v>Si</v>
      </c>
      <c r="K115" s="132" t="str">
        <f>VLOOKUP(E115,VIP!$A$2:$O16244,6,0)</f>
        <v>SI</v>
      </c>
      <c r="L115" s="138" t="s">
        <v>2434</v>
      </c>
      <c r="M115" s="94" t="s">
        <v>2438</v>
      </c>
      <c r="N115" s="94" t="s">
        <v>2444</v>
      </c>
      <c r="O115" s="132" t="s">
        <v>2445</v>
      </c>
      <c r="P115" s="138"/>
      <c r="Q115" s="94" t="s">
        <v>2434</v>
      </c>
      <c r="R115" s="100"/>
      <c r="S115" s="100"/>
      <c r="T115" s="100"/>
      <c r="U115" s="144"/>
      <c r="V115" s="69"/>
    </row>
    <row r="116" spans="1:22" ht="18" x14ac:dyDescent="0.25">
      <c r="A116" s="132" t="str">
        <f>VLOOKUP(E116,'LISTADO ATM'!$A$2:$C$901,3,0)</f>
        <v>DISTRITO NACIONAL</v>
      </c>
      <c r="B116" s="124" t="s">
        <v>2707</v>
      </c>
      <c r="C116" s="95">
        <v>44443.721724537034</v>
      </c>
      <c r="D116" s="95" t="s">
        <v>2460</v>
      </c>
      <c r="E116" s="124">
        <v>160</v>
      </c>
      <c r="F116" s="132" t="str">
        <f>VLOOKUP(E116,VIP!$A$2:$O15795,2,0)</f>
        <v>DRBR160</v>
      </c>
      <c r="G116" s="132" t="str">
        <f>VLOOKUP(E116,'LISTADO ATM'!$A$2:$B$900,2,0)</f>
        <v xml:space="preserve">ATM Oficina Herrera </v>
      </c>
      <c r="H116" s="132" t="str">
        <f>VLOOKUP(E116,VIP!$A$2:$O20756,7,FALSE)</f>
        <v>Si</v>
      </c>
      <c r="I116" s="132" t="str">
        <f>VLOOKUP(E116,VIP!$A$2:$O12721,8,FALSE)</f>
        <v>Si</v>
      </c>
      <c r="J116" s="132" t="str">
        <f>VLOOKUP(E116,VIP!$A$2:$O12671,8,FALSE)</f>
        <v>Si</v>
      </c>
      <c r="K116" s="132" t="str">
        <f>VLOOKUP(E116,VIP!$A$2:$O16245,6,0)</f>
        <v>NO</v>
      </c>
      <c r="L116" s="138" t="s">
        <v>2434</v>
      </c>
      <c r="M116" s="94" t="s">
        <v>2438</v>
      </c>
      <c r="N116" s="94" t="s">
        <v>2444</v>
      </c>
      <c r="O116" s="132" t="s">
        <v>2624</v>
      </c>
      <c r="P116" s="138"/>
      <c r="Q116" s="94" t="s">
        <v>2434</v>
      </c>
      <c r="R116" s="100"/>
      <c r="S116" s="100"/>
      <c r="T116" s="100"/>
      <c r="U116" s="144"/>
      <c r="V116" s="69"/>
    </row>
    <row r="117" spans="1:22" ht="18" x14ac:dyDescent="0.25">
      <c r="A117" s="132" t="str">
        <f>VLOOKUP(E117,'LISTADO ATM'!$A$2:$C$901,3,0)</f>
        <v>DISTRITO NACIONAL</v>
      </c>
      <c r="B117" s="124" t="s">
        <v>2709</v>
      </c>
      <c r="C117" s="95">
        <v>44443.713310185187</v>
      </c>
      <c r="D117" s="95" t="s">
        <v>2460</v>
      </c>
      <c r="E117" s="124">
        <v>567</v>
      </c>
      <c r="F117" s="132" t="str">
        <f>VLOOKUP(E117,VIP!$A$2:$O15797,2,0)</f>
        <v>DRBR015</v>
      </c>
      <c r="G117" s="132" t="str">
        <f>VLOOKUP(E117,'LISTADO ATM'!$A$2:$B$900,2,0)</f>
        <v xml:space="preserve">ATM Oficina Máximo Gómez </v>
      </c>
      <c r="H117" s="132" t="str">
        <f>VLOOKUP(E117,VIP!$A$2:$O20758,7,FALSE)</f>
        <v>Si</v>
      </c>
      <c r="I117" s="132" t="str">
        <f>VLOOKUP(E117,VIP!$A$2:$O12723,8,FALSE)</f>
        <v>Si</v>
      </c>
      <c r="J117" s="132" t="str">
        <f>VLOOKUP(E117,VIP!$A$2:$O12673,8,FALSE)</f>
        <v>Si</v>
      </c>
      <c r="K117" s="132" t="str">
        <f>VLOOKUP(E117,VIP!$A$2:$O16247,6,0)</f>
        <v>NO</v>
      </c>
      <c r="L117" s="138" t="s">
        <v>2434</v>
      </c>
      <c r="M117" s="94" t="s">
        <v>2438</v>
      </c>
      <c r="N117" s="94" t="s">
        <v>2444</v>
      </c>
      <c r="O117" s="132" t="s">
        <v>2624</v>
      </c>
      <c r="P117" s="138"/>
      <c r="Q117" s="94" t="s">
        <v>2434</v>
      </c>
      <c r="R117" s="100"/>
      <c r="S117" s="100"/>
      <c r="T117" s="100"/>
      <c r="U117" s="144"/>
      <c r="V117" s="69"/>
    </row>
    <row r="118" spans="1:22" ht="18" x14ac:dyDescent="0.25">
      <c r="A118" s="132" t="str">
        <f>VLOOKUP(E118,'LISTADO ATM'!$A$2:$C$901,3,0)</f>
        <v>SUR</v>
      </c>
      <c r="B118" s="124">
        <v>3336013856</v>
      </c>
      <c r="C118" s="95">
        <v>44442.675682870373</v>
      </c>
      <c r="D118" s="95" t="s">
        <v>2174</v>
      </c>
      <c r="E118" s="124">
        <v>512</v>
      </c>
      <c r="F118" s="132" t="str">
        <f>VLOOKUP(E118,VIP!$A$2:$O15801,2,0)</f>
        <v>DRBR512</v>
      </c>
      <c r="G118" s="132" t="str">
        <f>VLOOKUP(E118,'LISTADO ATM'!$A$2:$B$900,2,0)</f>
        <v>ATM Plaza Jesús Ferreira</v>
      </c>
      <c r="H118" s="132" t="str">
        <f>VLOOKUP(E118,VIP!$A$2:$O20762,7,FALSE)</f>
        <v>N/A</v>
      </c>
      <c r="I118" s="132" t="str">
        <f>VLOOKUP(E118,VIP!$A$2:$O12727,8,FALSE)</f>
        <v>N/A</v>
      </c>
      <c r="J118" s="132" t="str">
        <f>VLOOKUP(E118,VIP!$A$2:$O12677,8,FALSE)</f>
        <v>N/A</v>
      </c>
      <c r="K118" s="132" t="str">
        <f>VLOOKUP(E118,VIP!$A$2:$O16251,6,0)</f>
        <v>N/A</v>
      </c>
      <c r="L118" s="138" t="s">
        <v>2621</v>
      </c>
      <c r="M118" s="94" t="s">
        <v>2438</v>
      </c>
      <c r="N118" s="94" t="s">
        <v>2444</v>
      </c>
      <c r="O118" s="132" t="s">
        <v>2446</v>
      </c>
      <c r="P118" s="138"/>
      <c r="Q118" s="94" t="s">
        <v>2621</v>
      </c>
      <c r="R118" s="100"/>
      <c r="S118" s="100"/>
      <c r="T118" s="100"/>
      <c r="U118" s="144"/>
      <c r="V118" s="69"/>
    </row>
    <row r="119" spans="1:22" ht="18" x14ac:dyDescent="0.25">
      <c r="A119" s="132" t="str">
        <f>VLOOKUP(E119,'LISTADO ATM'!$A$2:$C$901,3,0)</f>
        <v>NORTE</v>
      </c>
      <c r="B119" s="124" t="s">
        <v>2703</v>
      </c>
      <c r="C119" s="95">
        <v>44443.742037037038</v>
      </c>
      <c r="D119" s="95" t="s">
        <v>2175</v>
      </c>
      <c r="E119" s="124">
        <v>257</v>
      </c>
      <c r="F119" s="132" t="str">
        <f>VLOOKUP(E119,VIP!$A$2:$O15791,2,0)</f>
        <v>DRBR257</v>
      </c>
      <c r="G119" s="132" t="str">
        <f>VLOOKUP(E119,'LISTADO ATM'!$A$2:$B$900,2,0)</f>
        <v xml:space="preserve">ATM S/M Pola (Santiago) </v>
      </c>
      <c r="H119" s="132" t="str">
        <f>VLOOKUP(E119,VIP!$A$2:$O20752,7,FALSE)</f>
        <v>Si</v>
      </c>
      <c r="I119" s="132" t="str">
        <f>VLOOKUP(E119,VIP!$A$2:$O12717,8,FALSE)</f>
        <v>Si</v>
      </c>
      <c r="J119" s="132" t="str">
        <f>VLOOKUP(E119,VIP!$A$2:$O12667,8,FALSE)</f>
        <v>Si</v>
      </c>
      <c r="K119" s="132" t="str">
        <f>VLOOKUP(E119,VIP!$A$2:$O16241,6,0)</f>
        <v>NO</v>
      </c>
      <c r="L119" s="138" t="s">
        <v>2621</v>
      </c>
      <c r="M119" s="94" t="s">
        <v>2438</v>
      </c>
      <c r="N119" s="94" t="s">
        <v>2444</v>
      </c>
      <c r="O119" s="132" t="s">
        <v>2625</v>
      </c>
      <c r="P119" s="138"/>
      <c r="Q119" s="94" t="s">
        <v>2621</v>
      </c>
      <c r="R119" s="100"/>
      <c r="S119" s="100"/>
      <c r="T119" s="100"/>
      <c r="U119" s="144"/>
      <c r="V119" s="69"/>
    </row>
    <row r="120" spans="1:22" ht="18" x14ac:dyDescent="0.25">
      <c r="A120" s="132" t="str">
        <f>VLOOKUP(E120,'LISTADO ATM'!$A$2:$C$901,3,0)</f>
        <v>DISTRITO NACIONAL</v>
      </c>
      <c r="B120" s="124" t="s">
        <v>2662</v>
      </c>
      <c r="C120" s="95">
        <v>44443.611689814818</v>
      </c>
      <c r="D120" s="95" t="s">
        <v>2174</v>
      </c>
      <c r="E120" s="124">
        <v>35</v>
      </c>
      <c r="F120" s="132" t="str">
        <f>VLOOKUP(E120,VIP!$A$2:$O15786,2,0)</f>
        <v>DRBR035</v>
      </c>
      <c r="G120" s="132" t="str">
        <f>VLOOKUP(E120,'LISTADO ATM'!$A$2:$B$900,2,0)</f>
        <v xml:space="preserve">ATM Dirección General de Aduanas I </v>
      </c>
      <c r="H120" s="132" t="str">
        <f>VLOOKUP(E120,VIP!$A$2:$O20747,7,FALSE)</f>
        <v>Si</v>
      </c>
      <c r="I120" s="132" t="str">
        <f>VLOOKUP(E120,VIP!$A$2:$O12712,8,FALSE)</f>
        <v>Si</v>
      </c>
      <c r="J120" s="132" t="str">
        <f>VLOOKUP(E120,VIP!$A$2:$O12662,8,FALSE)</f>
        <v>Si</v>
      </c>
      <c r="K120" s="132" t="str">
        <f>VLOOKUP(E120,VIP!$A$2:$O16236,6,0)</f>
        <v>NO</v>
      </c>
      <c r="L120" s="138" t="s">
        <v>2626</v>
      </c>
      <c r="M120" s="94" t="s">
        <v>2438</v>
      </c>
      <c r="N120" s="94" t="s">
        <v>2444</v>
      </c>
      <c r="O120" s="132" t="s">
        <v>2446</v>
      </c>
      <c r="P120" s="138"/>
      <c r="Q120" s="94" t="s">
        <v>2626</v>
      </c>
      <c r="R120" s="100"/>
      <c r="S120" s="100"/>
      <c r="T120" s="100"/>
      <c r="U120" s="144"/>
      <c r="V120" s="69"/>
    </row>
    <row r="121" spans="1:22" ht="18" x14ac:dyDescent="0.25">
      <c r="A121" s="132" t="str">
        <f>VLOOKUP(E121,'LISTADO ATM'!$A$2:$C$901,3,0)</f>
        <v>NORTE</v>
      </c>
      <c r="B121" s="124" t="s">
        <v>2661</v>
      </c>
      <c r="C121" s="95">
        <v>44443.612615740742</v>
      </c>
      <c r="D121" s="95" t="s">
        <v>2175</v>
      </c>
      <c r="E121" s="124">
        <v>361</v>
      </c>
      <c r="F121" s="132" t="str">
        <f>VLOOKUP(E121,VIP!$A$2:$O15785,2,0)</f>
        <v>DRBR361</v>
      </c>
      <c r="G121" s="132" t="str">
        <f>VLOOKUP(E121,'LISTADO ATM'!$A$2:$B$900,2,0)</f>
        <v xml:space="preserve">ATM estacion Next Cumbre </v>
      </c>
      <c r="H121" s="132" t="str">
        <f>VLOOKUP(E121,VIP!$A$2:$O20746,7,FALSE)</f>
        <v>N/A</v>
      </c>
      <c r="I121" s="132" t="str">
        <f>VLOOKUP(E121,VIP!$A$2:$O12711,8,FALSE)</f>
        <v>N/A</v>
      </c>
      <c r="J121" s="132" t="str">
        <f>VLOOKUP(E121,VIP!$A$2:$O12661,8,FALSE)</f>
        <v>N/A</v>
      </c>
      <c r="K121" s="132" t="str">
        <f>VLOOKUP(E121,VIP!$A$2:$O16235,6,0)</f>
        <v>N/A</v>
      </c>
      <c r="L121" s="138" t="s">
        <v>2626</v>
      </c>
      <c r="M121" s="94" t="s">
        <v>2438</v>
      </c>
      <c r="N121" s="94" t="s">
        <v>2444</v>
      </c>
      <c r="O121" s="132" t="s">
        <v>2578</v>
      </c>
      <c r="P121" s="138"/>
      <c r="Q121" s="94" t="s">
        <v>2626</v>
      </c>
      <c r="R121" s="100"/>
      <c r="S121" s="100"/>
      <c r="T121" s="100"/>
      <c r="U121" s="144"/>
      <c r="V121" s="69"/>
    </row>
    <row r="122" spans="1:22" ht="18" x14ac:dyDescent="0.25">
      <c r="A122" s="132" t="str">
        <f>VLOOKUP(E122,'LISTADO ATM'!$A$2:$C$901,3,0)</f>
        <v>DISTRITO NACIONAL</v>
      </c>
      <c r="B122" s="124">
        <v>3336009175</v>
      </c>
      <c r="C122" s="95">
        <v>44440.180960648147</v>
      </c>
      <c r="D122" s="95" t="s">
        <v>2441</v>
      </c>
      <c r="E122" s="124">
        <v>147</v>
      </c>
      <c r="F122" s="132" t="str">
        <f>VLOOKUP(E122,VIP!$A$2:$O15598,2,0)</f>
        <v>DRBR147</v>
      </c>
      <c r="G122" s="132" t="str">
        <f>VLOOKUP(E122,'LISTADO ATM'!$A$2:$B$900,2,0)</f>
        <v xml:space="preserve">ATM Kiosco Megacentro I </v>
      </c>
      <c r="H122" s="132" t="str">
        <f>VLOOKUP(E122,VIP!$A$2:$O20559,7,FALSE)</f>
        <v>Si</v>
      </c>
      <c r="I122" s="132" t="str">
        <f>VLOOKUP(E122,VIP!$A$2:$O12524,8,FALSE)</f>
        <v>Si</v>
      </c>
      <c r="J122" s="132" t="str">
        <f>VLOOKUP(E122,VIP!$A$2:$O12474,8,FALSE)</f>
        <v>Si</v>
      </c>
      <c r="K122" s="132" t="str">
        <f>VLOOKUP(E122,VIP!$A$2:$O16048,6,0)</f>
        <v>NO</v>
      </c>
      <c r="L122" s="138" t="s">
        <v>2410</v>
      </c>
      <c r="M122" s="94" t="s">
        <v>2438</v>
      </c>
      <c r="N122" s="94" t="s">
        <v>2444</v>
      </c>
      <c r="O122" s="132" t="s">
        <v>2445</v>
      </c>
      <c r="P122" s="138"/>
      <c r="Q122" s="127" t="s">
        <v>2410</v>
      </c>
    </row>
    <row r="123" spans="1:22" ht="18" x14ac:dyDescent="0.25">
      <c r="A123" s="132" t="str">
        <f>VLOOKUP(E123,'LISTADO ATM'!$A$2:$C$901,3,0)</f>
        <v>DISTRITO NACIONAL</v>
      </c>
      <c r="B123" s="124">
        <v>3336009199</v>
      </c>
      <c r="C123" s="95">
        <v>44440.256249999999</v>
      </c>
      <c r="D123" s="95" t="s">
        <v>2441</v>
      </c>
      <c r="E123" s="124">
        <v>563</v>
      </c>
      <c r="F123" s="132" t="str">
        <f>VLOOKUP(E123,VIP!$A$2:$O15569,2,0)</f>
        <v>DRBR233</v>
      </c>
      <c r="G123" s="132" t="str">
        <f>VLOOKUP(E123,'LISTADO ATM'!$A$2:$B$900,2,0)</f>
        <v xml:space="preserve">ATM Base Aérea San Isidro </v>
      </c>
      <c r="H123" s="132" t="str">
        <f>VLOOKUP(E123,VIP!$A$2:$O20530,7,FALSE)</f>
        <v>Si</v>
      </c>
      <c r="I123" s="132" t="str">
        <f>VLOOKUP(E123,VIP!$A$2:$O12495,8,FALSE)</f>
        <v>Si</v>
      </c>
      <c r="J123" s="132" t="str">
        <f>VLOOKUP(E123,VIP!$A$2:$O12445,8,FALSE)</f>
        <v>Si</v>
      </c>
      <c r="K123" s="132" t="str">
        <f>VLOOKUP(E123,VIP!$A$2:$O16019,6,0)</f>
        <v>NO</v>
      </c>
      <c r="L123" s="138" t="s">
        <v>2410</v>
      </c>
      <c r="M123" s="94" t="s">
        <v>2438</v>
      </c>
      <c r="N123" s="94" t="s">
        <v>2444</v>
      </c>
      <c r="O123" s="132" t="s">
        <v>2445</v>
      </c>
      <c r="P123" s="138"/>
      <c r="Q123" s="127" t="s">
        <v>2410</v>
      </c>
    </row>
    <row r="124" spans="1:22" ht="18" x14ac:dyDescent="0.25">
      <c r="A124" s="132" t="str">
        <f>VLOOKUP(E124,'LISTADO ATM'!$A$2:$C$901,3,0)</f>
        <v>DISTRITO NACIONAL</v>
      </c>
      <c r="B124" s="124">
        <v>3336013917</v>
      </c>
      <c r="C124" s="95">
        <v>44442.693738425929</v>
      </c>
      <c r="D124" s="95" t="s">
        <v>2441</v>
      </c>
      <c r="E124" s="124">
        <v>993</v>
      </c>
      <c r="F124" s="132" t="str">
        <f>VLOOKUP(E124,VIP!$A$2:$O15794,2,0)</f>
        <v>DRBR993</v>
      </c>
      <c r="G124" s="132" t="str">
        <f>VLOOKUP(E124,'LISTADO ATM'!$A$2:$B$900,2,0)</f>
        <v xml:space="preserve">ATM Centro Medico Integral II </v>
      </c>
      <c r="H124" s="132" t="str">
        <f>VLOOKUP(E124,VIP!$A$2:$O20755,7,FALSE)</f>
        <v>Si</v>
      </c>
      <c r="I124" s="132" t="str">
        <f>VLOOKUP(E124,VIP!$A$2:$O12720,8,FALSE)</f>
        <v>Si</v>
      </c>
      <c r="J124" s="132" t="str">
        <f>VLOOKUP(E124,VIP!$A$2:$O12670,8,FALSE)</f>
        <v>Si</v>
      </c>
      <c r="K124" s="132" t="str">
        <f>VLOOKUP(E124,VIP!$A$2:$O16244,6,0)</f>
        <v>NO</v>
      </c>
      <c r="L124" s="138" t="s">
        <v>2410</v>
      </c>
      <c r="M124" s="94" t="s">
        <v>2438</v>
      </c>
      <c r="N124" s="94" t="s">
        <v>2444</v>
      </c>
      <c r="O124" s="132" t="s">
        <v>2445</v>
      </c>
      <c r="P124" s="138"/>
      <c r="Q124" s="94" t="s">
        <v>2410</v>
      </c>
    </row>
    <row r="125" spans="1:22" ht="18" x14ac:dyDescent="0.25">
      <c r="A125" s="132" t="str">
        <f>VLOOKUP(E125,'LISTADO ATM'!$A$2:$C$901,3,0)</f>
        <v>DISTRITO NACIONAL</v>
      </c>
      <c r="B125" s="124">
        <v>3336014085</v>
      </c>
      <c r="C125" s="95">
        <v>44442.845231481479</v>
      </c>
      <c r="D125" s="95" t="s">
        <v>2460</v>
      </c>
      <c r="E125" s="124">
        <v>354</v>
      </c>
      <c r="F125" s="132" t="str">
        <f>VLOOKUP(E125,VIP!$A$2:$O15789,2,0)</f>
        <v>DRBR354</v>
      </c>
      <c r="G125" s="132" t="str">
        <f>VLOOKUP(E125,'LISTADO ATM'!$A$2:$B$900,2,0)</f>
        <v xml:space="preserve">ATM Oficina Núñez de Cáceres II </v>
      </c>
      <c r="H125" s="132" t="str">
        <f>VLOOKUP(E125,VIP!$A$2:$O20750,7,FALSE)</f>
        <v>Si</v>
      </c>
      <c r="I125" s="132" t="str">
        <f>VLOOKUP(E125,VIP!$A$2:$O12715,8,FALSE)</f>
        <v>Si</v>
      </c>
      <c r="J125" s="132" t="str">
        <f>VLOOKUP(E125,VIP!$A$2:$O12665,8,FALSE)</f>
        <v>Si</v>
      </c>
      <c r="K125" s="132" t="str">
        <f>VLOOKUP(E125,VIP!$A$2:$O16239,6,0)</f>
        <v>NO</v>
      </c>
      <c r="L125" s="138" t="s">
        <v>2410</v>
      </c>
      <c r="M125" s="94" t="s">
        <v>2438</v>
      </c>
      <c r="N125" s="94" t="s">
        <v>2444</v>
      </c>
      <c r="O125" s="132" t="s">
        <v>2622</v>
      </c>
      <c r="P125" s="138"/>
      <c r="Q125" s="94" t="s">
        <v>2410</v>
      </c>
    </row>
    <row r="126" spans="1:22" ht="18" x14ac:dyDescent="0.25">
      <c r="A126" s="132" t="str">
        <f>VLOOKUP(E126,'LISTADO ATM'!$A$2:$C$901,3,0)</f>
        <v>SUR</v>
      </c>
      <c r="B126" s="124" t="s">
        <v>2657</v>
      </c>
      <c r="C126" s="95">
        <v>44443.382164351853</v>
      </c>
      <c r="D126" s="95" t="s">
        <v>2441</v>
      </c>
      <c r="E126" s="124">
        <v>582</v>
      </c>
      <c r="F126" s="132" t="str">
        <f>VLOOKUP(E126,VIP!$A$2:$O15800,2,0)</f>
        <v xml:space="preserve">DRBR582 </v>
      </c>
      <c r="G126" s="132" t="str">
        <f>VLOOKUP(E126,'LISTADO ATM'!$A$2:$B$900,2,0)</f>
        <v>ATM Estación Sabana Yegua</v>
      </c>
      <c r="H126" s="132" t="str">
        <f>VLOOKUP(E126,VIP!$A$2:$O20761,7,FALSE)</f>
        <v>N/A</v>
      </c>
      <c r="I126" s="132" t="str">
        <f>VLOOKUP(E126,VIP!$A$2:$O12726,8,FALSE)</f>
        <v>N/A</v>
      </c>
      <c r="J126" s="132" t="str">
        <f>VLOOKUP(E126,VIP!$A$2:$O12676,8,FALSE)</f>
        <v>N/A</v>
      </c>
      <c r="K126" s="132" t="str">
        <f>VLOOKUP(E126,VIP!$A$2:$O16250,6,0)</f>
        <v>N/A</v>
      </c>
      <c r="L126" s="138" t="s">
        <v>2410</v>
      </c>
      <c r="M126" s="94" t="s">
        <v>2438</v>
      </c>
      <c r="N126" s="94" t="s">
        <v>2444</v>
      </c>
      <c r="O126" s="132" t="s">
        <v>2445</v>
      </c>
      <c r="P126" s="138"/>
      <c r="Q126" s="94" t="s">
        <v>2410</v>
      </c>
    </row>
    <row r="127" spans="1:22" ht="18" x14ac:dyDescent="0.25">
      <c r="A127" s="132" t="str">
        <f>VLOOKUP(E127,'LISTADO ATM'!$A$2:$C$901,3,0)</f>
        <v>DISTRITO NACIONAL</v>
      </c>
      <c r="B127" s="124" t="s">
        <v>2688</v>
      </c>
      <c r="C127" s="95">
        <v>44443.513472222221</v>
      </c>
      <c r="D127" s="95" t="s">
        <v>2460</v>
      </c>
      <c r="E127" s="124">
        <v>231</v>
      </c>
      <c r="F127" s="132" t="str">
        <f>VLOOKUP(E127,VIP!$A$2:$O15810,2,0)</f>
        <v>DRBR231</v>
      </c>
      <c r="G127" s="132" t="str">
        <f>VLOOKUP(E127,'LISTADO ATM'!$A$2:$B$900,2,0)</f>
        <v xml:space="preserve">ATM Oficina Zona Oriental </v>
      </c>
      <c r="H127" s="132" t="str">
        <f>VLOOKUP(E127,VIP!$A$2:$O20771,7,FALSE)</f>
        <v>Si</v>
      </c>
      <c r="I127" s="132" t="str">
        <f>VLOOKUP(E127,VIP!$A$2:$O12736,8,FALSE)</f>
        <v>Si</v>
      </c>
      <c r="J127" s="132" t="str">
        <f>VLOOKUP(E127,VIP!$A$2:$O12686,8,FALSE)</f>
        <v>Si</v>
      </c>
      <c r="K127" s="132" t="str">
        <f>VLOOKUP(E127,VIP!$A$2:$O16260,6,0)</f>
        <v>SI</v>
      </c>
      <c r="L127" s="138" t="s">
        <v>2410</v>
      </c>
      <c r="M127" s="94" t="s">
        <v>2438</v>
      </c>
      <c r="N127" s="94" t="s">
        <v>2444</v>
      </c>
      <c r="O127" s="132" t="s">
        <v>2461</v>
      </c>
      <c r="P127" s="138"/>
      <c r="Q127" s="94" t="s">
        <v>2410</v>
      </c>
    </row>
    <row r="128" spans="1:22" ht="18" x14ac:dyDescent="0.25">
      <c r="A128" s="132" t="str">
        <f>VLOOKUP(E128,'LISTADO ATM'!$A$2:$C$901,3,0)</f>
        <v>NORTE</v>
      </c>
      <c r="B128" s="124" t="s">
        <v>2712</v>
      </c>
      <c r="C128" s="95">
        <v>44443.687384259261</v>
      </c>
      <c r="D128" s="95" t="s">
        <v>2460</v>
      </c>
      <c r="E128" s="124">
        <v>142</v>
      </c>
      <c r="F128" s="132" t="str">
        <f>VLOOKUP(E128,VIP!$A$2:$O15800,2,0)</f>
        <v>DRBR142</v>
      </c>
      <c r="G128" s="132" t="str">
        <f>VLOOKUP(E128,'LISTADO ATM'!$A$2:$B$900,2,0)</f>
        <v xml:space="preserve">ATM Centro de Caja Galerías Bonao </v>
      </c>
      <c r="H128" s="132" t="str">
        <f>VLOOKUP(E128,VIP!$A$2:$O20761,7,FALSE)</f>
        <v>Si</v>
      </c>
      <c r="I128" s="132" t="str">
        <f>VLOOKUP(E128,VIP!$A$2:$O12726,8,FALSE)</f>
        <v>Si</v>
      </c>
      <c r="J128" s="132" t="str">
        <f>VLOOKUP(E128,VIP!$A$2:$O12676,8,FALSE)</f>
        <v>Si</v>
      </c>
      <c r="K128" s="132" t="str">
        <f>VLOOKUP(E128,VIP!$A$2:$O16250,6,0)</f>
        <v>SI</v>
      </c>
      <c r="L128" s="138" t="s">
        <v>2410</v>
      </c>
      <c r="M128" s="94" t="s">
        <v>2438</v>
      </c>
      <c r="N128" s="94" t="s">
        <v>2444</v>
      </c>
      <c r="O128" s="132" t="s">
        <v>2624</v>
      </c>
      <c r="P128" s="138"/>
      <c r="Q128" s="94" t="s">
        <v>2410</v>
      </c>
    </row>
    <row r="129" spans="1:17" ht="18" x14ac:dyDescent="0.25">
      <c r="A129" s="132" t="str">
        <f>VLOOKUP(E129,'LISTADO ATM'!$A$2:$C$901,3,0)</f>
        <v>DISTRITO NACIONAL</v>
      </c>
      <c r="B129" s="124">
        <v>3336013138</v>
      </c>
      <c r="C129" s="95">
        <v>44442.444444444445</v>
      </c>
      <c r="D129" s="95" t="s">
        <v>2174</v>
      </c>
      <c r="E129" s="124">
        <v>788</v>
      </c>
      <c r="F129" s="132" t="str">
        <f>VLOOKUP(E129,VIP!$A$2:$O15789,2,0)</f>
        <v>DRBR452</v>
      </c>
      <c r="G129" s="132" t="str">
        <f>VLOOKUP(E129,'LISTADO ATM'!$A$2:$B$900,2,0)</f>
        <v xml:space="preserve">ATM Relaciones Exteriores (Cancillería) </v>
      </c>
      <c r="H129" s="132" t="str">
        <f>VLOOKUP(E129,VIP!$A$2:$O20750,7,FALSE)</f>
        <v>No</v>
      </c>
      <c r="I129" s="132" t="str">
        <f>VLOOKUP(E129,VIP!$A$2:$O12715,8,FALSE)</f>
        <v>No</v>
      </c>
      <c r="J129" s="132" t="str">
        <f>VLOOKUP(E129,VIP!$A$2:$O12665,8,FALSE)</f>
        <v>No</v>
      </c>
      <c r="K129" s="132" t="str">
        <f>VLOOKUP(E129,VIP!$A$2:$O16239,6,0)</f>
        <v>NO</v>
      </c>
      <c r="L129" s="138" t="s">
        <v>2456</v>
      </c>
      <c r="M129" s="94" t="s">
        <v>2438</v>
      </c>
      <c r="N129" s="94" t="s">
        <v>2619</v>
      </c>
      <c r="O129" s="132" t="s">
        <v>2446</v>
      </c>
      <c r="P129" s="138"/>
      <c r="Q129" s="94" t="s">
        <v>2456</v>
      </c>
    </row>
    <row r="130" spans="1:17" ht="18" x14ac:dyDescent="0.25">
      <c r="A130" s="132" t="str">
        <f>VLOOKUP(E130,'LISTADO ATM'!$A$2:$C$901,3,0)</f>
        <v>SUR</v>
      </c>
      <c r="B130" s="124">
        <v>3336013979</v>
      </c>
      <c r="C130" s="95">
        <v>44442.716770833336</v>
      </c>
      <c r="D130" s="95" t="s">
        <v>2174</v>
      </c>
      <c r="E130" s="124">
        <v>249</v>
      </c>
      <c r="F130" s="132" t="str">
        <f>VLOOKUP(E130,VIP!$A$2:$O15790,2,0)</f>
        <v>DRBR249</v>
      </c>
      <c r="G130" s="132" t="str">
        <f>VLOOKUP(E130,'LISTADO ATM'!$A$2:$B$900,2,0)</f>
        <v xml:space="preserve">ATM Banco Agrícola Neiba </v>
      </c>
      <c r="H130" s="132" t="str">
        <f>VLOOKUP(E130,VIP!$A$2:$O20751,7,FALSE)</f>
        <v>Si</v>
      </c>
      <c r="I130" s="132" t="str">
        <f>VLOOKUP(E130,VIP!$A$2:$O12716,8,FALSE)</f>
        <v>Si</v>
      </c>
      <c r="J130" s="132" t="str">
        <f>VLOOKUP(E130,VIP!$A$2:$O12666,8,FALSE)</f>
        <v>Si</v>
      </c>
      <c r="K130" s="132" t="str">
        <f>VLOOKUP(E130,VIP!$A$2:$O16240,6,0)</f>
        <v>NO</v>
      </c>
      <c r="L130" s="138" t="s">
        <v>2456</v>
      </c>
      <c r="M130" s="94" t="s">
        <v>2438</v>
      </c>
      <c r="N130" s="94" t="s">
        <v>2444</v>
      </c>
      <c r="O130" s="132" t="s">
        <v>2446</v>
      </c>
      <c r="P130" s="138"/>
      <c r="Q130" s="94" t="s">
        <v>2456</v>
      </c>
    </row>
    <row r="131" spans="1:17" ht="18" x14ac:dyDescent="0.25">
      <c r="A131" s="132" t="str">
        <f>VLOOKUP(E131,'LISTADO ATM'!$A$2:$C$901,3,0)</f>
        <v>DISTRITO NACIONAL</v>
      </c>
      <c r="B131" s="124">
        <v>3336014001</v>
      </c>
      <c r="C131" s="95">
        <v>44442.73</v>
      </c>
      <c r="D131" s="95" t="s">
        <v>2174</v>
      </c>
      <c r="E131" s="124">
        <v>347</v>
      </c>
      <c r="F131" s="132" t="str">
        <f>VLOOKUP(E131,VIP!$A$2:$O15787,2,0)</f>
        <v>DRBR347</v>
      </c>
      <c r="G131" s="132" t="str">
        <f>VLOOKUP(E131,'LISTADO ATM'!$A$2:$B$900,2,0)</f>
        <v>ATM Patio de Colombia</v>
      </c>
      <c r="H131" s="132" t="str">
        <f>VLOOKUP(E131,VIP!$A$2:$O20748,7,FALSE)</f>
        <v>N/A</v>
      </c>
      <c r="I131" s="132" t="str">
        <f>VLOOKUP(E131,VIP!$A$2:$O12713,8,FALSE)</f>
        <v>N/A</v>
      </c>
      <c r="J131" s="132" t="str">
        <f>VLOOKUP(E131,VIP!$A$2:$O12663,8,FALSE)</f>
        <v>N/A</v>
      </c>
      <c r="K131" s="132" t="str">
        <f>VLOOKUP(E131,VIP!$A$2:$O16237,6,0)</f>
        <v>N/A</v>
      </c>
      <c r="L131" s="138" t="s">
        <v>2456</v>
      </c>
      <c r="M131" s="94" t="s">
        <v>2438</v>
      </c>
      <c r="N131" s="94" t="s">
        <v>2444</v>
      </c>
      <c r="O131" s="132" t="s">
        <v>2446</v>
      </c>
      <c r="P131" s="138"/>
      <c r="Q131" s="94" t="s">
        <v>2456</v>
      </c>
    </row>
    <row r="132" spans="1:17" ht="18" x14ac:dyDescent="0.25">
      <c r="A132" s="132" t="str">
        <f>VLOOKUP(E132,'LISTADO ATM'!$A$2:$C$901,3,0)</f>
        <v>DISTRITO NACIONAL</v>
      </c>
      <c r="B132" s="124">
        <v>3336014107</v>
      </c>
      <c r="C132" s="95">
        <v>44443.103645833333</v>
      </c>
      <c r="D132" s="95" t="s">
        <v>2174</v>
      </c>
      <c r="E132" s="124">
        <v>149</v>
      </c>
      <c r="F132" s="132" t="str">
        <f>VLOOKUP(E132,VIP!$A$2:$O15787,2,0)</f>
        <v>DRBR149</v>
      </c>
      <c r="G132" s="132" t="str">
        <f>VLOOKUP(E132,'LISTADO ATM'!$A$2:$B$900,2,0)</f>
        <v>ATM Estación Metro Concepción</v>
      </c>
      <c r="H132" s="132" t="str">
        <f>VLOOKUP(E132,VIP!$A$2:$O20748,7,FALSE)</f>
        <v>N/A</v>
      </c>
      <c r="I132" s="132" t="str">
        <f>VLOOKUP(E132,VIP!$A$2:$O12713,8,FALSE)</f>
        <v>N/A</v>
      </c>
      <c r="J132" s="132" t="str">
        <f>VLOOKUP(E132,VIP!$A$2:$O12663,8,FALSE)</f>
        <v>N/A</v>
      </c>
      <c r="K132" s="132" t="str">
        <f>VLOOKUP(E132,VIP!$A$2:$O16237,6,0)</f>
        <v>N/A</v>
      </c>
      <c r="L132" s="138" t="s">
        <v>2456</v>
      </c>
      <c r="M132" s="94" t="s">
        <v>2438</v>
      </c>
      <c r="N132" s="94" t="s">
        <v>2444</v>
      </c>
      <c r="O132" s="132" t="s">
        <v>2446</v>
      </c>
      <c r="P132" s="138"/>
      <c r="Q132" s="94" t="s">
        <v>2456</v>
      </c>
    </row>
    <row r="133" spans="1:17" ht="18" x14ac:dyDescent="0.25">
      <c r="A133" s="132" t="str">
        <f>VLOOKUP(E133,'LISTADO ATM'!$A$2:$C$901,3,0)</f>
        <v>NORTE</v>
      </c>
      <c r="B133" s="124" t="s">
        <v>2669</v>
      </c>
      <c r="C133" s="95">
        <v>44443.573761574073</v>
      </c>
      <c r="D133" s="95" t="s">
        <v>2175</v>
      </c>
      <c r="E133" s="124">
        <v>910</v>
      </c>
      <c r="F133" s="132" t="str">
        <f>VLOOKUP(E133,VIP!$A$2:$O15791,2,0)</f>
        <v>DRBR12A</v>
      </c>
      <c r="G133" s="132" t="str">
        <f>VLOOKUP(E133,'LISTADO ATM'!$A$2:$B$900,2,0)</f>
        <v xml:space="preserve">ATM Oficina El Sol II (Santiago) </v>
      </c>
      <c r="H133" s="132" t="str">
        <f>VLOOKUP(E133,VIP!$A$2:$O20752,7,FALSE)</f>
        <v>Si</v>
      </c>
      <c r="I133" s="132" t="str">
        <f>VLOOKUP(E133,VIP!$A$2:$O12717,8,FALSE)</f>
        <v>Si</v>
      </c>
      <c r="J133" s="132" t="str">
        <f>VLOOKUP(E133,VIP!$A$2:$O12667,8,FALSE)</f>
        <v>Si</v>
      </c>
      <c r="K133" s="132" t="str">
        <f>VLOOKUP(E133,VIP!$A$2:$O16241,6,0)</f>
        <v>SI</v>
      </c>
      <c r="L133" s="138" t="s">
        <v>2456</v>
      </c>
      <c r="M133" s="94" t="s">
        <v>2438</v>
      </c>
      <c r="N133" s="94" t="s">
        <v>2444</v>
      </c>
      <c r="O133" s="132" t="s">
        <v>2625</v>
      </c>
      <c r="P133" s="138"/>
      <c r="Q133" s="94" t="s">
        <v>2456</v>
      </c>
    </row>
    <row r="134" spans="1:17" ht="18" x14ac:dyDescent="0.25">
      <c r="A134" s="132" t="str">
        <f>VLOOKUP(E134,'LISTADO ATM'!$A$2:$C$901,3,0)</f>
        <v>DISTRITO NACIONAL</v>
      </c>
      <c r="B134" s="124" t="s">
        <v>2704</v>
      </c>
      <c r="C134" s="95">
        <v>44443.738645833335</v>
      </c>
      <c r="D134" s="95" t="s">
        <v>2174</v>
      </c>
      <c r="E134" s="124">
        <v>676</v>
      </c>
      <c r="F134" s="132" t="str">
        <f>VLOOKUP(E134,VIP!$A$2:$O15792,2,0)</f>
        <v>DRBR676</v>
      </c>
      <c r="G134" s="132" t="str">
        <f>VLOOKUP(E134,'LISTADO ATM'!$A$2:$B$900,2,0)</f>
        <v>ATM S/M Bravo Colina Del Oeste</v>
      </c>
      <c r="H134" s="132" t="str">
        <f>VLOOKUP(E134,VIP!$A$2:$O20753,7,FALSE)</f>
        <v>Si</v>
      </c>
      <c r="I134" s="132" t="str">
        <f>VLOOKUP(E134,VIP!$A$2:$O12718,8,FALSE)</f>
        <v>Si</v>
      </c>
      <c r="J134" s="132" t="str">
        <f>VLOOKUP(E134,VIP!$A$2:$O12668,8,FALSE)</f>
        <v>Si</v>
      </c>
      <c r="K134" s="132" t="str">
        <f>VLOOKUP(E134,VIP!$A$2:$O16242,6,0)</f>
        <v>NO</v>
      </c>
      <c r="L134" s="138" t="s">
        <v>2456</v>
      </c>
      <c r="M134" s="94" t="s">
        <v>2438</v>
      </c>
      <c r="N134" s="94" t="s">
        <v>2444</v>
      </c>
      <c r="O134" s="132" t="s">
        <v>2446</v>
      </c>
      <c r="P134" s="138"/>
      <c r="Q134" s="94" t="s">
        <v>2456</v>
      </c>
    </row>
    <row r="135" spans="1:17" ht="18" x14ac:dyDescent="0.25">
      <c r="A135" s="132" t="str">
        <f>VLOOKUP(E135,'LISTADO ATM'!$A$2:$C$901,3,0)</f>
        <v>NORTE</v>
      </c>
      <c r="B135" s="124" t="s">
        <v>2710</v>
      </c>
      <c r="C135" s="95">
        <v>44443.69153935185</v>
      </c>
      <c r="D135" s="95" t="s">
        <v>2174</v>
      </c>
      <c r="E135" s="124">
        <v>3</v>
      </c>
      <c r="F135" s="132" t="str">
        <f>VLOOKUP(E135,VIP!$A$2:$O15798,2,0)</f>
        <v>DRBR003</v>
      </c>
      <c r="G135" s="132" t="str">
        <f>VLOOKUP(E135,'LISTADO ATM'!$A$2:$B$900,2,0)</f>
        <v>ATM Autoservicio La Vega Real</v>
      </c>
      <c r="H135" s="132" t="str">
        <f>VLOOKUP(E135,VIP!$A$2:$O20759,7,FALSE)</f>
        <v>Si</v>
      </c>
      <c r="I135" s="132" t="str">
        <f>VLOOKUP(E135,VIP!$A$2:$O12724,8,FALSE)</f>
        <v>Si</v>
      </c>
      <c r="J135" s="132" t="str">
        <f>VLOOKUP(E135,VIP!$A$2:$O12674,8,FALSE)</f>
        <v>Si</v>
      </c>
      <c r="K135" s="132" t="str">
        <f>VLOOKUP(E135,VIP!$A$2:$O16248,6,0)</f>
        <v>NO</v>
      </c>
      <c r="L135" s="138" t="s">
        <v>2456</v>
      </c>
      <c r="M135" s="94" t="s">
        <v>2438</v>
      </c>
      <c r="N135" s="94" t="s">
        <v>2444</v>
      </c>
      <c r="O135" s="132" t="s">
        <v>2446</v>
      </c>
      <c r="P135" s="138"/>
      <c r="Q135" s="94" t="s">
        <v>2456</v>
      </c>
    </row>
    <row r="136" spans="1:17" ht="18" x14ac:dyDescent="0.25">
      <c r="A136" s="132" t="str">
        <f>VLOOKUP(E136,'LISTADO ATM'!$A$2:$C$901,3,0)</f>
        <v>DISTRITO NACIONAL</v>
      </c>
      <c r="B136" s="124" t="s">
        <v>2711</v>
      </c>
      <c r="C136" s="95">
        <v>44443.689085648148</v>
      </c>
      <c r="D136" s="95" t="s">
        <v>2174</v>
      </c>
      <c r="E136" s="124">
        <v>974</v>
      </c>
      <c r="F136" s="132" t="str">
        <f>VLOOKUP(E136,VIP!$A$2:$O15799,2,0)</f>
        <v>DRBR974</v>
      </c>
      <c r="G136" s="132" t="str">
        <f>VLOOKUP(E136,'LISTADO ATM'!$A$2:$B$900,2,0)</f>
        <v xml:space="preserve">ATM S/M Nacional Ave. Lope de Vega </v>
      </c>
      <c r="H136" s="132" t="str">
        <f>VLOOKUP(E136,VIP!$A$2:$O20760,7,FALSE)</f>
        <v>Si</v>
      </c>
      <c r="I136" s="132" t="str">
        <f>VLOOKUP(E136,VIP!$A$2:$O12725,8,FALSE)</f>
        <v>Si</v>
      </c>
      <c r="J136" s="132" t="str">
        <f>VLOOKUP(E136,VIP!$A$2:$O12675,8,FALSE)</f>
        <v>Si</v>
      </c>
      <c r="K136" s="132" t="str">
        <f>VLOOKUP(E136,VIP!$A$2:$O16249,6,0)</f>
        <v>NO</v>
      </c>
      <c r="L136" s="138" t="s">
        <v>2456</v>
      </c>
      <c r="M136" s="94" t="s">
        <v>2438</v>
      </c>
      <c r="N136" s="94" t="s">
        <v>2444</v>
      </c>
      <c r="O136" s="132" t="s">
        <v>2446</v>
      </c>
      <c r="P136" s="138"/>
      <c r="Q136" s="94" t="s">
        <v>2456</v>
      </c>
    </row>
    <row r="137" spans="1:17" ht="18" x14ac:dyDescent="0.25">
      <c r="A137" s="132" t="str">
        <f>VLOOKUP(E137,'LISTADO ATM'!$A$2:$C$901,3,0)</f>
        <v>DISTRITO NACIONAL</v>
      </c>
      <c r="B137" s="124" t="s">
        <v>2713</v>
      </c>
      <c r="C137" s="95">
        <v>44443.682824074072</v>
      </c>
      <c r="D137" s="95" t="s">
        <v>2174</v>
      </c>
      <c r="E137" s="124">
        <v>836</v>
      </c>
      <c r="F137" s="132" t="str">
        <f>VLOOKUP(E137,VIP!$A$2:$O15801,2,0)</f>
        <v>DRBR836</v>
      </c>
      <c r="G137" s="132" t="str">
        <f>VLOOKUP(E137,'LISTADO ATM'!$A$2:$B$900,2,0)</f>
        <v xml:space="preserve">ATM UNP Plaza Luperón </v>
      </c>
      <c r="H137" s="132" t="str">
        <f>VLOOKUP(E137,VIP!$A$2:$O20762,7,FALSE)</f>
        <v>Si</v>
      </c>
      <c r="I137" s="132" t="str">
        <f>VLOOKUP(E137,VIP!$A$2:$O12727,8,FALSE)</f>
        <v>Si</v>
      </c>
      <c r="J137" s="132" t="str">
        <f>VLOOKUP(E137,VIP!$A$2:$O12677,8,FALSE)</f>
        <v>Si</v>
      </c>
      <c r="K137" s="132" t="str">
        <f>VLOOKUP(E137,VIP!$A$2:$O16251,6,0)</f>
        <v>NO</v>
      </c>
      <c r="L137" s="138" t="s">
        <v>2456</v>
      </c>
      <c r="M137" s="94" t="s">
        <v>2438</v>
      </c>
      <c r="N137" s="94" t="s">
        <v>2444</v>
      </c>
      <c r="O137" s="132" t="s">
        <v>2446</v>
      </c>
      <c r="P137" s="138"/>
      <c r="Q137" s="94" t="s">
        <v>2456</v>
      </c>
    </row>
    <row r="138" spans="1:17" ht="18" x14ac:dyDescent="0.25">
      <c r="A138" s="132" t="str">
        <f>VLOOKUP(E138,'LISTADO ATM'!$A$2:$C$901,3,0)</f>
        <v>NORTE</v>
      </c>
      <c r="B138" s="124" t="s">
        <v>2714</v>
      </c>
      <c r="C138" s="95">
        <v>44443.320833333331</v>
      </c>
      <c r="D138" s="95" t="s">
        <v>2460</v>
      </c>
      <c r="E138" s="124">
        <v>716</v>
      </c>
      <c r="F138" s="132" t="str">
        <f>VLOOKUP(E138,VIP!$A$2:$O15802,2,0)</f>
        <v>DRBR340</v>
      </c>
      <c r="G138" s="132" t="str">
        <f>VLOOKUP(E138,'LISTADO ATM'!$A$2:$B$900,2,0)</f>
        <v xml:space="preserve">ATM Oficina Zona Franca (Santiago) </v>
      </c>
      <c r="H138" s="132" t="str">
        <f>VLOOKUP(E138,VIP!$A$2:$O20763,7,FALSE)</f>
        <v>Si</v>
      </c>
      <c r="I138" s="132" t="str">
        <f>VLOOKUP(E138,VIP!$A$2:$O12728,8,FALSE)</f>
        <v>Si</v>
      </c>
      <c r="J138" s="132" t="str">
        <f>VLOOKUP(E138,VIP!$A$2:$O12678,8,FALSE)</f>
        <v>Si</v>
      </c>
      <c r="K138" s="132" t="str">
        <f>VLOOKUP(E138,VIP!$A$2:$O16252,6,0)</f>
        <v>SI</v>
      </c>
      <c r="L138" s="138" t="s">
        <v>2545</v>
      </c>
      <c r="M138" s="94" t="s">
        <v>2438</v>
      </c>
      <c r="N138" s="94" t="s">
        <v>2444</v>
      </c>
      <c r="O138" s="132" t="s">
        <v>2624</v>
      </c>
      <c r="P138" s="138"/>
      <c r="Q138" s="94" t="s">
        <v>2545</v>
      </c>
    </row>
    <row r="1030524" spans="16:16" ht="18" x14ac:dyDescent="0.25">
      <c r="P1030524" s="138"/>
    </row>
  </sheetData>
  <autoFilter ref="A4:Q121">
    <sortState ref="A5:Q138">
      <sortCondition ref="M4:M121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5" type="noConversion"/>
  <conditionalFormatting sqref="E72:E74">
    <cfRule type="duplicateValues" dxfId="310" priority="75"/>
  </conditionalFormatting>
  <conditionalFormatting sqref="E72:E74">
    <cfRule type="duplicateValues" dxfId="309" priority="72"/>
    <cfRule type="duplicateValues" dxfId="308" priority="73"/>
    <cfRule type="duplicateValues" dxfId="307" priority="74"/>
  </conditionalFormatting>
  <conditionalFormatting sqref="B72:B74">
    <cfRule type="duplicateValues" dxfId="306" priority="70"/>
    <cfRule type="duplicateValues" dxfId="305" priority="71"/>
  </conditionalFormatting>
  <conditionalFormatting sqref="B72:B74">
    <cfRule type="duplicateValues" dxfId="304" priority="69"/>
  </conditionalFormatting>
  <conditionalFormatting sqref="E10:E71">
    <cfRule type="duplicateValues" dxfId="303" priority="137051"/>
  </conditionalFormatting>
  <conditionalFormatting sqref="E10:E71">
    <cfRule type="duplicateValues" dxfId="302" priority="137053"/>
    <cfRule type="duplicateValues" dxfId="301" priority="137054"/>
    <cfRule type="duplicateValues" dxfId="300" priority="137055"/>
  </conditionalFormatting>
  <conditionalFormatting sqref="B10:B71">
    <cfRule type="duplicateValues" dxfId="299" priority="137059"/>
    <cfRule type="duplicateValues" dxfId="298" priority="137060"/>
  </conditionalFormatting>
  <conditionalFormatting sqref="B10:B71">
    <cfRule type="duplicateValues" dxfId="297" priority="137063"/>
  </conditionalFormatting>
  <conditionalFormatting sqref="B5:B9">
    <cfRule type="duplicateValues" dxfId="296" priority="137241"/>
    <cfRule type="duplicateValues" dxfId="295" priority="137242"/>
  </conditionalFormatting>
  <conditionalFormatting sqref="B5:B9">
    <cfRule type="duplicateValues" dxfId="294" priority="137244"/>
  </conditionalFormatting>
  <conditionalFormatting sqref="E75:E80">
    <cfRule type="duplicateValues" dxfId="293" priority="67"/>
  </conditionalFormatting>
  <conditionalFormatting sqref="E75:E80">
    <cfRule type="duplicateValues" dxfId="292" priority="64"/>
    <cfRule type="duplicateValues" dxfId="291" priority="65"/>
    <cfRule type="duplicateValues" dxfId="290" priority="66"/>
  </conditionalFormatting>
  <conditionalFormatting sqref="B75:B80">
    <cfRule type="duplicateValues" dxfId="289" priority="62"/>
    <cfRule type="duplicateValues" dxfId="288" priority="63"/>
  </conditionalFormatting>
  <conditionalFormatting sqref="B75:B80">
    <cfRule type="duplicateValues" dxfId="287" priority="61"/>
  </conditionalFormatting>
  <conditionalFormatting sqref="B81:B82">
    <cfRule type="duplicateValues" dxfId="286" priority="137322"/>
    <cfRule type="duplicateValues" dxfId="285" priority="137323"/>
  </conditionalFormatting>
  <conditionalFormatting sqref="B81:B82">
    <cfRule type="duplicateValues" dxfId="284" priority="137324"/>
  </conditionalFormatting>
  <conditionalFormatting sqref="E81:E82">
    <cfRule type="duplicateValues" dxfId="283" priority="137326"/>
  </conditionalFormatting>
  <conditionalFormatting sqref="E81:E82">
    <cfRule type="duplicateValues" dxfId="282" priority="137327"/>
    <cfRule type="duplicateValues" dxfId="281" priority="137328"/>
    <cfRule type="duplicateValues" dxfId="280" priority="137329"/>
  </conditionalFormatting>
  <conditionalFormatting sqref="E1:E1048576">
    <cfRule type="duplicateValues" dxfId="279" priority="137367"/>
  </conditionalFormatting>
  <conditionalFormatting sqref="E83:E99">
    <cfRule type="duplicateValues" dxfId="278" priority="37"/>
    <cfRule type="duplicateValues" dxfId="277" priority="38"/>
    <cfRule type="duplicateValues" dxfId="276" priority="39"/>
  </conditionalFormatting>
  <conditionalFormatting sqref="E83:E99">
    <cfRule type="duplicateValues" dxfId="275" priority="36"/>
  </conditionalFormatting>
  <conditionalFormatting sqref="B83:B99">
    <cfRule type="duplicateValues" dxfId="274" priority="34"/>
    <cfRule type="duplicateValues" dxfId="273" priority="35"/>
  </conditionalFormatting>
  <conditionalFormatting sqref="B83:B99">
    <cfRule type="duplicateValues" dxfId="272" priority="33"/>
  </conditionalFormatting>
  <conditionalFormatting sqref="E83:E99">
    <cfRule type="duplicateValues" dxfId="271" priority="32"/>
  </conditionalFormatting>
  <conditionalFormatting sqref="E83:E99">
    <cfRule type="duplicateValues" dxfId="270" priority="29"/>
    <cfRule type="duplicateValues" dxfId="269" priority="30"/>
    <cfRule type="duplicateValues" dxfId="268" priority="31"/>
  </conditionalFormatting>
  <conditionalFormatting sqref="E83:E99">
    <cfRule type="duplicateValues" dxfId="267" priority="28"/>
  </conditionalFormatting>
  <conditionalFormatting sqref="B122:B137 B1:B4 B29:B80 B139:B1048576">
    <cfRule type="duplicateValues" dxfId="266" priority="137401"/>
    <cfRule type="duplicateValues" dxfId="265" priority="137402"/>
  </conditionalFormatting>
  <conditionalFormatting sqref="B122:B137 B1:B4 B29:B80 B139:B1048576">
    <cfRule type="duplicateValues" dxfId="264" priority="137409"/>
  </conditionalFormatting>
  <conditionalFormatting sqref="B122:B137 B1:B80 B139:B1048576">
    <cfRule type="duplicateValues" dxfId="263" priority="137413"/>
  </conditionalFormatting>
  <conditionalFormatting sqref="E122:E1048576 E1:E4 E29:E80">
    <cfRule type="duplicateValues" dxfId="262" priority="137420"/>
    <cfRule type="duplicateValues" dxfId="261" priority="137421"/>
    <cfRule type="duplicateValues" dxfId="260" priority="137422"/>
  </conditionalFormatting>
  <conditionalFormatting sqref="E122:E1048576 E1:E4 E29:E80">
    <cfRule type="duplicateValues" dxfId="259" priority="137432"/>
  </conditionalFormatting>
  <conditionalFormatting sqref="E122:E1048576 E29:E80">
    <cfRule type="duplicateValues" dxfId="258" priority="137436"/>
  </conditionalFormatting>
  <conditionalFormatting sqref="E122:E1048576 E29:E80">
    <cfRule type="duplicateValues" dxfId="257" priority="137439"/>
    <cfRule type="duplicateValues" dxfId="256" priority="137440"/>
    <cfRule type="duplicateValues" dxfId="255" priority="137441"/>
  </conditionalFormatting>
  <conditionalFormatting sqref="E138">
    <cfRule type="duplicateValues" dxfId="254" priority="13"/>
    <cfRule type="duplicateValues" dxfId="253" priority="14"/>
    <cfRule type="duplicateValues" dxfId="252" priority="15"/>
  </conditionalFormatting>
  <conditionalFormatting sqref="E138">
    <cfRule type="duplicateValues" dxfId="251" priority="12"/>
  </conditionalFormatting>
  <conditionalFormatting sqref="E138">
    <cfRule type="duplicateValues" dxfId="250" priority="9"/>
    <cfRule type="duplicateValues" dxfId="249" priority="10"/>
    <cfRule type="duplicateValues" dxfId="248" priority="11"/>
  </conditionalFormatting>
  <conditionalFormatting sqref="E138">
    <cfRule type="duplicateValues" dxfId="247" priority="8"/>
  </conditionalFormatting>
  <conditionalFormatting sqref="B138">
    <cfRule type="duplicateValues" dxfId="246" priority="6"/>
    <cfRule type="duplicateValues" dxfId="245" priority="7"/>
  </conditionalFormatting>
  <conditionalFormatting sqref="B138">
    <cfRule type="duplicateValues" dxfId="244" priority="5"/>
  </conditionalFormatting>
  <conditionalFormatting sqref="B138">
    <cfRule type="duplicateValues" dxfId="243" priority="4"/>
  </conditionalFormatting>
  <conditionalFormatting sqref="B138">
    <cfRule type="duplicateValues" dxfId="242" priority="2"/>
    <cfRule type="duplicateValues" dxfId="241" priority="3"/>
  </conditionalFormatting>
  <conditionalFormatting sqref="B138">
    <cfRule type="duplicateValues" dxfId="240" priority="1"/>
  </conditionalFormatting>
  <conditionalFormatting sqref="E5:E137">
    <cfRule type="duplicateValues" dxfId="10" priority="137539"/>
    <cfRule type="duplicateValues" dxfId="9" priority="137540"/>
    <cfRule type="duplicateValues" dxfId="8" priority="137541"/>
  </conditionalFormatting>
  <conditionalFormatting sqref="E5:E137">
    <cfRule type="duplicateValues" dxfId="7" priority="137545"/>
  </conditionalFormatting>
  <conditionalFormatting sqref="E100:E137">
    <cfRule type="duplicateValues" dxfId="6" priority="137547"/>
    <cfRule type="duplicateValues" dxfId="5" priority="137548"/>
    <cfRule type="duplicateValues" dxfId="4" priority="137549"/>
  </conditionalFormatting>
  <conditionalFormatting sqref="E100:E137">
    <cfRule type="duplicateValues" dxfId="3" priority="137553"/>
  </conditionalFormatting>
  <conditionalFormatting sqref="B100:B137">
    <cfRule type="duplicateValues" dxfId="2" priority="137555"/>
    <cfRule type="duplicateValues" dxfId="1" priority="137556"/>
  </conditionalFormatting>
  <conditionalFormatting sqref="B100:B137">
    <cfRule type="duplicateValues" dxfId="0" priority="137559"/>
  </conditionalFormatting>
  <pageMargins left="0.7" right="0.7" top="0.75" bottom="0.75" header="0.3" footer="0.3"/>
  <pageSetup scale="60" orientation="landscape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67"/>
  <sheetViews>
    <sheetView workbookViewId="0">
      <selection activeCell="E1" sqref="E1"/>
    </sheetView>
  </sheetViews>
  <sheetFormatPr baseColWidth="10" defaultRowHeight="15" x14ac:dyDescent="0.25"/>
  <cols>
    <col min="5" max="5" width="59.42578125" bestFit="1" customWidth="1"/>
  </cols>
  <sheetData>
    <row r="1" spans="2:5" s="121" customFormat="1" ht="24.75" customHeight="1" thickBot="1" x14ac:dyDescent="0.3">
      <c r="B1" s="124">
        <v>139</v>
      </c>
      <c r="C1" s="220" t="s">
        <v>2405</v>
      </c>
      <c r="E1" s="221" t="str">
        <f>CONCATENATE(B1,C1,B2,C2,B3,C3,B4,C4,B5,C5,B6,C6,B7,C7,B8,C8,B9,C9,B10,C10,B11,C11,B12,C12,B13,C13,B14,C14,B15,C15,B16,C16,B17,C17,B18,C18,B19,C19,B20,C20,B21,C21,B22,C22,B23,C23,B24,C24,B25,C25,,B26,C26,B27,C27,B28,C28,B29,C29,B30,C30,B31,C31,B32,C32,B33,C33,B34,C34,B35,C35,B36,C36,B37,C37,B38,C38,B39,C39,B40,C40,B41,C41,B42,C42,B43,C43,B44,C44,B45,C45,B46,C46,B47,C47,B48,C48,B49,C49,B50,C50,B51,C51,B52,C52,B53,C53,B54,C54,B55,C55,B56,C56,B57,C57,B58,C58,B59,C59,,B60,C60,B61,C61,B62,C62,B63,C63,B64,C64,B65,C65,B66,C66,B67,C67)</f>
        <v xml:space="preserve">139 149 249 281 347 562 788 910                                                            </v>
      </c>
    </row>
    <row r="2" spans="2:5" s="121" customFormat="1" ht="18.75" thickBot="1" x14ac:dyDescent="0.3">
      <c r="B2" s="124">
        <v>149</v>
      </c>
      <c r="C2" s="220" t="s">
        <v>2405</v>
      </c>
    </row>
    <row r="3" spans="2:5" s="121" customFormat="1" ht="18.75" thickBot="1" x14ac:dyDescent="0.3">
      <c r="B3" s="124">
        <v>249</v>
      </c>
      <c r="C3" s="220" t="s">
        <v>2405</v>
      </c>
    </row>
    <row r="4" spans="2:5" s="121" customFormat="1" ht="18.75" thickBot="1" x14ac:dyDescent="0.3">
      <c r="B4" s="124">
        <v>281</v>
      </c>
      <c r="C4" s="220" t="s">
        <v>2405</v>
      </c>
    </row>
    <row r="5" spans="2:5" s="121" customFormat="1" ht="18.75" thickBot="1" x14ac:dyDescent="0.3">
      <c r="B5" s="124">
        <v>347</v>
      </c>
      <c r="C5" s="220" t="s">
        <v>2405</v>
      </c>
    </row>
    <row r="6" spans="2:5" s="121" customFormat="1" ht="18.75" thickBot="1" x14ac:dyDescent="0.3">
      <c r="B6" s="124">
        <v>562</v>
      </c>
      <c r="C6" s="220" t="s">
        <v>2405</v>
      </c>
    </row>
    <row r="7" spans="2:5" s="121" customFormat="1" ht="18.75" thickBot="1" x14ac:dyDescent="0.3">
      <c r="B7" s="124">
        <v>788</v>
      </c>
      <c r="C7" s="220" t="s">
        <v>2405</v>
      </c>
    </row>
    <row r="8" spans="2:5" s="121" customFormat="1" ht="18.75" thickBot="1" x14ac:dyDescent="0.3">
      <c r="B8" s="124">
        <v>910</v>
      </c>
      <c r="C8" s="220" t="s">
        <v>2405</v>
      </c>
    </row>
    <row r="9" spans="2:5" s="121" customFormat="1" ht="18.75" thickBot="1" x14ac:dyDescent="0.3">
      <c r="B9" s="124"/>
      <c r="C9" s="220" t="s">
        <v>2405</v>
      </c>
    </row>
    <row r="10" spans="2:5" s="121" customFormat="1" ht="18.75" thickBot="1" x14ac:dyDescent="0.3">
      <c r="B10" s="124"/>
      <c r="C10" s="220" t="s">
        <v>2405</v>
      </c>
    </row>
    <row r="11" spans="2:5" s="121" customFormat="1" ht="18.75" thickBot="1" x14ac:dyDescent="0.3">
      <c r="B11" s="124"/>
      <c r="C11" s="220" t="s">
        <v>2405</v>
      </c>
    </row>
    <row r="12" spans="2:5" s="121" customFormat="1" ht="18.75" thickBot="1" x14ac:dyDescent="0.3">
      <c r="B12" s="124"/>
      <c r="C12" s="220" t="s">
        <v>2405</v>
      </c>
    </row>
    <row r="13" spans="2:5" s="121" customFormat="1" ht="18.75" thickBot="1" x14ac:dyDescent="0.3">
      <c r="B13" s="124"/>
      <c r="C13" s="220" t="s">
        <v>2405</v>
      </c>
    </row>
    <row r="14" spans="2:5" s="121" customFormat="1" ht="18.75" thickBot="1" x14ac:dyDescent="0.3">
      <c r="B14" s="124"/>
      <c r="C14" s="220" t="s">
        <v>2405</v>
      </c>
    </row>
    <row r="15" spans="2:5" s="121" customFormat="1" ht="18.75" thickBot="1" x14ac:dyDescent="0.3">
      <c r="B15" s="124"/>
      <c r="C15" s="220" t="s">
        <v>2405</v>
      </c>
    </row>
    <row r="16" spans="2:5" s="121" customFormat="1" ht="18.75" thickBot="1" x14ac:dyDescent="0.3">
      <c r="B16" s="132"/>
      <c r="C16" s="220" t="s">
        <v>2405</v>
      </c>
    </row>
    <row r="17" spans="2:3" s="121" customFormat="1" ht="18.75" thickBot="1" x14ac:dyDescent="0.3">
      <c r="B17" s="132"/>
      <c r="C17" s="220" t="s">
        <v>2405</v>
      </c>
    </row>
    <row r="18" spans="2:3" s="121" customFormat="1" ht="18.75" thickBot="1" x14ac:dyDescent="0.3">
      <c r="B18" s="132"/>
      <c r="C18" s="220" t="s">
        <v>2405</v>
      </c>
    </row>
    <row r="19" spans="2:3" s="121" customFormat="1" ht="18.75" thickBot="1" x14ac:dyDescent="0.3">
      <c r="B19" s="132"/>
      <c r="C19" s="220" t="s">
        <v>2405</v>
      </c>
    </row>
    <row r="20" spans="2:3" s="121" customFormat="1" ht="18.75" thickBot="1" x14ac:dyDescent="0.3">
      <c r="B20" s="132"/>
      <c r="C20" s="220" t="s">
        <v>2405</v>
      </c>
    </row>
    <row r="21" spans="2:3" s="121" customFormat="1" ht="18.75" thickBot="1" x14ac:dyDescent="0.3">
      <c r="B21" s="132"/>
      <c r="C21" s="220" t="s">
        <v>2405</v>
      </c>
    </row>
    <row r="22" spans="2:3" s="121" customFormat="1" ht="18.75" thickBot="1" x14ac:dyDescent="0.3">
      <c r="B22" s="132"/>
      <c r="C22" s="220" t="s">
        <v>2405</v>
      </c>
    </row>
    <row r="23" spans="2:3" s="121" customFormat="1" ht="18.75" thickBot="1" x14ac:dyDescent="0.3">
      <c r="B23" s="132"/>
      <c r="C23" s="220" t="s">
        <v>2405</v>
      </c>
    </row>
    <row r="24" spans="2:3" s="121" customFormat="1" ht="18.75" thickBot="1" x14ac:dyDescent="0.3">
      <c r="B24" s="132"/>
      <c r="C24" s="220" t="s">
        <v>2405</v>
      </c>
    </row>
    <row r="25" spans="2:3" s="121" customFormat="1" ht="18.75" thickBot="1" x14ac:dyDescent="0.3">
      <c r="B25" s="132"/>
      <c r="C25" s="220" t="s">
        <v>2405</v>
      </c>
    </row>
    <row r="26" spans="2:3" s="121" customFormat="1" ht="18.75" thickBot="1" x14ac:dyDescent="0.3">
      <c r="B26" s="132"/>
      <c r="C26" s="220" t="s">
        <v>2405</v>
      </c>
    </row>
    <row r="27" spans="2:3" s="121" customFormat="1" ht="18.75" thickBot="1" x14ac:dyDescent="0.3">
      <c r="B27" s="132"/>
      <c r="C27" s="220" t="s">
        <v>2405</v>
      </c>
    </row>
    <row r="28" spans="2:3" s="121" customFormat="1" ht="18.75" thickBot="1" x14ac:dyDescent="0.3">
      <c r="B28" s="132"/>
      <c r="C28" s="220" t="s">
        <v>2405</v>
      </c>
    </row>
    <row r="29" spans="2:3" s="121" customFormat="1" ht="18.75" thickBot="1" x14ac:dyDescent="0.3">
      <c r="B29" s="132"/>
      <c r="C29" s="220" t="s">
        <v>2405</v>
      </c>
    </row>
    <row r="30" spans="2:3" s="121" customFormat="1" ht="18.75" thickBot="1" x14ac:dyDescent="0.3">
      <c r="B30" s="132"/>
      <c r="C30" s="220" t="s">
        <v>2405</v>
      </c>
    </row>
    <row r="31" spans="2:3" s="121" customFormat="1" ht="18.75" thickBot="1" x14ac:dyDescent="0.3">
      <c r="B31" s="132"/>
      <c r="C31" s="220" t="s">
        <v>2405</v>
      </c>
    </row>
    <row r="32" spans="2:3" s="121" customFormat="1" ht="18.75" thickBot="1" x14ac:dyDescent="0.3">
      <c r="B32" s="132"/>
      <c r="C32" s="220" t="s">
        <v>2405</v>
      </c>
    </row>
    <row r="33" spans="2:3" s="121" customFormat="1" ht="18.75" thickBot="1" x14ac:dyDescent="0.3">
      <c r="B33" s="132"/>
      <c r="C33" s="220" t="s">
        <v>2405</v>
      </c>
    </row>
    <row r="34" spans="2:3" s="121" customFormat="1" ht="18.75" thickBot="1" x14ac:dyDescent="0.3">
      <c r="B34" s="132"/>
      <c r="C34" s="220" t="s">
        <v>2405</v>
      </c>
    </row>
    <row r="35" spans="2:3" s="121" customFormat="1" ht="18.75" thickBot="1" x14ac:dyDescent="0.3">
      <c r="B35" s="132"/>
      <c r="C35" s="220" t="s">
        <v>2405</v>
      </c>
    </row>
    <row r="36" spans="2:3" s="121" customFormat="1" ht="18.75" thickBot="1" x14ac:dyDescent="0.3">
      <c r="B36" s="132"/>
      <c r="C36" s="220" t="s">
        <v>2405</v>
      </c>
    </row>
    <row r="37" spans="2:3" s="121" customFormat="1" ht="18.75" thickBot="1" x14ac:dyDescent="0.3">
      <c r="B37" s="132"/>
      <c r="C37" s="220" t="s">
        <v>2405</v>
      </c>
    </row>
    <row r="38" spans="2:3" s="121" customFormat="1" ht="18.75" thickBot="1" x14ac:dyDescent="0.3">
      <c r="B38" s="132"/>
      <c r="C38" s="220" t="s">
        <v>2405</v>
      </c>
    </row>
    <row r="39" spans="2:3" s="121" customFormat="1" ht="18.75" thickBot="1" x14ac:dyDescent="0.3">
      <c r="B39" s="132"/>
      <c r="C39" s="220" t="s">
        <v>2405</v>
      </c>
    </row>
    <row r="40" spans="2:3" s="121" customFormat="1" ht="18.75" thickBot="1" x14ac:dyDescent="0.3">
      <c r="B40" s="132"/>
      <c r="C40" s="220" t="s">
        <v>2405</v>
      </c>
    </row>
    <row r="41" spans="2:3" s="121" customFormat="1" ht="18.75" thickBot="1" x14ac:dyDescent="0.3">
      <c r="B41" s="132"/>
      <c r="C41" s="220" t="s">
        <v>2405</v>
      </c>
    </row>
    <row r="42" spans="2:3" s="121" customFormat="1" ht="18.75" thickBot="1" x14ac:dyDescent="0.3">
      <c r="B42" s="132"/>
      <c r="C42" s="220" t="s">
        <v>2405</v>
      </c>
    </row>
    <row r="43" spans="2:3" s="121" customFormat="1" ht="18.75" thickBot="1" x14ac:dyDescent="0.3">
      <c r="B43" s="132"/>
      <c r="C43" s="220" t="s">
        <v>2405</v>
      </c>
    </row>
    <row r="44" spans="2:3" s="121" customFormat="1" ht="18.75" thickBot="1" x14ac:dyDescent="0.3">
      <c r="B44" s="132"/>
      <c r="C44" s="220" t="s">
        <v>2405</v>
      </c>
    </row>
    <row r="45" spans="2:3" s="121" customFormat="1" ht="18.75" thickBot="1" x14ac:dyDescent="0.3">
      <c r="B45" s="132"/>
      <c r="C45" s="220" t="s">
        <v>2405</v>
      </c>
    </row>
    <row r="46" spans="2:3" s="121" customFormat="1" ht="18.75" thickBot="1" x14ac:dyDescent="0.3">
      <c r="B46" s="132"/>
      <c r="C46" s="220" t="s">
        <v>2405</v>
      </c>
    </row>
    <row r="47" spans="2:3" s="121" customFormat="1" ht="18.75" thickBot="1" x14ac:dyDescent="0.3">
      <c r="B47" s="132"/>
      <c r="C47" s="220" t="s">
        <v>2405</v>
      </c>
    </row>
    <row r="48" spans="2:3" s="121" customFormat="1" ht="18.75" thickBot="1" x14ac:dyDescent="0.3">
      <c r="B48" s="132"/>
      <c r="C48" s="220" t="s">
        <v>2405</v>
      </c>
    </row>
    <row r="49" spans="2:3" s="121" customFormat="1" ht="18.75" thickBot="1" x14ac:dyDescent="0.3">
      <c r="B49" s="132"/>
      <c r="C49" s="220" t="s">
        <v>2405</v>
      </c>
    </row>
    <row r="50" spans="2:3" s="121" customFormat="1" ht="18.75" thickBot="1" x14ac:dyDescent="0.3">
      <c r="B50" s="132"/>
      <c r="C50" s="220" t="s">
        <v>2405</v>
      </c>
    </row>
    <row r="51" spans="2:3" s="121" customFormat="1" ht="18.75" thickBot="1" x14ac:dyDescent="0.3">
      <c r="B51" s="132"/>
      <c r="C51" s="220" t="s">
        <v>2405</v>
      </c>
    </row>
    <row r="52" spans="2:3" s="121" customFormat="1" ht="18.75" thickBot="1" x14ac:dyDescent="0.3">
      <c r="B52" s="132"/>
      <c r="C52" s="220" t="s">
        <v>2405</v>
      </c>
    </row>
    <row r="53" spans="2:3" s="121" customFormat="1" ht="18.75" thickBot="1" x14ac:dyDescent="0.3">
      <c r="B53" s="132"/>
      <c r="C53" s="220" t="s">
        <v>2405</v>
      </c>
    </row>
    <row r="54" spans="2:3" s="121" customFormat="1" ht="18.75" thickBot="1" x14ac:dyDescent="0.3">
      <c r="B54" s="132"/>
      <c r="C54" s="220" t="s">
        <v>2405</v>
      </c>
    </row>
    <row r="55" spans="2:3" s="121" customFormat="1" ht="18.75" thickBot="1" x14ac:dyDescent="0.3">
      <c r="B55" s="132"/>
      <c r="C55" s="220" t="s">
        <v>2405</v>
      </c>
    </row>
    <row r="56" spans="2:3" s="121" customFormat="1" ht="18.75" thickBot="1" x14ac:dyDescent="0.3">
      <c r="B56" s="132"/>
      <c r="C56" s="220" t="s">
        <v>2405</v>
      </c>
    </row>
    <row r="57" spans="2:3" s="121" customFormat="1" ht="18.75" thickBot="1" x14ac:dyDescent="0.3">
      <c r="B57" s="128"/>
      <c r="C57" s="220" t="s">
        <v>2405</v>
      </c>
    </row>
    <row r="58" spans="2:3" s="121" customFormat="1" ht="18.75" thickBot="1" x14ac:dyDescent="0.3">
      <c r="B58" s="128"/>
      <c r="C58" s="220" t="s">
        <v>2405</v>
      </c>
    </row>
    <row r="59" spans="2:3" s="121" customFormat="1" ht="18.75" thickBot="1" x14ac:dyDescent="0.3">
      <c r="B59" s="128"/>
      <c r="C59" s="220" t="s">
        <v>2405</v>
      </c>
    </row>
    <row r="60" spans="2:3" s="121" customFormat="1" ht="18.75" thickBot="1" x14ac:dyDescent="0.3">
      <c r="B60" s="128"/>
      <c r="C60" s="220" t="s">
        <v>2405</v>
      </c>
    </row>
    <row r="61" spans="2:3" s="121" customFormat="1" ht="18.75" thickBot="1" x14ac:dyDescent="0.3">
      <c r="B61" s="132"/>
      <c r="C61" s="220" t="s">
        <v>2405</v>
      </c>
    </row>
    <row r="62" spans="2:3" s="121" customFormat="1" ht="18.75" thickBot="1" x14ac:dyDescent="0.3">
      <c r="B62" s="132"/>
      <c r="C62" s="220" t="s">
        <v>2405</v>
      </c>
    </row>
    <row r="63" spans="2:3" s="121" customFormat="1" ht="18.75" thickBot="1" x14ac:dyDescent="0.3">
      <c r="B63" s="132"/>
      <c r="C63" s="220" t="s">
        <v>2405</v>
      </c>
    </row>
    <row r="64" spans="2:3" s="121" customFormat="1" ht="18.75" thickBot="1" x14ac:dyDescent="0.3">
      <c r="B64" s="132"/>
      <c r="C64" s="220" t="s">
        <v>2405</v>
      </c>
    </row>
    <row r="65" spans="2:3" s="121" customFormat="1" ht="18.75" thickBot="1" x14ac:dyDescent="0.3">
      <c r="B65" s="132"/>
      <c r="C65" s="220" t="s">
        <v>2405</v>
      </c>
    </row>
    <row r="66" spans="2:3" s="121" customFormat="1" ht="18.75" thickBot="1" x14ac:dyDescent="0.3">
      <c r="B66" s="132"/>
      <c r="C66" s="220" t="s">
        <v>2405</v>
      </c>
    </row>
    <row r="67" spans="2:3" s="121" customFormat="1" ht="18" x14ac:dyDescent="0.25">
      <c r="B67" s="132"/>
      <c r="C67" s="220" t="s">
        <v>2405</v>
      </c>
    </row>
  </sheetData>
  <conditionalFormatting sqref="B61:B67">
    <cfRule type="duplicateValues" dxfId="239" priority="92"/>
  </conditionalFormatting>
  <conditionalFormatting sqref="B61:B67">
    <cfRule type="duplicateValues" dxfId="238" priority="91"/>
  </conditionalFormatting>
  <conditionalFormatting sqref="B57:B60">
    <cfRule type="duplicateValues" dxfId="237" priority="89"/>
  </conditionalFormatting>
  <conditionalFormatting sqref="B57:B60">
    <cfRule type="duplicateValues" dxfId="236" priority="90"/>
  </conditionalFormatting>
  <conditionalFormatting sqref="B40:B56">
    <cfRule type="duplicateValues" dxfId="235" priority="88"/>
  </conditionalFormatting>
  <conditionalFormatting sqref="B39">
    <cfRule type="duplicateValues" dxfId="234" priority="87"/>
  </conditionalFormatting>
  <conditionalFormatting sqref="B20:B38">
    <cfRule type="duplicateValues" dxfId="233" priority="81"/>
  </conditionalFormatting>
  <conditionalFormatting sqref="B20:B38">
    <cfRule type="duplicateValues" dxfId="232" priority="82"/>
    <cfRule type="duplicateValues" dxfId="231" priority="83"/>
  </conditionalFormatting>
  <conditionalFormatting sqref="B20:B38">
    <cfRule type="duplicateValues" dxfId="230" priority="84"/>
  </conditionalFormatting>
  <conditionalFormatting sqref="B20:B38">
    <cfRule type="duplicateValues" dxfId="229" priority="80"/>
  </conditionalFormatting>
  <conditionalFormatting sqref="B20:B38">
    <cfRule type="duplicateValues" dxfId="228" priority="85"/>
  </conditionalFormatting>
  <conditionalFormatting sqref="B20:B38">
    <cfRule type="duplicateValues" dxfId="227" priority="86"/>
  </conditionalFormatting>
  <conditionalFormatting sqref="B17:B19">
    <cfRule type="duplicateValues" dxfId="226" priority="74"/>
  </conditionalFormatting>
  <conditionalFormatting sqref="B17:B19">
    <cfRule type="duplicateValues" dxfId="225" priority="75"/>
    <cfRule type="duplicateValues" dxfId="224" priority="76"/>
  </conditionalFormatting>
  <conditionalFormatting sqref="B17:B19">
    <cfRule type="duplicateValues" dxfId="223" priority="77"/>
  </conditionalFormatting>
  <conditionalFormatting sqref="B17:B19">
    <cfRule type="duplicateValues" dxfId="222" priority="73"/>
  </conditionalFormatting>
  <conditionalFormatting sqref="B17:B19">
    <cfRule type="duplicateValues" dxfId="221" priority="78"/>
  </conditionalFormatting>
  <conditionalFormatting sqref="B17:B19">
    <cfRule type="duplicateValues" dxfId="220" priority="79"/>
  </conditionalFormatting>
  <conditionalFormatting sqref="B16">
    <cfRule type="duplicateValues" dxfId="219" priority="71"/>
  </conditionalFormatting>
  <conditionalFormatting sqref="B16">
    <cfRule type="duplicateValues" dxfId="218" priority="72"/>
  </conditionalFormatting>
  <conditionalFormatting sqref="B10:B11">
    <cfRule type="duplicateValues" dxfId="217" priority="62"/>
  </conditionalFormatting>
  <conditionalFormatting sqref="B10:B11">
    <cfRule type="duplicateValues" dxfId="216" priority="59"/>
    <cfRule type="duplicateValues" dxfId="215" priority="60"/>
    <cfRule type="duplicateValues" dxfId="214" priority="61"/>
  </conditionalFormatting>
  <conditionalFormatting sqref="B12:B13">
    <cfRule type="duplicateValues" dxfId="213" priority="58"/>
  </conditionalFormatting>
  <conditionalFormatting sqref="B12:B13">
    <cfRule type="duplicateValues" dxfId="212" priority="55"/>
    <cfRule type="duplicateValues" dxfId="211" priority="56"/>
    <cfRule type="duplicateValues" dxfId="210" priority="57"/>
  </conditionalFormatting>
  <conditionalFormatting sqref="B10:B15">
    <cfRule type="duplicateValues" dxfId="209" priority="54"/>
  </conditionalFormatting>
  <conditionalFormatting sqref="B14:B15">
    <cfRule type="duplicateValues" dxfId="208" priority="51"/>
    <cfRule type="duplicateValues" dxfId="207" priority="52"/>
    <cfRule type="duplicateValues" dxfId="206" priority="53"/>
  </conditionalFormatting>
  <conditionalFormatting sqref="B14:B15">
    <cfRule type="duplicateValues" dxfId="205" priority="50"/>
  </conditionalFormatting>
  <conditionalFormatting sqref="B14:B15">
    <cfRule type="duplicateValues" dxfId="204" priority="49"/>
  </conditionalFormatting>
  <conditionalFormatting sqref="B14:B15">
    <cfRule type="duplicateValues" dxfId="203" priority="46"/>
    <cfRule type="duplicateValues" dxfId="202" priority="47"/>
    <cfRule type="duplicateValues" dxfId="201" priority="48"/>
  </conditionalFormatting>
  <conditionalFormatting sqref="B14:B15">
    <cfRule type="duplicateValues" dxfId="200" priority="45"/>
  </conditionalFormatting>
  <conditionalFormatting sqref="B10:B15">
    <cfRule type="duplicateValues" dxfId="199" priority="42"/>
    <cfRule type="duplicateValues" dxfId="198" priority="43"/>
    <cfRule type="duplicateValues" dxfId="197" priority="44"/>
  </conditionalFormatting>
  <conditionalFormatting sqref="B10:B15">
    <cfRule type="duplicateValues" dxfId="196" priority="41"/>
  </conditionalFormatting>
  <conditionalFormatting sqref="B10:B11">
    <cfRule type="duplicateValues" dxfId="195" priority="38"/>
    <cfRule type="duplicateValues" dxfId="194" priority="39"/>
    <cfRule type="duplicateValues" dxfId="193" priority="40"/>
  </conditionalFormatting>
  <conditionalFormatting sqref="B10:B11">
    <cfRule type="duplicateValues" dxfId="192" priority="37"/>
  </conditionalFormatting>
  <conditionalFormatting sqref="B10:B11">
    <cfRule type="duplicateValues" dxfId="191" priority="36"/>
  </conditionalFormatting>
  <conditionalFormatting sqref="B10:B11">
    <cfRule type="duplicateValues" dxfId="190" priority="33"/>
    <cfRule type="duplicateValues" dxfId="189" priority="34"/>
    <cfRule type="duplicateValues" dxfId="188" priority="35"/>
  </conditionalFormatting>
  <conditionalFormatting sqref="B9">
    <cfRule type="duplicateValues" dxfId="187" priority="32"/>
  </conditionalFormatting>
  <conditionalFormatting sqref="B9">
    <cfRule type="duplicateValues" dxfId="186" priority="29"/>
    <cfRule type="duplicateValues" dxfId="185" priority="30"/>
    <cfRule type="duplicateValues" dxfId="184" priority="31"/>
  </conditionalFormatting>
  <conditionalFormatting sqref="B9">
    <cfRule type="duplicateValues" dxfId="183" priority="28"/>
  </conditionalFormatting>
  <conditionalFormatting sqref="B9">
    <cfRule type="duplicateValues" dxfId="182" priority="27"/>
  </conditionalFormatting>
  <conditionalFormatting sqref="B9">
    <cfRule type="duplicateValues" dxfId="181" priority="24"/>
    <cfRule type="duplicateValues" dxfId="180" priority="25"/>
    <cfRule type="duplicateValues" dxfId="179" priority="26"/>
  </conditionalFormatting>
  <conditionalFormatting sqref="B9">
    <cfRule type="duplicateValues" dxfId="178" priority="23"/>
  </conditionalFormatting>
  <conditionalFormatting sqref="B9">
    <cfRule type="duplicateValues" dxfId="177" priority="20"/>
    <cfRule type="duplicateValues" dxfId="176" priority="21"/>
    <cfRule type="duplicateValues" dxfId="175" priority="22"/>
  </conditionalFormatting>
  <conditionalFormatting sqref="B9">
    <cfRule type="duplicateValues" dxfId="174" priority="19"/>
  </conditionalFormatting>
  <conditionalFormatting sqref="B1:B8">
    <cfRule type="duplicateValues" dxfId="173" priority="9"/>
  </conditionalFormatting>
  <conditionalFormatting sqref="B1:B8">
    <cfRule type="duplicateValues" dxfId="172" priority="6"/>
    <cfRule type="duplicateValues" dxfId="171" priority="7"/>
    <cfRule type="duplicateValues" dxfId="170" priority="8"/>
  </conditionalFormatting>
  <conditionalFormatting sqref="B1:B8">
    <cfRule type="duplicateValues" dxfId="169" priority="5"/>
  </conditionalFormatting>
  <conditionalFormatting sqref="B1:B8">
    <cfRule type="duplicateValues" dxfId="168" priority="2"/>
    <cfRule type="duplicateValues" dxfId="167" priority="3"/>
    <cfRule type="duplicateValues" dxfId="166" priority="4"/>
  </conditionalFormatting>
  <conditionalFormatting sqref="B1:B8">
    <cfRule type="duplicateValues" dxfId="165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42"/>
  <sheetViews>
    <sheetView zoomScale="70" zoomScaleNormal="70" workbookViewId="0">
      <selection activeCell="H20" sqref="H20"/>
    </sheetView>
  </sheetViews>
  <sheetFormatPr baseColWidth="10" defaultColWidth="23.42578125" defaultRowHeight="15" x14ac:dyDescent="0.25"/>
  <cols>
    <col min="1" max="1" width="26.42578125" style="112" bestFit="1" customWidth="1"/>
    <col min="2" max="2" width="20.42578125" style="115" customWidth="1"/>
    <col min="3" max="3" width="61.42578125" style="112" customWidth="1"/>
    <col min="4" max="4" width="40.7109375" style="112" customWidth="1"/>
    <col min="5" max="5" width="15.140625" style="69" customWidth="1"/>
    <col min="6" max="6" width="29.42578125" style="81" bestFit="1" customWidth="1"/>
    <col min="7" max="7" width="6.85546875" style="81" bestFit="1" customWidth="1"/>
    <col min="8" max="8" width="54.140625" style="81" bestFit="1" customWidth="1"/>
    <col min="9" max="9" width="5.28515625" style="81" bestFit="1" customWidth="1"/>
    <col min="10" max="10" width="22.28515625" style="81" bestFit="1" customWidth="1"/>
    <col min="11" max="11" width="3.7109375" style="81" bestFit="1" customWidth="1"/>
    <col min="12" max="16384" width="23.42578125" style="81"/>
  </cols>
  <sheetData>
    <row r="1" spans="1:11" ht="25.5" customHeight="1" x14ac:dyDescent="0.25">
      <c r="A1" s="171" t="s">
        <v>2144</v>
      </c>
      <c r="B1" s="172"/>
      <c r="C1" s="172"/>
      <c r="D1" s="172"/>
      <c r="E1" s="173"/>
      <c r="F1" s="169" t="s">
        <v>2538</v>
      </c>
      <c r="G1" s="170"/>
      <c r="H1" s="99">
        <f>COUNTIF(A:E,"2 Gavetas Vacias + 1 Fallando")</f>
        <v>0</v>
      </c>
      <c r="I1" s="99">
        <f>COUNTIF(A:E,("3 Gavetas Vacías"))</f>
        <v>2</v>
      </c>
      <c r="J1" s="121">
        <f>COUNTIF(A:E,"2 Gavetas Fallando + 1 Vacia")</f>
        <v>0</v>
      </c>
      <c r="K1" s="121"/>
    </row>
    <row r="2" spans="1:11" ht="25.5" customHeight="1" x14ac:dyDescent="0.25">
      <c r="A2" s="174" t="s">
        <v>2616</v>
      </c>
      <c r="B2" s="175"/>
      <c r="C2" s="175"/>
      <c r="D2" s="175"/>
      <c r="E2" s="176"/>
      <c r="F2" s="98" t="s">
        <v>2537</v>
      </c>
      <c r="G2" s="97">
        <f>G3+G4</f>
        <v>134</v>
      </c>
      <c r="H2" s="98" t="s">
        <v>2544</v>
      </c>
      <c r="I2" s="97">
        <f>COUNTIF(A:E,"Abastecido")</f>
        <v>21</v>
      </c>
      <c r="J2" s="98" t="s">
        <v>2561</v>
      </c>
      <c r="K2" s="97">
        <f>COUNTIF(REPORTE!A:Q,"REINICIO FALLIDO")</f>
        <v>4</v>
      </c>
    </row>
    <row r="3" spans="1:11" ht="15" customHeight="1" x14ac:dyDescent="0.25">
      <c r="A3" s="182"/>
      <c r="B3" s="183"/>
      <c r="C3" s="184"/>
      <c r="D3" s="184"/>
      <c r="E3" s="185"/>
      <c r="F3" s="98" t="s">
        <v>2536</v>
      </c>
      <c r="G3" s="97">
        <f>COUNTIF(REPORTE!A:Q,"fuera de Servicio")</f>
        <v>62</v>
      </c>
      <c r="H3" s="98" t="s">
        <v>2636</v>
      </c>
      <c r="I3" s="97">
        <f>COUNTIF(A:E,"Gavetas Vacías + Gavetas Fallando")</f>
        <v>1</v>
      </c>
      <c r="J3" s="98" t="s">
        <v>2562</v>
      </c>
      <c r="K3" s="97">
        <f>COUNTIF(REPORTE!A:Q,"CARGA FALLIDA")</f>
        <v>0</v>
      </c>
    </row>
    <row r="4" spans="1:11" ht="18.75" thickBot="1" x14ac:dyDescent="0.3">
      <c r="A4" s="139" t="s">
        <v>2406</v>
      </c>
      <c r="B4" s="129">
        <v>44442.708333333336</v>
      </c>
      <c r="C4" s="186"/>
      <c r="D4" s="186"/>
      <c r="E4" s="187"/>
      <c r="F4" s="98" t="s">
        <v>2533</v>
      </c>
      <c r="G4" s="97">
        <f>COUNTIF(REPORTE!A:Q,"En Servicio")</f>
        <v>72</v>
      </c>
      <c r="H4" s="98" t="s">
        <v>2660</v>
      </c>
      <c r="I4" s="97">
        <f>COUNTIF(A:E,"Solucionado")</f>
        <v>3</v>
      </c>
      <c r="J4" s="98" t="s">
        <v>2563</v>
      </c>
      <c r="K4" s="97">
        <f>COUNTIF(REPORTE!A:Q,"PRINTER ")</f>
        <v>0</v>
      </c>
    </row>
    <row r="5" spans="1:11" ht="18.75" thickBot="1" x14ac:dyDescent="0.3">
      <c r="A5" s="139" t="s">
        <v>2407</v>
      </c>
      <c r="B5" s="129">
        <v>44443.25</v>
      </c>
      <c r="C5" s="186"/>
      <c r="D5" s="186"/>
      <c r="E5" s="187"/>
      <c r="F5" s="98" t="s">
        <v>2534</v>
      </c>
      <c r="G5" s="97">
        <f>COUNTIF(REPORTE!A:Q,"REINICIO EXITOSO")</f>
        <v>11</v>
      </c>
      <c r="H5" s="98" t="s">
        <v>2539</v>
      </c>
      <c r="I5" s="97">
        <f>I1+H1+J1</f>
        <v>2</v>
      </c>
      <c r="J5" s="121"/>
      <c r="K5" s="121"/>
    </row>
    <row r="6" spans="1:11" ht="15" customHeight="1" x14ac:dyDescent="0.25">
      <c r="A6" s="177"/>
      <c r="B6" s="178"/>
      <c r="C6" s="188"/>
      <c r="D6" s="188"/>
      <c r="E6" s="189"/>
      <c r="F6" s="98" t="s">
        <v>2535</v>
      </c>
      <c r="G6" s="97">
        <f>COUNTIF(REPORTE!A:Q,"CARGA EXITOSA")</f>
        <v>3</v>
      </c>
      <c r="H6" s="98" t="s">
        <v>2543</v>
      </c>
      <c r="I6" s="97">
        <f>COUNTIF(A:E,"GAVETA DE DEPOSITO LLENA")</f>
        <v>5</v>
      </c>
      <c r="J6" s="121"/>
      <c r="K6" s="121"/>
    </row>
    <row r="7" spans="1:11" ht="18" customHeight="1" thickBot="1" x14ac:dyDescent="0.3">
      <c r="A7" s="179" t="s">
        <v>2565</v>
      </c>
      <c r="B7" s="180"/>
      <c r="C7" s="180"/>
      <c r="D7" s="180"/>
      <c r="E7" s="181"/>
      <c r="F7" s="98" t="s">
        <v>2635</v>
      </c>
      <c r="G7" s="97">
        <f>COUNTIF(A:E,"Sin Efectivo")</f>
        <v>6</v>
      </c>
      <c r="H7" s="98" t="s">
        <v>2542</v>
      </c>
      <c r="I7" s="97">
        <f>COUNTIF(A:E,"GAVETA DE RECHAZO LLENA")</f>
        <v>2</v>
      </c>
      <c r="J7" s="121"/>
      <c r="K7" s="121"/>
    </row>
    <row r="8" spans="1:11" ht="18" x14ac:dyDescent="0.25">
      <c r="A8" s="130" t="s">
        <v>15</v>
      </c>
      <c r="B8" s="147" t="s">
        <v>2408</v>
      </c>
      <c r="C8" s="130" t="s">
        <v>46</v>
      </c>
      <c r="D8" s="147" t="s">
        <v>2411</v>
      </c>
      <c r="E8" s="147" t="s">
        <v>2409</v>
      </c>
    </row>
    <row r="9" spans="1:11" s="121" customFormat="1" ht="18" customHeight="1" x14ac:dyDescent="0.25">
      <c r="A9" s="134" t="str">
        <f>VLOOKUP(B9,'[1]LISTADO ATM'!$A$2:$C$922,3,0)</f>
        <v>DISTRITO NACIONAL</v>
      </c>
      <c r="B9" s="124">
        <v>162</v>
      </c>
      <c r="C9" s="134" t="str">
        <f>VLOOKUP(B9,'[1]LISTADO ATM'!$A$2:$B$922,2,0)</f>
        <v xml:space="preserve">ATM Oficina Tiradentes I </v>
      </c>
      <c r="D9" s="133" t="s">
        <v>2627</v>
      </c>
      <c r="E9" s="124">
        <v>3336014073</v>
      </c>
    </row>
    <row r="10" spans="1:11" s="107" customFormat="1" ht="18" x14ac:dyDescent="0.25">
      <c r="A10" s="134" t="str">
        <f>VLOOKUP(B10,'[1]LISTADO ATM'!$A$2:$C$922,3,0)</f>
        <v>ESTE</v>
      </c>
      <c r="B10" s="124">
        <v>843</v>
      </c>
      <c r="C10" s="134" t="str">
        <f>VLOOKUP(B10,'[1]LISTADO ATM'!$A$2:$B$922,2,0)</f>
        <v xml:space="preserve">ATM Oficina Romana Centro </v>
      </c>
      <c r="D10" s="133" t="s">
        <v>2627</v>
      </c>
      <c r="E10" s="124">
        <v>3336013779</v>
      </c>
    </row>
    <row r="11" spans="1:11" s="107" customFormat="1" ht="18" x14ac:dyDescent="0.25">
      <c r="A11" s="134" t="str">
        <f>VLOOKUP(B11,'[1]LISTADO ATM'!$A$2:$C$922,3,0)</f>
        <v>DISTRITO NACIONAL</v>
      </c>
      <c r="B11" s="124">
        <v>629</v>
      </c>
      <c r="C11" s="134" t="str">
        <f>VLOOKUP(B11,'[1]LISTADO ATM'!$A$2:$B$922,2,0)</f>
        <v xml:space="preserve">ATM Oficina Americana Independencia I </v>
      </c>
      <c r="D11" s="133" t="s">
        <v>2627</v>
      </c>
      <c r="E11" s="124">
        <v>3336014075</v>
      </c>
    </row>
    <row r="12" spans="1:11" s="107" customFormat="1" ht="18" customHeight="1" x14ac:dyDescent="0.25">
      <c r="A12" s="134" t="str">
        <f>VLOOKUP(B12,'[1]LISTADO ATM'!$A$2:$C$922,3,0)</f>
        <v>SUR</v>
      </c>
      <c r="B12" s="124">
        <v>781</v>
      </c>
      <c r="C12" s="134" t="str">
        <f>VLOOKUP(B12,'[1]LISTADO ATM'!$A$2:$B$922,2,0)</f>
        <v xml:space="preserve">ATM Estación Isla Barahona </v>
      </c>
      <c r="D12" s="133" t="s">
        <v>2627</v>
      </c>
      <c r="E12" s="124" t="s">
        <v>2632</v>
      </c>
    </row>
    <row r="13" spans="1:11" s="107" customFormat="1" ht="18" customHeight="1" x14ac:dyDescent="0.25">
      <c r="A13" s="134" t="str">
        <f>VLOOKUP(B13,'[1]LISTADO ATM'!$A$2:$C$922,3,0)</f>
        <v>DISTRITO NACIONAL</v>
      </c>
      <c r="B13" s="124">
        <v>836</v>
      </c>
      <c r="C13" s="134" t="str">
        <f>VLOOKUP(B13,'[1]LISTADO ATM'!$A$2:$B$922,2,0)</f>
        <v xml:space="preserve">ATM UNP Plaza Luperón </v>
      </c>
      <c r="D13" s="133" t="s">
        <v>2627</v>
      </c>
      <c r="E13" s="124">
        <v>3336014076</v>
      </c>
    </row>
    <row r="14" spans="1:11" s="107" customFormat="1" ht="18" customHeight="1" x14ac:dyDescent="0.25">
      <c r="A14" s="134" t="str">
        <f>VLOOKUP(B14,'[1]LISTADO ATM'!$A$2:$C$922,3,0)</f>
        <v>NORTE</v>
      </c>
      <c r="B14" s="124">
        <v>288</v>
      </c>
      <c r="C14" s="134" t="str">
        <f>VLOOKUP(B14,'[1]LISTADO ATM'!$A$2:$B$922,2,0)</f>
        <v xml:space="preserve">ATM Oficina Camino Real II (Puerto Plata) </v>
      </c>
      <c r="D14" s="133" t="s">
        <v>2627</v>
      </c>
      <c r="E14" s="124">
        <v>3336014091</v>
      </c>
    </row>
    <row r="15" spans="1:11" s="107" customFormat="1" ht="18" x14ac:dyDescent="0.25">
      <c r="A15" s="134" t="str">
        <f>VLOOKUP(B15,'[1]LISTADO ATM'!$A$2:$C$922,3,0)</f>
        <v>DISTRITO NACIONAL</v>
      </c>
      <c r="B15" s="124">
        <v>319</v>
      </c>
      <c r="C15" s="134" t="str">
        <f>VLOOKUP(B15,'[1]LISTADO ATM'!$A$2:$B$922,2,0)</f>
        <v>ATM Autobanco Lopez de Vega</v>
      </c>
      <c r="D15" s="133" t="s">
        <v>2627</v>
      </c>
      <c r="E15" s="124">
        <v>3336014106</v>
      </c>
    </row>
    <row r="16" spans="1:11" s="107" customFormat="1" ht="18" customHeight="1" x14ac:dyDescent="0.25">
      <c r="A16" s="134" t="str">
        <f>VLOOKUP(B16,'[1]LISTADO ATM'!$A$2:$C$922,3,0)</f>
        <v>ESTE</v>
      </c>
      <c r="B16" s="124">
        <v>366</v>
      </c>
      <c r="C16" s="134" t="str">
        <f>VLOOKUP(B16,'[1]LISTADO ATM'!$A$2:$B$922,2,0)</f>
        <v>ATM Oficina Boulevard (Higuey) II</v>
      </c>
      <c r="D16" s="133" t="s">
        <v>2627</v>
      </c>
      <c r="E16" s="124">
        <v>3336014044</v>
      </c>
    </row>
    <row r="17" spans="1:5" s="107" customFormat="1" ht="18.75" customHeight="1" x14ac:dyDescent="0.25">
      <c r="A17" s="134" t="str">
        <f>VLOOKUP(B17,'[1]LISTADO ATM'!$A$2:$C$922,3,0)</f>
        <v>DISTRITO NACIONAL</v>
      </c>
      <c r="B17" s="124">
        <v>336</v>
      </c>
      <c r="C17" s="134" t="str">
        <f>VLOOKUP(B17,'[1]LISTADO ATM'!$A$2:$B$922,2,0)</f>
        <v>ATM Instituto Nacional de Cancer (incart)</v>
      </c>
      <c r="D17" s="133" t="s">
        <v>2627</v>
      </c>
      <c r="E17" s="124">
        <v>3336013257</v>
      </c>
    </row>
    <row r="18" spans="1:5" s="107" customFormat="1" ht="18" customHeight="1" x14ac:dyDescent="0.25">
      <c r="A18" s="134" t="str">
        <f>VLOOKUP(B18,'[1]LISTADO ATM'!$A$2:$C$922,3,0)</f>
        <v>DISTRITO NACIONAL</v>
      </c>
      <c r="B18" s="124">
        <v>709</v>
      </c>
      <c r="C18" s="134" t="str">
        <f>VLOOKUP(B18,'[1]LISTADO ATM'!$A$2:$B$922,2,0)</f>
        <v xml:space="preserve">ATM Seguros Maestro SEMMA  </v>
      </c>
      <c r="D18" s="133" t="s">
        <v>2627</v>
      </c>
      <c r="E18" s="124">
        <v>3336013396</v>
      </c>
    </row>
    <row r="19" spans="1:5" s="107" customFormat="1" ht="18" customHeight="1" x14ac:dyDescent="0.25">
      <c r="A19" s="134" t="str">
        <f>VLOOKUP(B19,'[1]LISTADO ATM'!$A$2:$C$922,3,0)</f>
        <v>DISTRITO NACIONAL</v>
      </c>
      <c r="B19" s="132">
        <v>574</v>
      </c>
      <c r="C19" s="134" t="str">
        <f>VLOOKUP(B19,'[1]LISTADO ATM'!$A$2:$B$922,2,0)</f>
        <v xml:space="preserve">ATM Club Obras Públicas </v>
      </c>
      <c r="D19" s="133" t="s">
        <v>2627</v>
      </c>
      <c r="E19" s="142">
        <v>3336011182</v>
      </c>
    </row>
    <row r="20" spans="1:5" s="112" customFormat="1" ht="18" customHeight="1" x14ac:dyDescent="0.25">
      <c r="A20" s="134" t="str">
        <f>VLOOKUP(B20,'[1]LISTADO ATM'!$A$2:$C$922,3,0)</f>
        <v>DISTRITO NACIONAL</v>
      </c>
      <c r="B20" s="132">
        <v>338</v>
      </c>
      <c r="C20" s="134" t="str">
        <f>VLOOKUP(B20,'[1]LISTADO ATM'!$A$2:$B$922,2,0)</f>
        <v>ATM S/M Aprezio Pantoja</v>
      </c>
      <c r="D20" s="133" t="s">
        <v>2627</v>
      </c>
      <c r="E20" s="142">
        <v>3336013284</v>
      </c>
    </row>
    <row r="21" spans="1:5" s="112" customFormat="1" ht="18" customHeight="1" x14ac:dyDescent="0.25">
      <c r="A21" s="134" t="str">
        <f>VLOOKUP(B21,'[1]LISTADO ATM'!$A$2:$C$922,3,0)</f>
        <v>DISTRITO NACIONAL</v>
      </c>
      <c r="B21" s="132">
        <v>738</v>
      </c>
      <c r="C21" s="134" t="str">
        <f>VLOOKUP(B21,'[1]LISTADO ATM'!$A$2:$B$922,2,0)</f>
        <v xml:space="preserve">ATM Zona Franca Los Alcarrizos </v>
      </c>
      <c r="D21" s="133" t="s">
        <v>2627</v>
      </c>
      <c r="E21" s="142">
        <v>3336013934</v>
      </c>
    </row>
    <row r="22" spans="1:5" s="112" customFormat="1" ht="18" customHeight="1" x14ac:dyDescent="0.25">
      <c r="A22" s="134" t="str">
        <f>VLOOKUP(B22,'[1]LISTADO ATM'!$A$2:$C$922,3,0)</f>
        <v>ESTE</v>
      </c>
      <c r="B22" s="132">
        <v>114</v>
      </c>
      <c r="C22" s="134" t="str">
        <f>VLOOKUP(B22,'[1]LISTADO ATM'!$A$2:$B$922,2,0)</f>
        <v xml:space="preserve">ATM Oficina Hato Mayor </v>
      </c>
      <c r="D22" s="133" t="s">
        <v>2627</v>
      </c>
      <c r="E22" s="142">
        <v>3336014077</v>
      </c>
    </row>
    <row r="23" spans="1:5" s="112" customFormat="1" ht="18" customHeight="1" x14ac:dyDescent="0.25">
      <c r="A23" s="134" t="str">
        <f>VLOOKUP(B23,'[1]LISTADO ATM'!$A$2:$C$922,3,0)</f>
        <v>ESTE</v>
      </c>
      <c r="B23" s="132">
        <v>651</v>
      </c>
      <c r="C23" s="134" t="str">
        <f>VLOOKUP(B23,'[1]LISTADO ATM'!$A$2:$B$922,2,0)</f>
        <v>ATM Eco Petroleo Romana</v>
      </c>
      <c r="D23" s="133" t="s">
        <v>2627</v>
      </c>
      <c r="E23" s="142">
        <v>3336014337</v>
      </c>
    </row>
    <row r="24" spans="1:5" s="112" customFormat="1" ht="18" customHeight="1" x14ac:dyDescent="0.25">
      <c r="A24" s="134" t="str">
        <f>VLOOKUP(B24,'[1]LISTADO ATM'!$A$2:$C$922,3,0)</f>
        <v>NORTE</v>
      </c>
      <c r="B24" s="132">
        <v>154</v>
      </c>
      <c r="C24" s="134" t="str">
        <f>VLOOKUP(B24,'[1]LISTADO ATM'!$A$2:$B$922,2,0)</f>
        <v xml:space="preserve">ATM Oficina Sánchez </v>
      </c>
      <c r="D24" s="133" t="s">
        <v>2627</v>
      </c>
      <c r="E24" s="142">
        <v>3336014340</v>
      </c>
    </row>
    <row r="25" spans="1:5" s="112" customFormat="1" ht="18" customHeight="1" x14ac:dyDescent="0.25">
      <c r="A25" s="134" t="str">
        <f>VLOOKUP(B25,'[1]LISTADO ATM'!$A$2:$C$922,3,0)</f>
        <v>DISTRITO NACIONAL</v>
      </c>
      <c r="B25" s="132">
        <v>231</v>
      </c>
      <c r="C25" s="134" t="str">
        <f>VLOOKUP(B25,'[1]LISTADO ATM'!$A$2:$B$922,2,0)</f>
        <v xml:space="preserve">ATM Oficina Zona Oriental </v>
      </c>
      <c r="D25" s="133" t="s">
        <v>2627</v>
      </c>
      <c r="E25" s="142">
        <v>3336014351</v>
      </c>
    </row>
    <row r="26" spans="1:5" s="112" customFormat="1" ht="18.75" customHeight="1" x14ac:dyDescent="0.25">
      <c r="A26" s="134" t="str">
        <f>VLOOKUP(B26,'[1]LISTADO ATM'!$A$2:$C$922,3,0)</f>
        <v>DISTRITO NACIONAL</v>
      </c>
      <c r="B26" s="132">
        <v>152</v>
      </c>
      <c r="C26" s="134" t="str">
        <f>VLOOKUP(B26,'[1]LISTADO ATM'!$A$2:$B$922,2,0)</f>
        <v xml:space="preserve">ATM Kiosco Megacentro II </v>
      </c>
      <c r="D26" s="133" t="s">
        <v>2627</v>
      </c>
      <c r="E26" s="142">
        <v>3336014074</v>
      </c>
    </row>
    <row r="27" spans="1:5" s="121" customFormat="1" ht="18.75" customHeight="1" x14ac:dyDescent="0.25">
      <c r="A27" s="134" t="str">
        <f>VLOOKUP(B27,'[1]LISTADO ATM'!$A$2:$C$922,3,0)</f>
        <v>DISTRITO NACIONAL</v>
      </c>
      <c r="B27" s="132">
        <v>884</v>
      </c>
      <c r="C27" s="134" t="str">
        <f>VLOOKUP(B27,'[1]LISTADO ATM'!$A$2:$B$922,2,0)</f>
        <v xml:space="preserve">ATM UNP Olé Sabana Perdida </v>
      </c>
      <c r="D27" s="133" t="s">
        <v>2627</v>
      </c>
      <c r="E27" s="142">
        <v>3336014119</v>
      </c>
    </row>
    <row r="28" spans="1:5" s="121" customFormat="1" ht="18.75" customHeight="1" x14ac:dyDescent="0.25">
      <c r="A28" s="134" t="str">
        <f>VLOOKUP(B28,'[1]LISTADO ATM'!$A$2:$C$922,3,0)</f>
        <v>DISTRITO NACIONAL</v>
      </c>
      <c r="B28" s="132">
        <v>540</v>
      </c>
      <c r="C28" s="134" t="str">
        <f>VLOOKUP(B28,'[1]LISTADO ATM'!$A$2:$B$922,2,0)</f>
        <v xml:space="preserve">ATM Autoservicio Sambil I </v>
      </c>
      <c r="D28" s="133" t="s">
        <v>2627</v>
      </c>
      <c r="E28" s="142">
        <v>3336014422</v>
      </c>
    </row>
    <row r="29" spans="1:5" s="121" customFormat="1" ht="18.75" customHeight="1" x14ac:dyDescent="0.25">
      <c r="A29" s="134" t="str">
        <f>VLOOKUP(B29,'[1]LISTADO ATM'!$A$2:$C$922,3,0)</f>
        <v>NORTE</v>
      </c>
      <c r="B29" s="132">
        <v>716</v>
      </c>
      <c r="C29" s="134" t="str">
        <f>VLOOKUP(B29,'[1]LISTADO ATM'!$A$2:$B$922,2,0)</f>
        <v xml:space="preserve">ATM Oficina Zona Franca (Santiago) </v>
      </c>
      <c r="D29" s="133" t="s">
        <v>2627</v>
      </c>
      <c r="E29" s="142">
        <v>3336014121</v>
      </c>
    </row>
    <row r="30" spans="1:5" s="121" customFormat="1" ht="18.75" customHeight="1" x14ac:dyDescent="0.25">
      <c r="A30" s="135" t="s">
        <v>2462</v>
      </c>
      <c r="B30" s="136">
        <f>COUNTA(B9:B29)</f>
        <v>21</v>
      </c>
      <c r="C30" s="165"/>
      <c r="D30" s="165"/>
      <c r="E30" s="165"/>
    </row>
    <row r="31" spans="1:5" s="121" customFormat="1" ht="18.75" customHeight="1" x14ac:dyDescent="0.25">
      <c r="A31" s="177"/>
      <c r="B31" s="178"/>
      <c r="C31" s="178"/>
      <c r="D31" s="178"/>
      <c r="E31" s="209"/>
    </row>
    <row r="32" spans="1:5" s="121" customFormat="1" ht="18.75" customHeight="1" thickBot="1" x14ac:dyDescent="0.3">
      <c r="A32" s="179" t="s">
        <v>2566</v>
      </c>
      <c r="B32" s="180"/>
      <c r="C32" s="180"/>
      <c r="D32" s="180"/>
      <c r="E32" s="181"/>
    </row>
    <row r="33" spans="1:10" s="121" customFormat="1" ht="18.75" customHeight="1" x14ac:dyDescent="0.25">
      <c r="A33" s="130" t="s">
        <v>15</v>
      </c>
      <c r="B33" s="130" t="s">
        <v>2408</v>
      </c>
      <c r="C33" s="130" t="s">
        <v>46</v>
      </c>
      <c r="D33" s="192" t="s">
        <v>2411</v>
      </c>
      <c r="E33" s="193" t="s">
        <v>2409</v>
      </c>
    </row>
    <row r="34" spans="1:10" s="121" customFormat="1" ht="18.75" customHeight="1" x14ac:dyDescent="0.25">
      <c r="A34" s="128" t="str">
        <f>VLOOKUP(B34,'[1]LISTADO ATM'!$A$2:$C$922,3,0)</f>
        <v>ESTE</v>
      </c>
      <c r="B34" s="132">
        <v>631</v>
      </c>
      <c r="C34" s="134" t="str">
        <f>VLOOKUP(B34,'[1]LISTADO ATM'!$A$2:$B$922,2,0)</f>
        <v xml:space="preserve">ATM ASOCODEQUI (San Pedro) </v>
      </c>
      <c r="D34" s="133" t="s">
        <v>2620</v>
      </c>
      <c r="E34" s="142">
        <v>3336012894</v>
      </c>
    </row>
    <row r="35" spans="1:10" s="112" customFormat="1" ht="18.75" customHeight="1" x14ac:dyDescent="0.25">
      <c r="A35" s="128" t="str">
        <f>VLOOKUP(B35,'[1]LISTADO ATM'!$A$2:$C$922,3,0)</f>
        <v>DISTRITO NACIONAL</v>
      </c>
      <c r="B35" s="132">
        <v>967</v>
      </c>
      <c r="C35" s="134" t="str">
        <f>VLOOKUP(B35,'[1]LISTADO ATM'!$A$2:$B$922,2,0)</f>
        <v xml:space="preserve">ATM UNP Hiper Olé Autopista Duarte </v>
      </c>
      <c r="D35" s="133" t="s">
        <v>2620</v>
      </c>
      <c r="E35" s="142">
        <v>3336014096</v>
      </c>
    </row>
    <row r="36" spans="1:10" s="112" customFormat="1" ht="18.75" customHeight="1" x14ac:dyDescent="0.25">
      <c r="A36" s="128" t="str">
        <f>VLOOKUP(B36,'[1]LISTADO ATM'!$A$2:$C$922,3,0)</f>
        <v>ESTE</v>
      </c>
      <c r="B36" s="132">
        <v>219</v>
      </c>
      <c r="C36" s="134" t="str">
        <f>VLOOKUP(B36,'[1]LISTADO ATM'!$A$2:$B$922,2,0)</f>
        <v xml:space="preserve">ATM Oficina La Altagracia (Higuey) </v>
      </c>
      <c r="D36" s="133" t="s">
        <v>2620</v>
      </c>
      <c r="E36" s="142">
        <v>3336012594</v>
      </c>
    </row>
    <row r="37" spans="1:10" s="112" customFormat="1" ht="18" customHeight="1" x14ac:dyDescent="0.25">
      <c r="A37" s="135" t="s">
        <v>2462</v>
      </c>
      <c r="B37" s="136">
        <f>COUNTA(B34:B36)</f>
        <v>3</v>
      </c>
      <c r="C37" s="165"/>
      <c r="D37" s="165"/>
      <c r="E37" s="165"/>
    </row>
    <row r="38" spans="1:10" s="112" customFormat="1" ht="18.75" customHeight="1" thickBot="1" x14ac:dyDescent="0.3">
      <c r="A38" s="159"/>
      <c r="B38" s="160"/>
      <c r="C38" s="160"/>
      <c r="D38" s="160"/>
      <c r="E38" s="161"/>
      <c r="G38" s="120"/>
    </row>
    <row r="39" spans="1:10" s="112" customFormat="1" ht="18" customHeight="1" thickBot="1" x14ac:dyDescent="0.3">
      <c r="A39" s="162" t="s">
        <v>2463</v>
      </c>
      <c r="B39" s="163"/>
      <c r="C39" s="163"/>
      <c r="D39" s="163"/>
      <c r="E39" s="164"/>
      <c r="F39" s="120"/>
      <c r="G39" s="120"/>
      <c r="H39" s="120"/>
      <c r="I39" s="120"/>
      <c r="J39" s="120"/>
    </row>
    <row r="40" spans="1:10" s="112" customFormat="1" ht="18.75" customHeight="1" x14ac:dyDescent="0.25">
      <c r="A40" s="130" t="s">
        <v>15</v>
      </c>
      <c r="B40" s="147" t="s">
        <v>2408</v>
      </c>
      <c r="C40" s="130" t="s">
        <v>46</v>
      </c>
      <c r="D40" s="147" t="s">
        <v>2411</v>
      </c>
      <c r="E40" s="147" t="s">
        <v>2409</v>
      </c>
      <c r="F40" s="120"/>
      <c r="G40" s="120"/>
      <c r="H40" s="120"/>
      <c r="I40" s="120"/>
      <c r="J40" s="120"/>
    </row>
    <row r="41" spans="1:10" s="120" customFormat="1" ht="18" customHeight="1" x14ac:dyDescent="0.25">
      <c r="A41" s="134" t="str">
        <f>VLOOKUP(B41,'[1]LISTADO ATM'!$A$2:$C$922,3,0)</f>
        <v>DISTRITO NACIONAL</v>
      </c>
      <c r="B41" s="132">
        <v>563</v>
      </c>
      <c r="C41" s="134" t="str">
        <f>VLOOKUP(B41,'[1]LISTADO ATM'!$A$2:$B$922,2,0)</f>
        <v xml:space="preserve">ATM Base Aérea San Isidro </v>
      </c>
      <c r="D41" s="137" t="s">
        <v>2429</v>
      </c>
      <c r="E41" s="140">
        <v>3336009199</v>
      </c>
    </row>
    <row r="42" spans="1:10" s="120" customFormat="1" ht="18" customHeight="1" x14ac:dyDescent="0.25">
      <c r="A42" s="134" t="str">
        <f>VLOOKUP(B42,'[1]LISTADO ATM'!$A$2:$C$922,3,0)</f>
        <v>DISTRITO NACIONAL</v>
      </c>
      <c r="B42" s="132">
        <v>147</v>
      </c>
      <c r="C42" s="134" t="str">
        <f>VLOOKUP(B42,'[1]LISTADO ATM'!$A$2:$B$922,2,0)</f>
        <v xml:space="preserve">ATM Kiosco Megacentro I </v>
      </c>
      <c r="D42" s="137" t="s">
        <v>2429</v>
      </c>
      <c r="E42" s="142">
        <v>3336009175</v>
      </c>
    </row>
    <row r="43" spans="1:10" s="112" customFormat="1" ht="18" customHeight="1" x14ac:dyDescent="0.25">
      <c r="A43" s="134" t="str">
        <f>VLOOKUP(B43,'[1]LISTADO ATM'!$A$2:$C$922,3,0)</f>
        <v>DISTRITO NACIONAL</v>
      </c>
      <c r="B43" s="132">
        <v>993</v>
      </c>
      <c r="C43" s="134" t="str">
        <f>VLOOKUP(B43,'[1]LISTADO ATM'!$A$2:$B$922,2,0)</f>
        <v xml:space="preserve">ATM Centro Medico Integral II </v>
      </c>
      <c r="D43" s="137" t="s">
        <v>2429</v>
      </c>
      <c r="E43" s="142">
        <v>3336013917</v>
      </c>
      <c r="F43" s="120"/>
      <c r="G43" s="120"/>
      <c r="H43" s="120"/>
      <c r="I43" s="120"/>
      <c r="J43" s="120"/>
    </row>
    <row r="44" spans="1:10" s="112" customFormat="1" ht="18.75" customHeight="1" x14ac:dyDescent="0.25">
      <c r="A44" s="134" t="str">
        <f>VLOOKUP(B44,'[1]LISTADO ATM'!$A$2:$C$922,3,0)</f>
        <v>DISTRITO NACIONAL</v>
      </c>
      <c r="B44" s="132">
        <v>354</v>
      </c>
      <c r="C44" s="134" t="str">
        <f>VLOOKUP(B44,'[1]LISTADO ATM'!$A$2:$B$922,2,0)</f>
        <v xml:space="preserve">ATM Oficina Núñez de Cáceres II </v>
      </c>
      <c r="D44" s="137" t="s">
        <v>2429</v>
      </c>
      <c r="E44" s="142">
        <v>3336014085</v>
      </c>
      <c r="F44" s="120"/>
      <c r="G44" s="120"/>
      <c r="H44" s="120"/>
      <c r="I44" s="120"/>
      <c r="J44" s="120"/>
    </row>
    <row r="45" spans="1:10" s="112" customFormat="1" ht="18" customHeight="1" x14ac:dyDescent="0.25">
      <c r="A45" s="134" t="str">
        <f>VLOOKUP(B45,'[1]LISTADO ATM'!$A$2:$C$922,3,0)</f>
        <v>DISTRITO NACIONAL</v>
      </c>
      <c r="B45" s="132">
        <v>541</v>
      </c>
      <c r="C45" s="134" t="str">
        <f>VLOOKUP(B45,'[1]LISTADO ATM'!$A$2:$B$922,2,0)</f>
        <v xml:space="preserve">ATM Oficina Sambil II </v>
      </c>
      <c r="D45" s="137" t="s">
        <v>2429</v>
      </c>
      <c r="E45" s="142">
        <v>3336014120</v>
      </c>
      <c r="F45" s="120"/>
      <c r="G45" s="120"/>
      <c r="H45" s="120"/>
      <c r="I45" s="120"/>
      <c r="J45" s="120"/>
    </row>
    <row r="46" spans="1:10" s="112" customFormat="1" ht="18" customHeight="1" x14ac:dyDescent="0.25">
      <c r="A46" s="134" t="str">
        <f>VLOOKUP(B46,'[1]LISTADO ATM'!$A$2:$C$922,3,0)</f>
        <v>SUR</v>
      </c>
      <c r="B46" s="132">
        <v>582</v>
      </c>
      <c r="C46" s="134" t="str">
        <f>VLOOKUP(B46,'[1]LISTADO ATM'!$A$2:$B$922,2,0)</f>
        <v>ATM Estación Sabana Yegua</v>
      </c>
      <c r="D46" s="137" t="s">
        <v>2429</v>
      </c>
      <c r="E46" s="142">
        <v>3336014170</v>
      </c>
    </row>
    <row r="47" spans="1:10" s="120" customFormat="1" ht="18" customHeight="1" x14ac:dyDescent="0.25">
      <c r="A47" s="134"/>
      <c r="B47" s="132"/>
      <c r="C47" s="134"/>
      <c r="D47" s="137"/>
      <c r="E47" s="142"/>
    </row>
    <row r="48" spans="1:10" s="120" customFormat="1" ht="18" customHeight="1" x14ac:dyDescent="0.25">
      <c r="A48" s="135"/>
      <c r="B48" s="136">
        <f>COUNT(B41:B46)</f>
        <v>6</v>
      </c>
      <c r="C48" s="165"/>
      <c r="D48" s="165"/>
      <c r="E48" s="165"/>
    </row>
    <row r="49" spans="1:5" s="120" customFormat="1" ht="18" customHeight="1" thickBot="1" x14ac:dyDescent="0.3">
      <c r="A49" s="159"/>
      <c r="B49" s="160"/>
      <c r="C49" s="160"/>
      <c r="D49" s="160"/>
      <c r="E49" s="161"/>
    </row>
    <row r="50" spans="1:5" s="120" customFormat="1" ht="18.75" thickBot="1" x14ac:dyDescent="0.3">
      <c r="A50" s="166" t="s">
        <v>2434</v>
      </c>
      <c r="B50" s="167"/>
      <c r="C50" s="167"/>
      <c r="D50" s="167"/>
      <c r="E50" s="168"/>
    </row>
    <row r="51" spans="1:5" s="120" customFormat="1" ht="18" customHeight="1" x14ac:dyDescent="0.25">
      <c r="A51" s="130" t="s">
        <v>15</v>
      </c>
      <c r="B51" s="130" t="s">
        <v>2408</v>
      </c>
      <c r="C51" s="130" t="s">
        <v>46</v>
      </c>
      <c r="D51" s="147" t="s">
        <v>2411</v>
      </c>
      <c r="E51" s="147" t="s">
        <v>2409</v>
      </c>
    </row>
    <row r="52" spans="1:5" s="121" customFormat="1" ht="18" customHeight="1" x14ac:dyDescent="0.25"/>
    <row r="53" spans="1:5" s="146" customFormat="1" ht="18" customHeight="1" x14ac:dyDescent="0.25">
      <c r="A53" s="134" t="str">
        <f>VLOOKUP(B53,'[1]LISTADO ATM'!$A$2:$C$922,3,0)</f>
        <v>DISTRITO NACIONAL</v>
      </c>
      <c r="B53" s="132">
        <v>515</v>
      </c>
      <c r="C53" s="134" t="str">
        <f>VLOOKUP(B53,'[1]LISTADO ATM'!$A$2:$B$922,2,0)</f>
        <v xml:space="preserve">ATM Oficina Agora Mall I </v>
      </c>
      <c r="D53" s="134" t="s">
        <v>2469</v>
      </c>
      <c r="E53" s="142">
        <v>3336014341</v>
      </c>
    </row>
    <row r="54" spans="1:5" s="121" customFormat="1" ht="18" customHeight="1" thickBot="1" x14ac:dyDescent="0.3">
      <c r="A54" s="141" t="s">
        <v>2462</v>
      </c>
      <c r="B54" s="131">
        <f>COUNTA(B52:B53)</f>
        <v>1</v>
      </c>
      <c r="C54" s="203"/>
      <c r="D54" s="204"/>
      <c r="E54" s="205"/>
    </row>
    <row r="55" spans="1:5" s="121" customFormat="1" ht="18" customHeight="1" thickBot="1" x14ac:dyDescent="0.3">
      <c r="A55" s="159"/>
      <c r="B55" s="160"/>
      <c r="C55" s="160"/>
      <c r="D55" s="160"/>
      <c r="E55" s="161"/>
    </row>
    <row r="56" spans="1:5" s="121" customFormat="1" ht="18" customHeight="1" thickBot="1" x14ac:dyDescent="0.3">
      <c r="A56" s="206" t="s">
        <v>2580</v>
      </c>
      <c r="B56" s="207"/>
      <c r="C56" s="207"/>
      <c r="D56" s="207"/>
      <c r="E56" s="208"/>
    </row>
    <row r="57" spans="1:5" s="121" customFormat="1" ht="18" customHeight="1" x14ac:dyDescent="0.25">
      <c r="A57" s="130" t="s">
        <v>15</v>
      </c>
      <c r="B57" s="130" t="s">
        <v>2408</v>
      </c>
      <c r="C57" s="130" t="s">
        <v>46</v>
      </c>
      <c r="D57" s="147" t="s">
        <v>2411</v>
      </c>
      <c r="E57" s="147" t="s">
        <v>2409</v>
      </c>
    </row>
    <row r="58" spans="1:5" s="121" customFormat="1" ht="18" customHeight="1" x14ac:dyDescent="0.25">
      <c r="A58" s="128" t="str">
        <f>VLOOKUP(B58,'[1]LISTADO ATM'!$A$2:$C$922,3,0)</f>
        <v>DISTRITO NACIONAL</v>
      </c>
      <c r="B58" s="132">
        <v>113</v>
      </c>
      <c r="C58" s="128" t="str">
        <f>VLOOKUP(B58,'[1]LISTADO ATM'!$A$2:$B$822,2,0)</f>
        <v xml:space="preserve">ATM Autoservicio Atalaya del Mar </v>
      </c>
      <c r="D58" s="145" t="s">
        <v>2618</v>
      </c>
      <c r="E58" s="142">
        <v>3336009158</v>
      </c>
    </row>
    <row r="59" spans="1:5" s="120" customFormat="1" ht="18.75" customHeight="1" x14ac:dyDescent="0.25">
      <c r="A59" s="128" t="str">
        <f>VLOOKUP(B59,'[1]LISTADO ATM'!$A$2:$C$922,3,0)</f>
        <v>DISTRITO NACIONAL</v>
      </c>
      <c r="B59" s="132">
        <v>514</v>
      </c>
      <c r="C59" s="128" t="str">
        <f>VLOOKUP(B59,'[1]LISTADO ATM'!$A$2:$B$822,2,0)</f>
        <v>ATM Autoservicio Charles de Gaulle</v>
      </c>
      <c r="D59" s="145" t="s">
        <v>2618</v>
      </c>
      <c r="E59" s="142">
        <v>3336012412</v>
      </c>
    </row>
    <row r="60" spans="1:5" s="121" customFormat="1" ht="18" customHeight="1" x14ac:dyDescent="0.25">
      <c r="A60" s="128" t="str">
        <f>VLOOKUP(B60,'[1]LISTADO ATM'!$A$2:$C$922,3,0)</f>
        <v>DISTRITO NACIONAL</v>
      </c>
      <c r="B60" s="132">
        <v>240</v>
      </c>
      <c r="C60" s="128" t="str">
        <f>VLOOKUP(B60,'[1]LISTADO ATM'!$A$2:$B$822,2,0)</f>
        <v xml:space="preserve">ATM Oficina Carrefour I </v>
      </c>
      <c r="D60" s="138" t="s">
        <v>2545</v>
      </c>
      <c r="E60" s="142">
        <v>3336012434</v>
      </c>
    </row>
    <row r="61" spans="1:5" s="121" customFormat="1" ht="18" customHeight="1" x14ac:dyDescent="0.25">
      <c r="A61" s="128" t="str">
        <f>VLOOKUP(B61,'[1]LISTADO ATM'!$A$2:$C$922,3,0)</f>
        <v>NORTE</v>
      </c>
      <c r="B61" s="132">
        <v>8</v>
      </c>
      <c r="C61" s="128" t="str">
        <f>VLOOKUP(B61,'[1]LISTADO ATM'!$A$2:$B$822,2,0)</f>
        <v>ATM Autoservicio Yaque</v>
      </c>
      <c r="D61" s="145" t="s">
        <v>2618</v>
      </c>
      <c r="E61" s="142">
        <v>3336012583</v>
      </c>
    </row>
    <row r="62" spans="1:5" s="121" customFormat="1" ht="18" customHeight="1" x14ac:dyDescent="0.25">
      <c r="A62" s="128" t="str">
        <f>VLOOKUP(B62,'[1]LISTADO ATM'!$A$2:$C$922,3,0)</f>
        <v>DISTRITO NACIONAL</v>
      </c>
      <c r="B62" s="132">
        <v>983</v>
      </c>
      <c r="C62" s="128" t="str">
        <f>VLOOKUP(B62,'[1]LISTADO ATM'!$A$2:$B$822,2,0)</f>
        <v xml:space="preserve">ATM Bravo República de Colombia </v>
      </c>
      <c r="D62" s="138" t="s">
        <v>2545</v>
      </c>
      <c r="E62" s="142">
        <v>3336012296</v>
      </c>
    </row>
    <row r="63" spans="1:5" s="121" customFormat="1" ht="18" customHeight="1" x14ac:dyDescent="0.25">
      <c r="A63" s="128" t="str">
        <f>VLOOKUP(B63,'[1]LISTADO ATM'!$A$2:$C$922,3,0)</f>
        <v>ESTE</v>
      </c>
      <c r="B63" s="132">
        <v>158</v>
      </c>
      <c r="C63" s="128" t="str">
        <f>VLOOKUP(B63,'[1]LISTADO ATM'!$A$2:$B$822,2,0)</f>
        <v xml:space="preserve">ATM Oficina Romana Norte </v>
      </c>
      <c r="D63" s="145" t="s">
        <v>2618</v>
      </c>
      <c r="E63" s="142">
        <v>3336013985</v>
      </c>
    </row>
    <row r="64" spans="1:5" s="121" customFormat="1" ht="18" customHeight="1" x14ac:dyDescent="0.25">
      <c r="A64" s="128" t="str">
        <f>VLOOKUP(B64,'[1]LISTADO ATM'!$A$2:$C$922,3,0)</f>
        <v>NORTE</v>
      </c>
      <c r="B64" s="132">
        <v>956</v>
      </c>
      <c r="C64" s="128" t="str">
        <f>VLOOKUP(B64,'[1]LISTADO ATM'!$A$2:$B$822,2,0)</f>
        <v xml:space="preserve">ATM Autoservicio El Jaya (SFM) </v>
      </c>
      <c r="D64" s="145" t="s">
        <v>2618</v>
      </c>
      <c r="E64" s="142">
        <v>3336014102</v>
      </c>
    </row>
    <row r="65" spans="1:5" s="121" customFormat="1" ht="18" customHeight="1" thickBot="1" x14ac:dyDescent="0.3">
      <c r="A65" s="141" t="s">
        <v>2462</v>
      </c>
      <c r="B65" s="131">
        <f>COUNT(B58:B64)</f>
        <v>7</v>
      </c>
      <c r="C65" s="203"/>
      <c r="D65" s="204"/>
      <c r="E65" s="205"/>
    </row>
    <row r="66" spans="1:5" s="121" customFormat="1" ht="18" customHeight="1" thickBot="1" x14ac:dyDescent="0.3">
      <c r="A66" s="159"/>
      <c r="B66" s="160"/>
      <c r="C66" s="183"/>
      <c r="D66" s="183"/>
      <c r="E66" s="196"/>
    </row>
    <row r="67" spans="1:5" s="121" customFormat="1" ht="18" customHeight="1" thickBot="1" x14ac:dyDescent="0.3">
      <c r="A67" s="190" t="s">
        <v>2464</v>
      </c>
      <c r="B67" s="191"/>
      <c r="C67" s="197"/>
      <c r="D67" s="197"/>
      <c r="E67" s="198"/>
    </row>
    <row r="68" spans="1:5" s="121" customFormat="1" ht="18" customHeight="1" thickBot="1" x14ac:dyDescent="0.3">
      <c r="A68" s="199">
        <f>+B48+B54+B65</f>
        <v>14</v>
      </c>
      <c r="B68" s="200"/>
      <c r="C68" s="197"/>
      <c r="D68" s="197"/>
      <c r="E68" s="198"/>
    </row>
    <row r="69" spans="1:5" s="121" customFormat="1" ht="18" customHeight="1" thickBot="1" x14ac:dyDescent="0.3">
      <c r="A69" s="201"/>
      <c r="B69" s="202"/>
      <c r="C69" s="160"/>
      <c r="D69" s="160"/>
      <c r="E69" s="161"/>
    </row>
    <row r="70" spans="1:5" s="121" customFormat="1" ht="18" customHeight="1" thickBot="1" x14ac:dyDescent="0.3">
      <c r="A70" s="162" t="s">
        <v>2465</v>
      </c>
      <c r="B70" s="163"/>
      <c r="C70" s="163"/>
      <c r="D70" s="163"/>
      <c r="E70" s="164"/>
    </row>
    <row r="71" spans="1:5" s="121" customFormat="1" ht="18" customHeight="1" x14ac:dyDescent="0.25">
      <c r="A71" s="130" t="s">
        <v>15</v>
      </c>
      <c r="B71" s="130" t="s">
        <v>2408</v>
      </c>
      <c r="C71" s="130" t="s">
        <v>46</v>
      </c>
      <c r="D71" s="192" t="s">
        <v>2411</v>
      </c>
      <c r="E71" s="193"/>
    </row>
    <row r="72" spans="1:5" s="120" customFormat="1" ht="18.75" customHeight="1" x14ac:dyDescent="0.25">
      <c r="A72" s="128" t="str">
        <f>VLOOKUP(B72,'[1]LISTADO ATM'!$A$2:$C$922,3,0)</f>
        <v>DISTRITO NACIONAL</v>
      </c>
      <c r="B72" s="132">
        <v>784</v>
      </c>
      <c r="C72" s="128" t="str">
        <f>VLOOKUP(B72,'[1]LISTADO ATM'!$A$2:$B$822,2,0)</f>
        <v xml:space="preserve">ATM Tribunal Superior Electoral </v>
      </c>
      <c r="D72" s="194" t="s">
        <v>2582</v>
      </c>
      <c r="E72" s="195"/>
    </row>
    <row r="73" spans="1:5" s="120" customFormat="1" ht="18.75" customHeight="1" x14ac:dyDescent="0.25">
      <c r="A73" s="128" t="str">
        <f>VLOOKUP(B73,'[1]LISTADO ATM'!$A$2:$C$922,3,0)</f>
        <v>NORTE</v>
      </c>
      <c r="B73" s="132">
        <v>372</v>
      </c>
      <c r="C73" s="128" t="str">
        <f>VLOOKUP(B73,'[1]LISTADO ATM'!$A$2:$B$822,2,0)</f>
        <v>ATM Oficina Sánchez II</v>
      </c>
      <c r="D73" s="194" t="s">
        <v>2582</v>
      </c>
      <c r="E73" s="195"/>
    </row>
    <row r="74" spans="1:5" s="112" customFormat="1" ht="18.75" customHeight="1" x14ac:dyDescent="0.25">
      <c r="A74" s="128" t="str">
        <f>VLOOKUP(B74,'[1]LISTADO ATM'!$A$2:$C$922,3,0)</f>
        <v>DISTRITO NACIONAL</v>
      </c>
      <c r="B74" s="132">
        <v>160</v>
      </c>
      <c r="C74" s="128" t="str">
        <f>VLOOKUP(B74,'[1]LISTADO ATM'!$A$2:$B$822,2,0)</f>
        <v xml:space="preserve">ATM Oficina Herrera </v>
      </c>
      <c r="D74" s="194" t="s">
        <v>2697</v>
      </c>
      <c r="E74" s="195"/>
    </row>
    <row r="75" spans="1:5" s="112" customFormat="1" ht="18" customHeight="1" thickBot="1" x14ac:dyDescent="0.3">
      <c r="A75" s="141" t="s">
        <v>2462</v>
      </c>
      <c r="B75" s="131">
        <f>COUNT(B72:B74)</f>
        <v>3</v>
      </c>
      <c r="C75" s="203"/>
      <c r="D75" s="204"/>
      <c r="E75" s="205"/>
    </row>
    <row r="76" spans="1:5" s="112" customFormat="1" ht="18" customHeight="1" x14ac:dyDescent="0.25"/>
    <row r="77" spans="1:5" s="120" customFormat="1" ht="18.75" customHeight="1" x14ac:dyDescent="0.25"/>
    <row r="78" spans="1:5" s="121" customFormat="1" ht="18.75" customHeight="1" x14ac:dyDescent="0.25"/>
    <row r="79" spans="1:5" s="121" customFormat="1" ht="18.75" customHeight="1" x14ac:dyDescent="0.25"/>
    <row r="80" spans="1:5" s="121" customFormat="1" ht="18.75" customHeight="1" x14ac:dyDescent="0.25"/>
    <row r="81" spans="1:5" s="112" customFormat="1" ht="18" customHeight="1" x14ac:dyDescent="0.25"/>
    <row r="82" spans="1:5" s="121" customFormat="1" ht="18" customHeight="1" x14ac:dyDescent="0.25"/>
    <row r="83" spans="1:5" ht="18" customHeight="1" x14ac:dyDescent="0.25">
      <c r="A83" s="81"/>
      <c r="B83" s="81"/>
      <c r="C83" s="81"/>
      <c r="D83" s="81"/>
      <c r="E83" s="81"/>
    </row>
    <row r="84" spans="1:5" ht="18.75" customHeight="1" x14ac:dyDescent="0.25">
      <c r="A84" s="81"/>
      <c r="B84" s="81"/>
      <c r="C84" s="81"/>
      <c r="D84" s="81"/>
      <c r="E84" s="81"/>
    </row>
    <row r="85" spans="1:5" ht="18.75" customHeight="1" x14ac:dyDescent="0.25">
      <c r="A85" s="81"/>
      <c r="B85" s="81"/>
      <c r="C85" s="81"/>
      <c r="D85" s="81"/>
      <c r="E85" s="81"/>
    </row>
    <row r="86" spans="1:5" ht="18.75" customHeight="1" x14ac:dyDescent="0.25">
      <c r="A86" s="81"/>
      <c r="B86" s="81"/>
      <c r="C86" s="81"/>
      <c r="D86" s="81"/>
      <c r="E86" s="81"/>
    </row>
    <row r="87" spans="1:5" ht="18" customHeight="1" x14ac:dyDescent="0.25">
      <c r="A87" s="81"/>
      <c r="B87" s="81"/>
      <c r="C87" s="81"/>
      <c r="D87" s="81"/>
      <c r="E87" s="81"/>
    </row>
    <row r="88" spans="1:5" ht="18.75" customHeight="1" x14ac:dyDescent="0.25">
      <c r="A88" s="81"/>
      <c r="B88" s="81"/>
      <c r="C88" s="81"/>
      <c r="D88" s="81"/>
      <c r="E88" s="81"/>
    </row>
    <row r="89" spans="1:5" x14ac:dyDescent="0.25">
      <c r="A89" s="81"/>
      <c r="B89" s="81"/>
      <c r="C89" s="81"/>
      <c r="D89" s="81"/>
      <c r="E89" s="81"/>
    </row>
    <row r="90" spans="1:5" ht="18.75" customHeight="1" x14ac:dyDescent="0.25">
      <c r="A90" s="81"/>
      <c r="B90" s="81"/>
      <c r="C90" s="81"/>
      <c r="D90" s="81"/>
      <c r="E90" s="81"/>
    </row>
    <row r="91" spans="1:5" ht="18.75" customHeight="1" x14ac:dyDescent="0.25">
      <c r="A91" s="81"/>
      <c r="B91" s="81"/>
      <c r="C91" s="81"/>
      <c r="D91" s="81"/>
      <c r="E91" s="81"/>
    </row>
    <row r="92" spans="1:5" ht="18.75" customHeight="1" x14ac:dyDescent="0.25">
      <c r="A92" s="81"/>
      <c r="B92" s="81"/>
      <c r="C92" s="81"/>
      <c r="D92" s="81"/>
      <c r="E92" s="81"/>
    </row>
    <row r="93" spans="1:5" ht="18.75" customHeight="1" x14ac:dyDescent="0.25">
      <c r="A93" s="81"/>
      <c r="B93" s="81"/>
      <c r="C93" s="81"/>
      <c r="D93" s="81"/>
      <c r="E93" s="81"/>
    </row>
    <row r="94" spans="1:5" ht="18.75" customHeight="1" x14ac:dyDescent="0.25">
      <c r="A94" s="81"/>
      <c r="B94" s="81"/>
      <c r="C94" s="81"/>
      <c r="D94" s="81"/>
      <c r="E94" s="81"/>
    </row>
    <row r="95" spans="1:5" x14ac:dyDescent="0.25">
      <c r="A95" s="81"/>
      <c r="B95" s="81"/>
      <c r="C95" s="81"/>
      <c r="D95" s="81"/>
      <c r="E95" s="81"/>
    </row>
    <row r="96" spans="1:5" ht="18.75" customHeight="1" x14ac:dyDescent="0.25">
      <c r="A96" s="81"/>
      <c r="B96" s="81"/>
      <c r="C96" s="81"/>
      <c r="D96" s="81"/>
      <c r="E96" s="81"/>
    </row>
    <row r="97" spans="1:5" ht="18" customHeight="1" x14ac:dyDescent="0.25">
      <c r="A97" s="81"/>
      <c r="B97" s="81"/>
      <c r="C97" s="81"/>
      <c r="D97" s="81"/>
      <c r="E97" s="81"/>
    </row>
    <row r="98" spans="1:5" x14ac:dyDescent="0.25">
      <c r="A98" s="81"/>
      <c r="B98" s="81"/>
      <c r="C98" s="81"/>
      <c r="D98" s="81"/>
      <c r="E98" s="81"/>
    </row>
    <row r="99" spans="1:5" x14ac:dyDescent="0.25">
      <c r="A99" s="81"/>
      <c r="B99" s="81"/>
      <c r="C99" s="81"/>
      <c r="D99" s="81"/>
      <c r="E99" s="81"/>
    </row>
    <row r="100" spans="1:5" ht="18.75" customHeight="1" x14ac:dyDescent="0.25">
      <c r="A100" s="81"/>
      <c r="B100" s="81"/>
      <c r="C100" s="81"/>
      <c r="D100" s="81"/>
      <c r="E100" s="81"/>
    </row>
    <row r="101" spans="1:5" ht="18.75" customHeight="1" x14ac:dyDescent="0.25">
      <c r="A101" s="81"/>
      <c r="B101" s="81"/>
      <c r="C101" s="81"/>
      <c r="D101" s="81"/>
      <c r="E101" s="81"/>
    </row>
    <row r="102" spans="1:5" ht="18.75" customHeight="1" x14ac:dyDescent="0.25">
      <c r="A102" s="81"/>
      <c r="B102" s="81"/>
      <c r="C102" s="81"/>
      <c r="D102" s="81"/>
      <c r="E102" s="81"/>
    </row>
    <row r="103" spans="1:5" x14ac:dyDescent="0.25">
      <c r="A103" s="81"/>
      <c r="B103" s="81"/>
      <c r="C103" s="81"/>
      <c r="D103" s="81"/>
      <c r="E103" s="81"/>
    </row>
    <row r="104" spans="1:5" ht="18.75" customHeight="1" x14ac:dyDescent="0.25">
      <c r="A104" s="81"/>
      <c r="B104" s="81"/>
      <c r="C104" s="81"/>
      <c r="D104" s="81"/>
      <c r="E104" s="81"/>
    </row>
    <row r="105" spans="1:5" x14ac:dyDescent="0.25">
      <c r="A105" s="81"/>
      <c r="B105" s="81"/>
      <c r="C105" s="81"/>
      <c r="D105" s="81"/>
      <c r="E105" s="81"/>
    </row>
    <row r="106" spans="1:5" x14ac:dyDescent="0.25">
      <c r="A106" s="81"/>
      <c r="B106" s="81"/>
      <c r="C106" s="81"/>
      <c r="D106" s="81"/>
      <c r="E106" s="81"/>
    </row>
    <row r="107" spans="1:5" x14ac:dyDescent="0.25">
      <c r="A107" s="81"/>
      <c r="B107" s="81"/>
      <c r="C107" s="81"/>
      <c r="D107" s="81"/>
      <c r="E107" s="81"/>
    </row>
    <row r="108" spans="1:5" x14ac:dyDescent="0.25">
      <c r="A108" s="81"/>
      <c r="B108" s="81"/>
      <c r="C108" s="81"/>
      <c r="D108" s="81"/>
      <c r="E108" s="81"/>
    </row>
    <row r="109" spans="1:5" x14ac:dyDescent="0.25">
      <c r="A109" s="81"/>
      <c r="B109" s="81"/>
      <c r="C109" s="81"/>
      <c r="D109" s="81"/>
      <c r="E109" s="81"/>
    </row>
    <row r="110" spans="1:5" x14ac:dyDescent="0.25">
      <c r="A110" s="81"/>
      <c r="B110" s="81"/>
      <c r="C110" s="81"/>
      <c r="D110" s="81"/>
      <c r="E110" s="81"/>
    </row>
    <row r="111" spans="1:5" x14ac:dyDescent="0.25">
      <c r="A111" s="81"/>
      <c r="B111" s="81"/>
      <c r="C111" s="81"/>
      <c r="D111" s="81"/>
      <c r="E111" s="81"/>
    </row>
    <row r="112" spans="1:5" x14ac:dyDescent="0.25">
      <c r="A112" s="81"/>
      <c r="B112" s="81"/>
      <c r="C112" s="81"/>
      <c r="D112" s="81"/>
      <c r="E112" s="81"/>
    </row>
    <row r="113" spans="1:5" x14ac:dyDescent="0.25">
      <c r="A113" s="81"/>
      <c r="B113" s="81"/>
      <c r="C113" s="81"/>
      <c r="D113" s="81"/>
      <c r="E113" s="81"/>
    </row>
    <row r="114" spans="1:5" x14ac:dyDescent="0.25">
      <c r="A114" s="81"/>
      <c r="B114" s="81"/>
      <c r="C114" s="81"/>
      <c r="D114" s="81"/>
      <c r="E114" s="81"/>
    </row>
    <row r="115" spans="1:5" x14ac:dyDescent="0.25">
      <c r="A115" s="81"/>
      <c r="B115" s="81"/>
      <c r="C115" s="81"/>
      <c r="D115" s="81"/>
      <c r="E115" s="81"/>
    </row>
    <row r="116" spans="1:5" x14ac:dyDescent="0.25">
      <c r="A116" s="81"/>
      <c r="B116" s="81"/>
      <c r="C116" s="81"/>
      <c r="D116" s="81"/>
      <c r="E116" s="81"/>
    </row>
    <row r="117" spans="1:5" x14ac:dyDescent="0.25">
      <c r="A117" s="81"/>
      <c r="B117" s="81"/>
      <c r="C117" s="81"/>
      <c r="D117" s="81"/>
      <c r="E117" s="81"/>
    </row>
    <row r="118" spans="1:5" x14ac:dyDescent="0.25">
      <c r="A118" s="81"/>
      <c r="B118" s="81"/>
      <c r="C118" s="81"/>
      <c r="D118" s="81"/>
      <c r="E118" s="81"/>
    </row>
    <row r="119" spans="1:5" x14ac:dyDescent="0.25">
      <c r="A119" s="81"/>
      <c r="B119" s="81"/>
      <c r="C119" s="81"/>
      <c r="D119" s="81"/>
      <c r="E119" s="81"/>
    </row>
    <row r="120" spans="1:5" x14ac:dyDescent="0.25">
      <c r="A120" s="81"/>
      <c r="B120" s="81"/>
      <c r="C120" s="81"/>
      <c r="D120" s="81"/>
      <c r="E120" s="81"/>
    </row>
    <row r="121" spans="1:5" x14ac:dyDescent="0.25">
      <c r="A121" s="81"/>
      <c r="B121" s="81"/>
      <c r="C121" s="81"/>
      <c r="D121" s="81"/>
      <c r="E121" s="81"/>
    </row>
    <row r="122" spans="1:5" x14ac:dyDescent="0.25">
      <c r="A122" s="81"/>
      <c r="B122" s="81"/>
      <c r="C122" s="81"/>
      <c r="D122" s="81"/>
      <c r="E122" s="81"/>
    </row>
    <row r="123" spans="1:5" x14ac:dyDescent="0.25">
      <c r="A123" s="81"/>
      <c r="B123" s="81"/>
      <c r="C123" s="81"/>
      <c r="D123" s="81"/>
      <c r="E123" s="81"/>
    </row>
    <row r="124" spans="1:5" x14ac:dyDescent="0.25">
      <c r="A124" s="81"/>
      <c r="B124" s="81"/>
      <c r="C124" s="81"/>
      <c r="D124" s="81"/>
      <c r="E124" s="81"/>
    </row>
    <row r="125" spans="1:5" x14ac:dyDescent="0.25">
      <c r="A125" s="81"/>
      <c r="B125" s="81"/>
      <c r="C125" s="81"/>
      <c r="D125" s="81"/>
      <c r="E125" s="81"/>
    </row>
    <row r="126" spans="1:5" x14ac:dyDescent="0.25">
      <c r="A126" s="81"/>
      <c r="B126" s="81"/>
      <c r="C126" s="81"/>
      <c r="D126" s="81"/>
      <c r="E126" s="81"/>
    </row>
    <row r="127" spans="1:5" x14ac:dyDescent="0.25">
      <c r="A127" s="81"/>
      <c r="B127" s="81"/>
      <c r="C127" s="81"/>
      <c r="D127" s="81"/>
      <c r="E127" s="81"/>
    </row>
    <row r="128" spans="1:5" x14ac:dyDescent="0.25">
      <c r="A128" s="81"/>
      <c r="B128" s="81"/>
      <c r="C128" s="81"/>
      <c r="D128" s="81"/>
      <c r="E128" s="81"/>
    </row>
    <row r="129" spans="1:5" x14ac:dyDescent="0.25">
      <c r="A129" s="81"/>
      <c r="B129" s="81"/>
      <c r="C129" s="81"/>
      <c r="D129" s="81"/>
      <c r="E129" s="81"/>
    </row>
    <row r="130" spans="1:5" x14ac:dyDescent="0.25">
      <c r="A130" s="81"/>
      <c r="B130" s="81"/>
      <c r="C130" s="81"/>
      <c r="D130" s="81"/>
      <c r="E130" s="81"/>
    </row>
    <row r="131" spans="1:5" x14ac:dyDescent="0.25">
      <c r="A131" s="81"/>
      <c r="B131" s="81"/>
      <c r="C131" s="81"/>
      <c r="D131" s="81"/>
      <c r="E131" s="81"/>
    </row>
    <row r="132" spans="1:5" x14ac:dyDescent="0.25">
      <c r="A132" s="81"/>
      <c r="B132" s="81"/>
      <c r="C132" s="81"/>
      <c r="D132" s="81"/>
      <c r="E132" s="81"/>
    </row>
    <row r="133" spans="1:5" x14ac:dyDescent="0.25">
      <c r="A133" s="81"/>
      <c r="B133" s="81"/>
      <c r="C133" s="81"/>
      <c r="D133" s="81"/>
      <c r="E133" s="81"/>
    </row>
    <row r="134" spans="1:5" x14ac:dyDescent="0.25">
      <c r="A134" s="81"/>
      <c r="B134" s="81"/>
      <c r="C134" s="81"/>
      <c r="D134" s="81"/>
      <c r="E134" s="81"/>
    </row>
    <row r="135" spans="1:5" x14ac:dyDescent="0.25">
      <c r="A135" s="81"/>
      <c r="B135" s="81"/>
      <c r="C135" s="81"/>
      <c r="D135" s="81"/>
      <c r="E135" s="81"/>
    </row>
    <row r="136" spans="1:5" x14ac:dyDescent="0.25">
      <c r="A136" s="81"/>
      <c r="B136" s="81"/>
      <c r="C136" s="81"/>
      <c r="D136" s="81"/>
      <c r="E136" s="81"/>
    </row>
    <row r="137" spans="1:5" x14ac:dyDescent="0.25">
      <c r="A137" s="81"/>
      <c r="B137" s="81"/>
      <c r="C137" s="81"/>
      <c r="D137" s="81"/>
      <c r="E137" s="81"/>
    </row>
    <row r="138" spans="1:5" x14ac:dyDescent="0.25">
      <c r="A138" s="81"/>
      <c r="B138" s="81"/>
      <c r="C138" s="81"/>
      <c r="D138" s="81"/>
      <c r="E138" s="81"/>
    </row>
    <row r="139" spans="1:5" x14ac:dyDescent="0.25">
      <c r="A139" s="81"/>
      <c r="B139" s="81"/>
      <c r="C139" s="81"/>
      <c r="D139" s="81"/>
      <c r="E139" s="81"/>
    </row>
    <row r="140" spans="1:5" x14ac:dyDescent="0.25">
      <c r="A140" s="81"/>
      <c r="B140" s="81"/>
      <c r="C140" s="81"/>
      <c r="D140" s="81"/>
      <c r="E140" s="81"/>
    </row>
    <row r="141" spans="1:5" x14ac:dyDescent="0.25">
      <c r="A141" s="81"/>
      <c r="B141" s="81"/>
      <c r="C141" s="81"/>
      <c r="D141" s="81"/>
      <c r="E141" s="81"/>
    </row>
    <row r="142" spans="1:5" x14ac:dyDescent="0.25">
      <c r="A142" s="81"/>
      <c r="B142" s="81"/>
      <c r="C142" s="81"/>
      <c r="D142" s="81"/>
      <c r="E142" s="81"/>
    </row>
    <row r="143" spans="1:5" x14ac:dyDescent="0.25">
      <c r="A143" s="81"/>
      <c r="B143" s="81"/>
      <c r="C143" s="81"/>
      <c r="D143" s="81"/>
      <c r="E143" s="81"/>
    </row>
    <row r="144" spans="1:5" x14ac:dyDescent="0.25">
      <c r="A144" s="81"/>
      <c r="B144" s="81"/>
      <c r="C144" s="81"/>
      <c r="D144" s="81"/>
      <c r="E144" s="81"/>
    </row>
    <row r="145" spans="1:5" x14ac:dyDescent="0.25">
      <c r="A145" s="81"/>
      <c r="B145" s="81"/>
      <c r="C145" s="81"/>
      <c r="D145" s="81"/>
      <c r="E145" s="81"/>
    </row>
    <row r="146" spans="1:5" x14ac:dyDescent="0.25">
      <c r="A146" s="81"/>
      <c r="B146" s="81"/>
      <c r="C146" s="81"/>
      <c r="D146" s="81"/>
      <c r="E146" s="81"/>
    </row>
    <row r="147" spans="1:5" x14ac:dyDescent="0.25">
      <c r="A147" s="81"/>
      <c r="B147" s="81"/>
      <c r="C147" s="81"/>
      <c r="D147" s="81"/>
      <c r="E147" s="81"/>
    </row>
    <row r="148" spans="1:5" x14ac:dyDescent="0.25">
      <c r="A148" s="81"/>
      <c r="B148" s="81"/>
      <c r="C148" s="81"/>
      <c r="D148" s="81"/>
      <c r="E148" s="81"/>
    </row>
    <row r="149" spans="1:5" x14ac:dyDescent="0.25">
      <c r="A149" s="81"/>
      <c r="B149" s="81"/>
      <c r="C149" s="81"/>
      <c r="D149" s="81"/>
      <c r="E149" s="81"/>
    </row>
    <row r="150" spans="1:5" x14ac:dyDescent="0.25">
      <c r="A150" s="81"/>
      <c r="B150" s="81"/>
      <c r="C150" s="81"/>
      <c r="D150" s="81"/>
      <c r="E150" s="81"/>
    </row>
    <row r="151" spans="1:5" x14ac:dyDescent="0.25">
      <c r="A151" s="81"/>
      <c r="B151" s="81"/>
      <c r="C151" s="81"/>
      <c r="D151" s="81"/>
      <c r="E151" s="81"/>
    </row>
    <row r="152" spans="1:5" x14ac:dyDescent="0.25">
      <c r="A152" s="81"/>
      <c r="B152" s="81"/>
      <c r="C152" s="81"/>
      <c r="D152" s="81"/>
      <c r="E152" s="81"/>
    </row>
    <row r="153" spans="1:5" x14ac:dyDescent="0.25">
      <c r="A153" s="81"/>
      <c r="B153" s="81"/>
      <c r="C153" s="81"/>
      <c r="D153" s="81"/>
      <c r="E153" s="81"/>
    </row>
    <row r="154" spans="1:5" x14ac:dyDescent="0.25">
      <c r="A154" s="81"/>
      <c r="B154" s="81"/>
      <c r="C154" s="81"/>
      <c r="D154" s="81"/>
      <c r="E154" s="81"/>
    </row>
    <row r="155" spans="1:5" x14ac:dyDescent="0.25">
      <c r="A155" s="81"/>
      <c r="B155" s="81"/>
      <c r="C155" s="81"/>
      <c r="D155" s="81"/>
      <c r="E155" s="81"/>
    </row>
    <row r="156" spans="1:5" x14ac:dyDescent="0.25">
      <c r="A156" s="81"/>
      <c r="B156" s="81"/>
      <c r="C156" s="81"/>
      <c r="D156" s="81"/>
      <c r="E156" s="81"/>
    </row>
    <row r="157" spans="1:5" x14ac:dyDescent="0.25">
      <c r="A157" s="81"/>
      <c r="B157" s="81"/>
      <c r="C157" s="81"/>
      <c r="D157" s="81"/>
      <c r="E157" s="81"/>
    </row>
    <row r="158" spans="1:5" x14ac:dyDescent="0.25">
      <c r="A158" s="81"/>
      <c r="B158" s="81"/>
      <c r="C158" s="81"/>
      <c r="D158" s="81"/>
      <c r="E158" s="81"/>
    </row>
    <row r="159" spans="1:5" x14ac:dyDescent="0.25">
      <c r="A159" s="81"/>
      <c r="B159" s="81"/>
      <c r="C159" s="81"/>
      <c r="D159" s="81"/>
      <c r="E159" s="81"/>
    </row>
    <row r="160" spans="1:5" x14ac:dyDescent="0.25">
      <c r="A160" s="81"/>
      <c r="B160" s="81"/>
      <c r="C160" s="81"/>
      <c r="D160" s="81"/>
      <c r="E160" s="81"/>
    </row>
    <row r="161" spans="1:5" x14ac:dyDescent="0.25">
      <c r="A161" s="81"/>
      <c r="B161" s="81"/>
      <c r="C161" s="81"/>
      <c r="D161" s="81"/>
      <c r="E161" s="81"/>
    </row>
    <row r="162" spans="1:5" x14ac:dyDescent="0.25">
      <c r="A162" s="81"/>
      <c r="B162" s="81"/>
      <c r="C162" s="81"/>
      <c r="D162" s="81"/>
      <c r="E162" s="81"/>
    </row>
    <row r="163" spans="1:5" x14ac:dyDescent="0.25">
      <c r="A163" s="81"/>
      <c r="B163" s="81"/>
      <c r="C163" s="81"/>
      <c r="D163" s="81"/>
      <c r="E163" s="81"/>
    </row>
    <row r="164" spans="1:5" x14ac:dyDescent="0.25">
      <c r="A164" s="81"/>
      <c r="B164" s="81"/>
      <c r="C164" s="81"/>
      <c r="D164" s="81"/>
      <c r="E164" s="81"/>
    </row>
    <row r="165" spans="1:5" x14ac:dyDescent="0.25">
      <c r="A165" s="81"/>
      <c r="B165" s="81"/>
      <c r="C165" s="81"/>
      <c r="D165" s="81"/>
      <c r="E165" s="81"/>
    </row>
    <row r="166" spans="1:5" x14ac:dyDescent="0.25">
      <c r="A166" s="81"/>
      <c r="B166" s="81"/>
      <c r="C166" s="81"/>
      <c r="D166" s="81"/>
      <c r="E166" s="81"/>
    </row>
    <row r="167" spans="1:5" x14ac:dyDescent="0.25">
      <c r="A167" s="81"/>
      <c r="B167" s="81"/>
      <c r="C167" s="81"/>
      <c r="D167" s="81"/>
      <c r="E167" s="81"/>
    </row>
    <row r="168" spans="1:5" x14ac:dyDescent="0.25">
      <c r="A168" s="81"/>
      <c r="B168" s="81"/>
      <c r="C168" s="81"/>
      <c r="D168" s="81"/>
      <c r="E168" s="81"/>
    </row>
    <row r="169" spans="1:5" x14ac:dyDescent="0.25">
      <c r="A169" s="81"/>
      <c r="B169" s="81"/>
      <c r="C169" s="81"/>
      <c r="D169" s="81"/>
      <c r="E169" s="81"/>
    </row>
    <row r="170" spans="1:5" x14ac:dyDescent="0.25">
      <c r="A170" s="81"/>
      <c r="B170" s="81"/>
      <c r="C170" s="81"/>
      <c r="D170" s="81"/>
      <c r="E170" s="81"/>
    </row>
    <row r="171" spans="1:5" x14ac:dyDescent="0.25">
      <c r="A171" s="81"/>
      <c r="B171" s="81"/>
      <c r="C171" s="81"/>
      <c r="D171" s="81"/>
      <c r="E171" s="81"/>
    </row>
    <row r="172" spans="1:5" x14ac:dyDescent="0.25">
      <c r="A172" s="81"/>
      <c r="B172" s="81"/>
      <c r="C172" s="81"/>
      <c r="D172" s="81"/>
      <c r="E172" s="81"/>
    </row>
    <row r="173" spans="1:5" x14ac:dyDescent="0.25">
      <c r="A173" s="81"/>
      <c r="B173" s="81"/>
      <c r="C173" s="81"/>
      <c r="D173" s="81"/>
      <c r="E173" s="81"/>
    </row>
    <row r="174" spans="1:5" x14ac:dyDescent="0.25">
      <c r="A174" s="81"/>
      <c r="B174" s="81"/>
      <c r="C174" s="81"/>
      <c r="D174" s="81"/>
      <c r="E174" s="81"/>
    </row>
    <row r="175" spans="1:5" x14ac:dyDescent="0.25">
      <c r="A175" s="81"/>
      <c r="B175" s="81"/>
      <c r="C175" s="81"/>
      <c r="D175" s="81"/>
      <c r="E175" s="81"/>
    </row>
    <row r="176" spans="1:5" x14ac:dyDescent="0.25">
      <c r="A176" s="81"/>
      <c r="B176" s="81"/>
      <c r="C176" s="81"/>
      <c r="D176" s="81"/>
      <c r="E176" s="81"/>
    </row>
    <row r="177" spans="1:5" x14ac:dyDescent="0.25">
      <c r="A177" s="81"/>
      <c r="B177" s="81"/>
      <c r="C177" s="81"/>
      <c r="D177" s="81"/>
      <c r="E177" s="81"/>
    </row>
    <row r="178" spans="1:5" x14ac:dyDescent="0.25">
      <c r="A178" s="81"/>
      <c r="B178" s="81"/>
      <c r="C178" s="81"/>
      <c r="D178" s="81"/>
      <c r="E178" s="81"/>
    </row>
    <row r="179" spans="1:5" x14ac:dyDescent="0.25">
      <c r="A179" s="81"/>
      <c r="B179" s="81"/>
      <c r="C179" s="81"/>
      <c r="D179" s="81"/>
      <c r="E179" s="81"/>
    </row>
    <row r="180" spans="1:5" x14ac:dyDescent="0.25">
      <c r="A180" s="81"/>
      <c r="B180" s="81"/>
      <c r="C180" s="81"/>
      <c r="D180" s="81"/>
      <c r="E180" s="81"/>
    </row>
    <row r="181" spans="1:5" x14ac:dyDescent="0.25">
      <c r="A181" s="81"/>
      <c r="B181" s="81"/>
      <c r="C181" s="81"/>
      <c r="D181" s="81"/>
      <c r="E181" s="81"/>
    </row>
    <row r="182" spans="1:5" x14ac:dyDescent="0.25">
      <c r="A182" s="81"/>
      <c r="B182" s="81"/>
      <c r="C182" s="81"/>
      <c r="D182" s="81"/>
      <c r="E182" s="81"/>
    </row>
    <row r="183" spans="1:5" x14ac:dyDescent="0.25">
      <c r="A183" s="81"/>
      <c r="B183" s="81"/>
      <c r="C183" s="81"/>
      <c r="D183" s="81"/>
      <c r="E183" s="81"/>
    </row>
    <row r="184" spans="1:5" x14ac:dyDescent="0.25">
      <c r="A184" s="81"/>
      <c r="B184" s="81"/>
      <c r="C184" s="81"/>
      <c r="D184" s="81"/>
      <c r="E184" s="81"/>
    </row>
    <row r="185" spans="1:5" x14ac:dyDescent="0.25">
      <c r="A185" s="81"/>
      <c r="B185" s="81"/>
      <c r="C185" s="81"/>
      <c r="D185" s="81"/>
      <c r="E185" s="81"/>
    </row>
    <row r="186" spans="1:5" x14ac:dyDescent="0.25">
      <c r="A186" s="81"/>
      <c r="B186" s="81"/>
      <c r="C186" s="81"/>
      <c r="D186" s="81"/>
      <c r="E186" s="81"/>
    </row>
    <row r="187" spans="1:5" x14ac:dyDescent="0.25">
      <c r="A187" s="81"/>
      <c r="B187" s="81"/>
      <c r="C187" s="81"/>
      <c r="D187" s="81"/>
      <c r="E187" s="81"/>
    </row>
    <row r="188" spans="1:5" x14ac:dyDescent="0.25">
      <c r="A188" s="81"/>
      <c r="B188" s="81"/>
      <c r="C188" s="81"/>
      <c r="D188" s="81"/>
      <c r="E188" s="81"/>
    </row>
    <row r="189" spans="1:5" x14ac:dyDescent="0.25">
      <c r="A189" s="81"/>
      <c r="B189" s="81"/>
      <c r="C189" s="81"/>
      <c r="D189" s="81"/>
      <c r="E189" s="81"/>
    </row>
    <row r="190" spans="1:5" x14ac:dyDescent="0.25">
      <c r="A190" s="81"/>
      <c r="B190" s="81"/>
      <c r="C190" s="81"/>
      <c r="D190" s="81"/>
      <c r="E190" s="81"/>
    </row>
    <row r="191" spans="1:5" x14ac:dyDescent="0.25">
      <c r="A191" s="81"/>
      <c r="B191" s="81"/>
      <c r="C191" s="81"/>
      <c r="D191" s="81"/>
      <c r="E191" s="81"/>
    </row>
    <row r="192" spans="1:5" x14ac:dyDescent="0.25">
      <c r="A192" s="81"/>
      <c r="B192" s="81"/>
      <c r="C192" s="81"/>
      <c r="D192" s="81"/>
      <c r="E192" s="81"/>
    </row>
    <row r="193" spans="1:5" x14ac:dyDescent="0.25">
      <c r="A193" s="81"/>
      <c r="B193" s="81"/>
      <c r="C193" s="81"/>
      <c r="D193" s="81"/>
      <c r="E193" s="81"/>
    </row>
    <row r="194" spans="1:5" x14ac:dyDescent="0.25">
      <c r="A194" s="81"/>
      <c r="B194" s="81"/>
      <c r="C194" s="81"/>
      <c r="D194" s="81"/>
      <c r="E194" s="81"/>
    </row>
    <row r="195" spans="1:5" x14ac:dyDescent="0.25">
      <c r="A195" s="81"/>
      <c r="B195" s="81"/>
      <c r="C195" s="81"/>
      <c r="D195" s="81"/>
      <c r="E195" s="81"/>
    </row>
    <row r="196" spans="1:5" x14ac:dyDescent="0.25">
      <c r="A196" s="81"/>
      <c r="B196" s="81"/>
      <c r="C196" s="81"/>
      <c r="D196" s="81"/>
      <c r="E196" s="81"/>
    </row>
    <row r="197" spans="1:5" x14ac:dyDescent="0.25">
      <c r="A197" s="81"/>
      <c r="B197" s="81"/>
      <c r="C197" s="81"/>
      <c r="D197" s="81"/>
      <c r="E197" s="81"/>
    </row>
    <row r="198" spans="1:5" x14ac:dyDescent="0.25">
      <c r="A198" s="81"/>
      <c r="B198" s="81"/>
      <c r="C198" s="81"/>
      <c r="D198" s="81"/>
      <c r="E198" s="81"/>
    </row>
    <row r="199" spans="1:5" x14ac:dyDescent="0.25">
      <c r="A199" s="81"/>
      <c r="B199" s="81"/>
      <c r="C199" s="81"/>
      <c r="D199" s="81"/>
      <c r="E199" s="81"/>
    </row>
    <row r="200" spans="1:5" x14ac:dyDescent="0.25">
      <c r="A200" s="81"/>
      <c r="B200" s="81"/>
      <c r="C200" s="81"/>
      <c r="D200" s="81"/>
      <c r="E200" s="81"/>
    </row>
    <row r="201" spans="1:5" x14ac:dyDescent="0.25">
      <c r="A201" s="81"/>
      <c r="B201" s="81"/>
      <c r="C201" s="81"/>
      <c r="D201" s="81"/>
      <c r="E201" s="81"/>
    </row>
    <row r="202" spans="1:5" x14ac:dyDescent="0.25">
      <c r="A202" s="81"/>
      <c r="B202" s="81"/>
      <c r="C202" s="81"/>
      <c r="D202" s="81"/>
      <c r="E202" s="81"/>
    </row>
    <row r="203" spans="1:5" x14ac:dyDescent="0.25">
      <c r="A203" s="81"/>
      <c r="B203" s="81"/>
      <c r="C203" s="81"/>
      <c r="D203" s="81"/>
      <c r="E203" s="81"/>
    </row>
    <row r="204" spans="1:5" x14ac:dyDescent="0.25">
      <c r="A204" s="81"/>
      <c r="B204" s="81"/>
      <c r="C204" s="81"/>
      <c r="D204" s="81"/>
      <c r="E204" s="81"/>
    </row>
    <row r="205" spans="1:5" x14ac:dyDescent="0.25">
      <c r="A205" s="81"/>
      <c r="B205" s="81"/>
      <c r="C205" s="81"/>
      <c r="D205" s="81"/>
      <c r="E205" s="81"/>
    </row>
    <row r="206" spans="1:5" x14ac:dyDescent="0.25">
      <c r="A206" s="81"/>
      <c r="B206" s="81"/>
      <c r="C206" s="81"/>
      <c r="D206" s="81"/>
      <c r="E206" s="81"/>
    </row>
    <row r="207" spans="1:5" x14ac:dyDescent="0.25">
      <c r="A207" s="81"/>
      <c r="B207" s="81"/>
      <c r="C207" s="81"/>
      <c r="D207" s="81"/>
      <c r="E207" s="81"/>
    </row>
    <row r="208" spans="1:5" x14ac:dyDescent="0.25">
      <c r="A208" s="81"/>
      <c r="B208" s="81"/>
      <c r="C208" s="81"/>
      <c r="D208" s="81"/>
      <c r="E208" s="81"/>
    </row>
    <row r="209" spans="1:5" x14ac:dyDescent="0.25">
      <c r="A209" s="81"/>
      <c r="B209" s="81"/>
      <c r="C209" s="81"/>
      <c r="D209" s="81"/>
      <c r="E209" s="81"/>
    </row>
    <row r="210" spans="1:5" x14ac:dyDescent="0.25">
      <c r="A210" s="81"/>
      <c r="B210" s="81"/>
      <c r="C210" s="81"/>
      <c r="D210" s="81"/>
      <c r="E210" s="81"/>
    </row>
    <row r="211" spans="1:5" x14ac:dyDescent="0.25">
      <c r="A211" s="81"/>
      <c r="B211" s="81"/>
      <c r="C211" s="81"/>
      <c r="D211" s="81"/>
      <c r="E211" s="81"/>
    </row>
    <row r="212" spans="1:5" x14ac:dyDescent="0.25">
      <c r="A212" s="81"/>
      <c r="B212" s="81"/>
      <c r="C212" s="81"/>
      <c r="D212" s="81"/>
      <c r="E212" s="81"/>
    </row>
    <row r="213" spans="1:5" x14ac:dyDescent="0.25">
      <c r="A213" s="81"/>
      <c r="B213" s="81"/>
      <c r="C213" s="81"/>
      <c r="D213" s="81"/>
      <c r="E213" s="81"/>
    </row>
    <row r="214" spans="1:5" x14ac:dyDescent="0.25">
      <c r="A214" s="81"/>
      <c r="B214" s="81"/>
      <c r="C214" s="81"/>
      <c r="D214" s="81"/>
      <c r="E214" s="81"/>
    </row>
    <row r="215" spans="1:5" x14ac:dyDescent="0.25">
      <c r="A215" s="81"/>
      <c r="B215" s="81"/>
      <c r="C215" s="81"/>
      <c r="D215" s="81"/>
      <c r="E215" s="81"/>
    </row>
    <row r="216" spans="1:5" x14ac:dyDescent="0.25">
      <c r="A216" s="81"/>
      <c r="B216" s="81"/>
      <c r="C216" s="81"/>
      <c r="D216" s="81"/>
      <c r="E216" s="81"/>
    </row>
    <row r="217" spans="1:5" x14ac:dyDescent="0.25">
      <c r="A217" s="81"/>
      <c r="B217" s="81"/>
      <c r="C217" s="81"/>
      <c r="D217" s="81"/>
      <c r="E217" s="81"/>
    </row>
    <row r="218" spans="1:5" x14ac:dyDescent="0.25">
      <c r="A218" s="81"/>
      <c r="B218" s="81"/>
      <c r="C218" s="81"/>
      <c r="D218" s="81"/>
      <c r="E218" s="81"/>
    </row>
    <row r="219" spans="1:5" x14ac:dyDescent="0.25">
      <c r="A219" s="81"/>
      <c r="B219" s="81"/>
      <c r="C219" s="81"/>
      <c r="D219" s="81"/>
      <c r="E219" s="81"/>
    </row>
    <row r="220" spans="1:5" x14ac:dyDescent="0.25">
      <c r="A220" s="81"/>
      <c r="B220" s="81"/>
      <c r="C220" s="81"/>
      <c r="D220" s="81"/>
      <c r="E220" s="81"/>
    </row>
    <row r="221" spans="1:5" x14ac:dyDescent="0.25">
      <c r="A221" s="81"/>
      <c r="B221" s="81"/>
      <c r="C221" s="81"/>
      <c r="D221" s="81"/>
      <c r="E221" s="81"/>
    </row>
    <row r="222" spans="1:5" x14ac:dyDescent="0.25">
      <c r="A222" s="81"/>
      <c r="B222" s="81"/>
      <c r="C222" s="81"/>
      <c r="D222" s="81"/>
      <c r="E222" s="81"/>
    </row>
    <row r="223" spans="1:5" x14ac:dyDescent="0.25">
      <c r="A223" s="81"/>
      <c r="B223" s="81"/>
      <c r="C223" s="81"/>
      <c r="D223" s="81"/>
      <c r="E223" s="81"/>
    </row>
    <row r="224" spans="1:5" x14ac:dyDescent="0.25">
      <c r="A224" s="81"/>
      <c r="B224" s="81"/>
      <c r="C224" s="81"/>
      <c r="D224" s="81"/>
      <c r="E224" s="81"/>
    </row>
    <row r="225" spans="1:5" x14ac:dyDescent="0.25">
      <c r="A225" s="81"/>
      <c r="B225" s="81"/>
      <c r="C225" s="81"/>
      <c r="D225" s="81"/>
      <c r="E225" s="81"/>
    </row>
    <row r="226" spans="1:5" x14ac:dyDescent="0.25">
      <c r="A226" s="81"/>
      <c r="B226" s="81"/>
      <c r="C226" s="81"/>
      <c r="D226" s="81"/>
      <c r="E226" s="81"/>
    </row>
    <row r="227" spans="1:5" x14ac:dyDescent="0.25">
      <c r="A227" s="81"/>
      <c r="B227" s="81"/>
      <c r="C227" s="81"/>
      <c r="D227" s="81"/>
      <c r="E227" s="81"/>
    </row>
    <row r="228" spans="1:5" x14ac:dyDescent="0.25">
      <c r="A228" s="81"/>
      <c r="B228" s="81"/>
      <c r="C228" s="81"/>
      <c r="D228" s="81"/>
      <c r="E228" s="81"/>
    </row>
    <row r="229" spans="1:5" x14ac:dyDescent="0.25">
      <c r="A229" s="81"/>
      <c r="B229" s="81"/>
      <c r="C229" s="81"/>
      <c r="D229" s="81"/>
      <c r="E229" s="81"/>
    </row>
    <row r="230" spans="1:5" x14ac:dyDescent="0.25">
      <c r="A230" s="81"/>
      <c r="B230" s="81"/>
      <c r="C230" s="81"/>
      <c r="D230" s="81"/>
      <c r="E230" s="81"/>
    </row>
    <row r="231" spans="1:5" x14ac:dyDescent="0.25">
      <c r="A231" s="81"/>
      <c r="B231" s="81"/>
      <c r="C231" s="81"/>
      <c r="D231" s="81"/>
      <c r="E231" s="81"/>
    </row>
    <row r="232" spans="1:5" x14ac:dyDescent="0.25">
      <c r="A232" s="81"/>
      <c r="B232" s="81"/>
      <c r="C232" s="81"/>
      <c r="D232" s="81"/>
      <c r="E232" s="81"/>
    </row>
    <row r="233" spans="1:5" x14ac:dyDescent="0.25">
      <c r="A233" s="81"/>
      <c r="B233" s="81"/>
      <c r="C233" s="81"/>
      <c r="D233" s="81"/>
      <c r="E233" s="81"/>
    </row>
    <row r="234" spans="1:5" x14ac:dyDescent="0.25">
      <c r="A234" s="81"/>
      <c r="B234" s="81"/>
      <c r="C234" s="81"/>
      <c r="D234" s="81"/>
      <c r="E234" s="81"/>
    </row>
    <row r="235" spans="1:5" x14ac:dyDescent="0.25">
      <c r="A235" s="81"/>
      <c r="B235" s="81"/>
      <c r="C235" s="81"/>
      <c r="D235" s="81"/>
      <c r="E235" s="81"/>
    </row>
    <row r="236" spans="1:5" x14ac:dyDescent="0.25">
      <c r="A236" s="81"/>
      <c r="B236" s="81"/>
      <c r="C236" s="81"/>
      <c r="D236" s="81"/>
      <c r="E236" s="81"/>
    </row>
    <row r="237" spans="1:5" x14ac:dyDescent="0.25">
      <c r="A237" s="81"/>
      <c r="B237" s="81"/>
      <c r="C237" s="81"/>
      <c r="D237" s="81"/>
      <c r="E237" s="81"/>
    </row>
    <row r="238" spans="1:5" x14ac:dyDescent="0.25">
      <c r="A238" s="81"/>
      <c r="B238" s="81"/>
      <c r="C238" s="81"/>
      <c r="D238" s="81"/>
      <c r="E238" s="81"/>
    </row>
    <row r="239" spans="1:5" x14ac:dyDescent="0.25">
      <c r="A239" s="81"/>
      <c r="B239" s="81"/>
      <c r="C239" s="81"/>
      <c r="D239" s="81"/>
      <c r="E239" s="81"/>
    </row>
    <row r="240" spans="1:5" x14ac:dyDescent="0.25">
      <c r="A240" s="81"/>
      <c r="B240" s="81"/>
      <c r="C240" s="81"/>
      <c r="D240" s="81"/>
      <c r="E240" s="81"/>
    </row>
    <row r="241" spans="1:5" x14ac:dyDescent="0.25">
      <c r="A241" s="81"/>
      <c r="B241" s="81"/>
      <c r="C241" s="81"/>
      <c r="D241" s="81"/>
      <c r="E241" s="81"/>
    </row>
    <row r="242" spans="1:5" x14ac:dyDescent="0.25">
      <c r="A242" s="81"/>
      <c r="B242" s="81"/>
      <c r="C242" s="81"/>
      <c r="D242" s="81"/>
      <c r="E242" s="81"/>
    </row>
    <row r="243" spans="1:5" x14ac:dyDescent="0.25">
      <c r="A243" s="81"/>
      <c r="B243" s="81"/>
      <c r="C243" s="81"/>
      <c r="D243" s="81"/>
      <c r="E243" s="81"/>
    </row>
    <row r="244" spans="1:5" x14ac:dyDescent="0.25">
      <c r="A244" s="81"/>
      <c r="B244" s="81"/>
      <c r="C244" s="81"/>
      <c r="D244" s="81"/>
      <c r="E244" s="81"/>
    </row>
    <row r="245" spans="1:5" x14ac:dyDescent="0.25">
      <c r="A245" s="81"/>
      <c r="B245" s="81"/>
      <c r="C245" s="81"/>
      <c r="D245" s="81"/>
      <c r="E245" s="81"/>
    </row>
    <row r="246" spans="1:5" x14ac:dyDescent="0.25">
      <c r="A246" s="81"/>
      <c r="B246" s="81"/>
      <c r="C246" s="81"/>
      <c r="D246" s="81"/>
      <c r="E246" s="81"/>
    </row>
    <row r="247" spans="1:5" x14ac:dyDescent="0.25">
      <c r="A247" s="81"/>
      <c r="B247" s="81"/>
      <c r="C247" s="81"/>
      <c r="D247" s="81"/>
      <c r="E247" s="81"/>
    </row>
    <row r="248" spans="1:5" x14ac:dyDescent="0.25">
      <c r="A248" s="81"/>
      <c r="B248" s="81"/>
      <c r="C248" s="81"/>
      <c r="D248" s="81"/>
      <c r="E248" s="81"/>
    </row>
    <row r="249" spans="1:5" x14ac:dyDescent="0.25">
      <c r="A249" s="81"/>
      <c r="B249" s="81"/>
      <c r="C249" s="81"/>
      <c r="D249" s="81"/>
      <c r="E249" s="81"/>
    </row>
    <row r="250" spans="1:5" x14ac:dyDescent="0.25">
      <c r="A250" s="81"/>
      <c r="B250" s="81"/>
      <c r="C250" s="81"/>
      <c r="D250" s="81"/>
      <c r="E250" s="81"/>
    </row>
    <row r="251" spans="1:5" x14ac:dyDescent="0.25">
      <c r="A251" s="81"/>
      <c r="B251" s="81"/>
      <c r="C251" s="81"/>
      <c r="D251" s="81"/>
      <c r="E251" s="81"/>
    </row>
    <row r="252" spans="1:5" x14ac:dyDescent="0.25">
      <c r="A252" s="81"/>
      <c r="B252" s="81"/>
      <c r="C252" s="81"/>
      <c r="D252" s="81"/>
      <c r="E252" s="81"/>
    </row>
    <row r="253" spans="1:5" x14ac:dyDescent="0.25">
      <c r="A253" s="81"/>
      <c r="B253" s="81"/>
      <c r="C253" s="81"/>
      <c r="D253" s="81"/>
      <c r="E253" s="81"/>
    </row>
    <row r="254" spans="1:5" x14ac:dyDescent="0.25">
      <c r="A254" s="81"/>
      <c r="B254" s="81"/>
      <c r="C254" s="81"/>
      <c r="D254" s="81"/>
      <c r="E254" s="81"/>
    </row>
    <row r="255" spans="1:5" x14ac:dyDescent="0.25">
      <c r="A255" s="81"/>
      <c r="B255" s="81"/>
      <c r="C255" s="81"/>
      <c r="D255" s="81"/>
      <c r="E255" s="81"/>
    </row>
    <row r="256" spans="1:5" x14ac:dyDescent="0.25">
      <c r="A256" s="81"/>
      <c r="B256" s="81"/>
      <c r="C256" s="81"/>
      <c r="D256" s="81"/>
      <c r="E256" s="81"/>
    </row>
    <row r="257" spans="1:5" x14ac:dyDescent="0.25">
      <c r="A257" s="81"/>
      <c r="B257" s="81"/>
      <c r="C257" s="81"/>
      <c r="D257" s="81"/>
      <c r="E257" s="81"/>
    </row>
    <row r="258" spans="1:5" x14ac:dyDescent="0.25">
      <c r="A258" s="81"/>
      <c r="B258" s="81"/>
      <c r="C258" s="81"/>
      <c r="D258" s="81"/>
      <c r="E258" s="81"/>
    </row>
    <row r="259" spans="1:5" x14ac:dyDescent="0.25">
      <c r="A259" s="81"/>
      <c r="B259" s="81"/>
      <c r="C259" s="81"/>
      <c r="D259" s="81"/>
      <c r="E259" s="81"/>
    </row>
    <row r="260" spans="1:5" x14ac:dyDescent="0.25">
      <c r="A260" s="81"/>
      <c r="B260" s="81"/>
      <c r="C260" s="81"/>
      <c r="D260" s="81"/>
      <c r="E260" s="81"/>
    </row>
    <row r="261" spans="1:5" x14ac:dyDescent="0.25">
      <c r="A261" s="81"/>
      <c r="B261" s="81"/>
      <c r="C261" s="81"/>
      <c r="D261" s="81"/>
      <c r="E261" s="81"/>
    </row>
    <row r="262" spans="1:5" x14ac:dyDescent="0.25">
      <c r="A262" s="81"/>
      <c r="B262" s="81"/>
      <c r="C262" s="81"/>
      <c r="D262" s="81"/>
      <c r="E262" s="81"/>
    </row>
    <row r="263" spans="1:5" x14ac:dyDescent="0.25">
      <c r="A263" s="81"/>
      <c r="B263" s="81"/>
      <c r="C263" s="81"/>
      <c r="D263" s="81"/>
      <c r="E263" s="81"/>
    </row>
    <row r="264" spans="1:5" x14ac:dyDescent="0.25">
      <c r="A264" s="81"/>
      <c r="B264" s="81"/>
      <c r="C264" s="81"/>
      <c r="D264" s="81"/>
      <c r="E264" s="81"/>
    </row>
    <row r="265" spans="1:5" x14ac:dyDescent="0.25">
      <c r="A265" s="81"/>
      <c r="B265" s="81"/>
      <c r="C265" s="81"/>
      <c r="D265" s="81"/>
      <c r="E265" s="81"/>
    </row>
    <row r="266" spans="1:5" x14ac:dyDescent="0.25">
      <c r="A266" s="81"/>
      <c r="B266" s="81"/>
      <c r="C266" s="81"/>
      <c r="D266" s="81"/>
      <c r="E266" s="81"/>
    </row>
    <row r="267" spans="1:5" x14ac:dyDescent="0.25">
      <c r="A267" s="81"/>
      <c r="B267" s="81"/>
      <c r="C267" s="81"/>
      <c r="D267" s="81"/>
      <c r="E267" s="81"/>
    </row>
    <row r="268" spans="1:5" x14ac:dyDescent="0.25">
      <c r="A268" s="81"/>
      <c r="B268" s="81"/>
      <c r="C268" s="81"/>
      <c r="D268" s="81"/>
      <c r="E268" s="81"/>
    </row>
    <row r="269" spans="1:5" x14ac:dyDescent="0.25">
      <c r="A269" s="81"/>
      <c r="B269" s="81"/>
      <c r="C269" s="81"/>
      <c r="D269" s="81"/>
      <c r="E269" s="81"/>
    </row>
    <row r="270" spans="1:5" x14ac:dyDescent="0.25">
      <c r="A270" s="81"/>
      <c r="B270" s="81"/>
      <c r="C270" s="81"/>
      <c r="D270" s="81"/>
      <c r="E270" s="81"/>
    </row>
    <row r="271" spans="1:5" x14ac:dyDescent="0.25">
      <c r="A271" s="81"/>
      <c r="B271" s="81"/>
      <c r="C271" s="81"/>
      <c r="D271" s="81"/>
      <c r="E271" s="81"/>
    </row>
    <row r="272" spans="1:5" x14ac:dyDescent="0.25">
      <c r="A272" s="81"/>
      <c r="B272" s="81"/>
      <c r="C272" s="81"/>
      <c r="D272" s="81"/>
      <c r="E272" s="81"/>
    </row>
    <row r="273" spans="1:5" x14ac:dyDescent="0.25">
      <c r="A273" s="81"/>
      <c r="B273" s="81"/>
      <c r="C273" s="81"/>
      <c r="D273" s="81"/>
      <c r="E273" s="81"/>
    </row>
    <row r="274" spans="1:5" x14ac:dyDescent="0.25">
      <c r="A274" s="81"/>
      <c r="B274" s="81"/>
      <c r="C274" s="81"/>
      <c r="D274" s="81"/>
      <c r="E274" s="81"/>
    </row>
    <row r="275" spans="1:5" x14ac:dyDescent="0.25">
      <c r="A275" s="81"/>
      <c r="B275" s="81"/>
      <c r="C275" s="81"/>
      <c r="D275" s="81"/>
      <c r="E275" s="81"/>
    </row>
    <row r="276" spans="1:5" x14ac:dyDescent="0.25">
      <c r="A276" s="81"/>
      <c r="B276" s="81"/>
      <c r="C276" s="81"/>
      <c r="D276" s="81"/>
      <c r="E276" s="81"/>
    </row>
    <row r="277" spans="1:5" x14ac:dyDescent="0.25">
      <c r="A277" s="81"/>
      <c r="B277" s="81"/>
      <c r="C277" s="81"/>
      <c r="D277" s="81"/>
      <c r="E277" s="81"/>
    </row>
    <row r="278" spans="1:5" x14ac:dyDescent="0.25">
      <c r="A278" s="81"/>
      <c r="B278" s="81"/>
      <c r="C278" s="81"/>
      <c r="D278" s="81"/>
      <c r="E278" s="81"/>
    </row>
    <row r="279" spans="1:5" x14ac:dyDescent="0.25">
      <c r="A279" s="81"/>
      <c r="B279" s="81"/>
      <c r="C279" s="81"/>
      <c r="D279" s="81"/>
      <c r="E279" s="81"/>
    </row>
    <row r="280" spans="1:5" x14ac:dyDescent="0.25">
      <c r="A280" s="81"/>
      <c r="B280" s="81"/>
      <c r="C280" s="81"/>
      <c r="D280" s="81"/>
      <c r="E280" s="81"/>
    </row>
    <row r="281" spans="1:5" x14ac:dyDescent="0.25">
      <c r="A281" s="81"/>
      <c r="B281" s="81"/>
      <c r="C281" s="81"/>
      <c r="D281" s="81"/>
      <c r="E281" s="81"/>
    </row>
    <row r="282" spans="1:5" x14ac:dyDescent="0.25">
      <c r="A282" s="81"/>
      <c r="B282" s="81"/>
      <c r="C282" s="81"/>
      <c r="D282" s="81"/>
      <c r="E282" s="81"/>
    </row>
    <row r="283" spans="1:5" x14ac:dyDescent="0.25">
      <c r="A283" s="81"/>
      <c r="B283" s="81"/>
      <c r="C283" s="81"/>
      <c r="D283" s="81"/>
      <c r="E283" s="81"/>
    </row>
    <row r="284" spans="1:5" x14ac:dyDescent="0.25">
      <c r="A284" s="81"/>
      <c r="B284" s="81"/>
      <c r="C284" s="81"/>
      <c r="D284" s="81"/>
      <c r="E284" s="81"/>
    </row>
    <row r="285" spans="1:5" x14ac:dyDescent="0.25">
      <c r="A285" s="81"/>
      <c r="B285" s="81"/>
      <c r="C285" s="81"/>
      <c r="D285" s="81"/>
      <c r="E285" s="81"/>
    </row>
    <row r="286" spans="1:5" x14ac:dyDescent="0.25">
      <c r="A286" s="81"/>
      <c r="B286" s="81"/>
      <c r="C286" s="81"/>
      <c r="D286" s="81"/>
      <c r="E286" s="81"/>
    </row>
    <row r="287" spans="1:5" x14ac:dyDescent="0.25">
      <c r="A287" s="81"/>
      <c r="B287" s="81"/>
      <c r="C287" s="81"/>
      <c r="D287" s="81"/>
      <c r="E287" s="81"/>
    </row>
    <row r="288" spans="1:5" x14ac:dyDescent="0.25">
      <c r="A288" s="81"/>
      <c r="B288" s="81"/>
      <c r="C288" s="81"/>
      <c r="D288" s="81"/>
      <c r="E288" s="81"/>
    </row>
    <row r="289" spans="1:5" x14ac:dyDescent="0.25">
      <c r="A289" s="81"/>
      <c r="B289" s="81"/>
      <c r="C289" s="81"/>
      <c r="D289" s="81"/>
      <c r="E289" s="81"/>
    </row>
    <row r="290" spans="1:5" x14ac:dyDescent="0.25">
      <c r="A290" s="81"/>
      <c r="B290" s="81"/>
      <c r="C290" s="81"/>
      <c r="D290" s="81"/>
      <c r="E290" s="81"/>
    </row>
    <row r="291" spans="1:5" x14ac:dyDescent="0.25">
      <c r="A291" s="81"/>
      <c r="B291" s="81"/>
      <c r="C291" s="81"/>
      <c r="D291" s="81"/>
      <c r="E291" s="81"/>
    </row>
    <row r="292" spans="1:5" x14ac:dyDescent="0.25">
      <c r="A292" s="81"/>
      <c r="B292" s="81"/>
      <c r="C292" s="81"/>
      <c r="D292" s="81"/>
      <c r="E292" s="81"/>
    </row>
    <row r="293" spans="1:5" x14ac:dyDescent="0.25">
      <c r="A293" s="81"/>
      <c r="B293" s="81"/>
      <c r="C293" s="81"/>
      <c r="D293" s="81"/>
      <c r="E293" s="81"/>
    </row>
    <row r="294" spans="1:5" x14ac:dyDescent="0.25">
      <c r="A294" s="81"/>
      <c r="B294" s="81"/>
      <c r="C294" s="81"/>
      <c r="D294" s="81"/>
      <c r="E294" s="81"/>
    </row>
    <row r="295" spans="1:5" x14ac:dyDescent="0.25">
      <c r="A295" s="81"/>
      <c r="B295" s="81"/>
      <c r="C295" s="81"/>
      <c r="D295" s="81"/>
      <c r="E295" s="81"/>
    </row>
    <row r="296" spans="1:5" x14ac:dyDescent="0.25">
      <c r="A296" s="81"/>
      <c r="B296" s="81"/>
      <c r="C296" s="81"/>
      <c r="D296" s="81"/>
      <c r="E296" s="81"/>
    </row>
    <row r="297" spans="1:5" x14ac:dyDescent="0.25">
      <c r="A297" s="81"/>
      <c r="B297" s="81"/>
      <c r="C297" s="81"/>
      <c r="D297" s="81"/>
      <c r="E297" s="81"/>
    </row>
    <row r="298" spans="1:5" x14ac:dyDescent="0.25">
      <c r="A298" s="81"/>
      <c r="B298" s="81"/>
      <c r="C298" s="81"/>
      <c r="D298" s="81"/>
      <c r="E298" s="81"/>
    </row>
    <row r="299" spans="1:5" x14ac:dyDescent="0.25">
      <c r="A299" s="81"/>
      <c r="B299" s="81"/>
      <c r="C299" s="81"/>
      <c r="D299" s="81"/>
      <c r="E299" s="81"/>
    </row>
    <row r="300" spans="1:5" x14ac:dyDescent="0.25">
      <c r="A300" s="81"/>
      <c r="B300" s="81"/>
      <c r="C300" s="81"/>
      <c r="D300" s="81"/>
      <c r="E300" s="81"/>
    </row>
    <row r="301" spans="1:5" x14ac:dyDescent="0.25">
      <c r="A301" s="81"/>
      <c r="B301" s="81"/>
      <c r="C301" s="81"/>
      <c r="D301" s="81"/>
      <c r="E301" s="81"/>
    </row>
    <row r="302" spans="1:5" x14ac:dyDescent="0.25">
      <c r="A302" s="81"/>
      <c r="B302" s="81"/>
      <c r="C302" s="81"/>
      <c r="D302" s="81"/>
      <c r="E302" s="81"/>
    </row>
    <row r="303" spans="1:5" x14ac:dyDescent="0.25">
      <c r="A303" s="81"/>
      <c r="B303" s="81"/>
      <c r="C303" s="81"/>
      <c r="D303" s="81"/>
      <c r="E303" s="81"/>
    </row>
    <row r="304" spans="1:5" x14ac:dyDescent="0.25">
      <c r="A304" s="81"/>
      <c r="B304" s="81"/>
      <c r="C304" s="81"/>
      <c r="D304" s="81"/>
      <c r="E304" s="81"/>
    </row>
    <row r="305" spans="1:5" x14ac:dyDescent="0.25">
      <c r="A305" s="81"/>
      <c r="B305" s="81"/>
      <c r="C305" s="81"/>
      <c r="D305" s="81"/>
      <c r="E305" s="81"/>
    </row>
    <row r="306" spans="1:5" x14ac:dyDescent="0.25">
      <c r="A306" s="81"/>
      <c r="B306" s="81"/>
      <c r="C306" s="81"/>
      <c r="D306" s="81"/>
      <c r="E306" s="81"/>
    </row>
    <row r="307" spans="1:5" x14ac:dyDescent="0.25">
      <c r="A307" s="81"/>
      <c r="B307" s="81"/>
      <c r="C307" s="81"/>
      <c r="D307" s="81"/>
      <c r="E307" s="81"/>
    </row>
    <row r="308" spans="1:5" x14ac:dyDescent="0.25">
      <c r="A308" s="81"/>
      <c r="B308" s="81"/>
      <c r="C308" s="81"/>
      <c r="D308" s="81"/>
      <c r="E308" s="81"/>
    </row>
    <row r="309" spans="1:5" x14ac:dyDescent="0.25">
      <c r="A309" s="81"/>
      <c r="B309" s="81"/>
      <c r="C309" s="81"/>
      <c r="D309" s="81"/>
      <c r="E309" s="81"/>
    </row>
    <row r="310" spans="1:5" x14ac:dyDescent="0.25">
      <c r="A310" s="81"/>
      <c r="B310" s="81"/>
      <c r="C310" s="81"/>
      <c r="D310" s="81"/>
      <c r="E310" s="81"/>
    </row>
    <row r="311" spans="1:5" x14ac:dyDescent="0.25">
      <c r="A311" s="81"/>
      <c r="B311" s="81"/>
      <c r="C311" s="81"/>
      <c r="D311" s="81"/>
      <c r="E311" s="81"/>
    </row>
    <row r="312" spans="1:5" x14ac:dyDescent="0.25">
      <c r="A312" s="81"/>
      <c r="B312" s="81"/>
      <c r="C312" s="81"/>
      <c r="D312" s="81"/>
      <c r="E312" s="81"/>
    </row>
    <row r="313" spans="1:5" x14ac:dyDescent="0.25">
      <c r="A313" s="81"/>
      <c r="B313" s="81"/>
      <c r="C313" s="81"/>
      <c r="D313" s="81"/>
      <c r="E313" s="81"/>
    </row>
    <row r="314" spans="1:5" x14ac:dyDescent="0.25">
      <c r="A314" s="81"/>
      <c r="B314" s="81"/>
      <c r="C314" s="81"/>
      <c r="D314" s="81"/>
      <c r="E314" s="81"/>
    </row>
    <row r="315" spans="1:5" x14ac:dyDescent="0.25">
      <c r="A315" s="81"/>
      <c r="B315" s="81"/>
      <c r="C315" s="81"/>
      <c r="D315" s="81"/>
      <c r="E315" s="81"/>
    </row>
    <row r="316" spans="1:5" x14ac:dyDescent="0.25">
      <c r="A316" s="81"/>
      <c r="B316" s="81"/>
      <c r="C316" s="81"/>
      <c r="D316" s="81"/>
      <c r="E316" s="81"/>
    </row>
    <row r="317" spans="1:5" x14ac:dyDescent="0.25">
      <c r="A317" s="81"/>
      <c r="B317" s="81"/>
      <c r="C317" s="81"/>
      <c r="D317" s="81"/>
      <c r="E317" s="81"/>
    </row>
    <row r="318" spans="1:5" x14ac:dyDescent="0.25">
      <c r="A318" s="81"/>
      <c r="B318" s="81"/>
      <c r="C318" s="81"/>
      <c r="D318" s="81"/>
      <c r="E318" s="81"/>
    </row>
    <row r="319" spans="1:5" x14ac:dyDescent="0.25">
      <c r="A319" s="81"/>
      <c r="B319" s="81"/>
      <c r="C319" s="81"/>
      <c r="D319" s="81"/>
      <c r="E319" s="81"/>
    </row>
    <row r="320" spans="1:5" x14ac:dyDescent="0.25">
      <c r="A320" s="81"/>
      <c r="B320" s="81"/>
      <c r="C320" s="81"/>
      <c r="D320" s="81"/>
      <c r="E320" s="81"/>
    </row>
    <row r="321" spans="1:5" x14ac:dyDescent="0.25">
      <c r="A321" s="81"/>
      <c r="B321" s="81"/>
      <c r="C321" s="81"/>
      <c r="D321" s="81"/>
      <c r="E321" s="81"/>
    </row>
    <row r="322" spans="1:5" x14ac:dyDescent="0.25">
      <c r="A322" s="81"/>
      <c r="B322" s="81"/>
      <c r="C322" s="81"/>
      <c r="D322" s="81"/>
      <c r="E322" s="81"/>
    </row>
    <row r="323" spans="1:5" x14ac:dyDescent="0.25">
      <c r="A323" s="81"/>
      <c r="B323" s="81"/>
      <c r="C323" s="81"/>
      <c r="D323" s="81"/>
      <c r="E323" s="81"/>
    </row>
    <row r="324" spans="1:5" x14ac:dyDescent="0.25">
      <c r="A324" s="81"/>
      <c r="B324" s="81"/>
      <c r="C324" s="81"/>
      <c r="D324" s="81"/>
      <c r="E324" s="81"/>
    </row>
    <row r="325" spans="1:5" x14ac:dyDescent="0.25">
      <c r="A325" s="81"/>
      <c r="B325" s="81"/>
      <c r="C325" s="81"/>
      <c r="D325" s="81"/>
      <c r="E325" s="81"/>
    </row>
    <row r="326" spans="1:5" x14ac:dyDescent="0.25">
      <c r="A326" s="81"/>
      <c r="B326" s="81"/>
      <c r="C326" s="81"/>
      <c r="D326" s="81"/>
      <c r="E326" s="81"/>
    </row>
    <row r="327" spans="1:5" x14ac:dyDescent="0.25">
      <c r="A327" s="81"/>
      <c r="B327" s="81"/>
      <c r="C327" s="81"/>
      <c r="D327" s="81"/>
      <c r="E327" s="81"/>
    </row>
    <row r="328" spans="1:5" x14ac:dyDescent="0.25">
      <c r="A328" s="81"/>
      <c r="B328" s="81"/>
      <c r="C328" s="81"/>
      <c r="D328" s="81"/>
      <c r="E328" s="81"/>
    </row>
    <row r="329" spans="1:5" x14ac:dyDescent="0.25">
      <c r="A329" s="121"/>
      <c r="C329" s="121"/>
      <c r="D329" s="121"/>
    </row>
    <row r="330" spans="1:5" x14ac:dyDescent="0.25">
      <c r="A330" s="121"/>
      <c r="C330" s="121"/>
      <c r="D330" s="121"/>
    </row>
    <row r="331" spans="1:5" x14ac:dyDescent="0.25">
      <c r="A331" s="121"/>
      <c r="C331" s="121"/>
      <c r="D331" s="121"/>
    </row>
    <row r="332" spans="1:5" x14ac:dyDescent="0.25">
      <c r="A332" s="121"/>
      <c r="C332" s="121"/>
      <c r="D332" s="121"/>
    </row>
    <row r="333" spans="1:5" x14ac:dyDescent="0.25">
      <c r="A333" s="121"/>
      <c r="C333" s="121"/>
      <c r="D333" s="121"/>
    </row>
    <row r="334" spans="1:5" x14ac:dyDescent="0.25">
      <c r="A334" s="121"/>
      <c r="C334" s="121"/>
      <c r="D334" s="121"/>
    </row>
    <row r="335" spans="1:5" x14ac:dyDescent="0.25">
      <c r="A335" s="121"/>
      <c r="C335" s="121"/>
      <c r="D335" s="121"/>
    </row>
    <row r="336" spans="1:5" x14ac:dyDescent="0.25">
      <c r="A336" s="121"/>
      <c r="C336" s="121"/>
      <c r="D336" s="121"/>
    </row>
    <row r="337" spans="1:4" x14ac:dyDescent="0.25">
      <c r="A337" s="121"/>
      <c r="C337" s="121"/>
      <c r="D337" s="121"/>
    </row>
    <row r="338" spans="1:4" x14ac:dyDescent="0.25">
      <c r="A338" s="121"/>
      <c r="C338" s="121"/>
      <c r="D338" s="121"/>
    </row>
    <row r="339" spans="1:4" x14ac:dyDescent="0.25">
      <c r="A339" s="121"/>
      <c r="C339" s="121"/>
      <c r="D339" s="121"/>
    </row>
    <row r="340" spans="1:4" x14ac:dyDescent="0.25">
      <c r="A340" s="121"/>
      <c r="C340" s="121"/>
      <c r="D340" s="121"/>
    </row>
    <row r="341" spans="1:4" x14ac:dyDescent="0.25">
      <c r="A341" s="121"/>
      <c r="C341" s="121"/>
      <c r="D341" s="121"/>
    </row>
    <row r="342" spans="1:4" x14ac:dyDescent="0.25">
      <c r="A342" s="121"/>
      <c r="C342" s="121"/>
      <c r="D342" s="121"/>
    </row>
    <row r="343" spans="1:4" x14ac:dyDescent="0.25">
      <c r="A343" s="121"/>
      <c r="C343" s="121"/>
      <c r="D343" s="121"/>
    </row>
    <row r="344" spans="1:4" x14ac:dyDescent="0.25">
      <c r="A344" s="121"/>
      <c r="C344" s="121"/>
      <c r="D344" s="121"/>
    </row>
    <row r="345" spans="1:4" x14ac:dyDescent="0.25">
      <c r="A345" s="121"/>
      <c r="C345" s="121"/>
      <c r="D345" s="121"/>
    </row>
    <row r="346" spans="1:4" x14ac:dyDescent="0.25">
      <c r="A346" s="121"/>
      <c r="C346" s="121"/>
      <c r="D346" s="121"/>
    </row>
    <row r="347" spans="1:4" x14ac:dyDescent="0.25">
      <c r="A347" s="121"/>
      <c r="C347" s="121"/>
      <c r="D347" s="121"/>
    </row>
    <row r="348" spans="1:4" x14ac:dyDescent="0.25">
      <c r="A348" s="121"/>
      <c r="C348" s="121"/>
      <c r="D348" s="121"/>
    </row>
    <row r="349" spans="1:4" x14ac:dyDescent="0.25">
      <c r="A349" s="121"/>
      <c r="C349" s="121"/>
      <c r="D349" s="121"/>
    </row>
    <row r="350" spans="1:4" x14ac:dyDescent="0.25">
      <c r="A350" s="121"/>
      <c r="C350" s="121"/>
      <c r="D350" s="121"/>
    </row>
    <row r="351" spans="1:4" x14ac:dyDescent="0.25">
      <c r="A351" s="121"/>
      <c r="C351" s="121"/>
      <c r="D351" s="121"/>
    </row>
    <row r="352" spans="1:4" x14ac:dyDescent="0.25">
      <c r="A352" s="121"/>
      <c r="C352" s="121"/>
      <c r="D352" s="121"/>
    </row>
    <row r="353" spans="1:4" x14ac:dyDescent="0.25">
      <c r="A353" s="121"/>
      <c r="C353" s="121"/>
      <c r="D353" s="121"/>
    </row>
    <row r="354" spans="1:4" x14ac:dyDescent="0.25">
      <c r="A354" s="121"/>
      <c r="C354" s="121"/>
      <c r="D354" s="121"/>
    </row>
    <row r="355" spans="1:4" x14ac:dyDescent="0.25">
      <c r="A355" s="121"/>
      <c r="C355" s="121"/>
      <c r="D355" s="121"/>
    </row>
    <row r="356" spans="1:4" x14ac:dyDescent="0.25">
      <c r="A356" s="121"/>
      <c r="C356" s="121"/>
      <c r="D356" s="121"/>
    </row>
    <row r="357" spans="1:4" x14ac:dyDescent="0.25">
      <c r="A357" s="121"/>
      <c r="C357" s="121"/>
      <c r="D357" s="121"/>
    </row>
    <row r="358" spans="1:4" x14ac:dyDescent="0.25">
      <c r="A358" s="121"/>
      <c r="C358" s="121"/>
      <c r="D358" s="121"/>
    </row>
    <row r="359" spans="1:4" x14ac:dyDescent="0.25">
      <c r="A359" s="121"/>
      <c r="C359" s="121"/>
      <c r="D359" s="121"/>
    </row>
    <row r="360" spans="1:4" x14ac:dyDescent="0.25">
      <c r="A360" s="121"/>
      <c r="C360" s="121"/>
      <c r="D360" s="121"/>
    </row>
    <row r="361" spans="1:4" x14ac:dyDescent="0.25">
      <c r="A361" s="121"/>
      <c r="C361" s="121"/>
      <c r="D361" s="121"/>
    </row>
    <row r="362" spans="1:4" x14ac:dyDescent="0.25">
      <c r="A362" s="121"/>
      <c r="C362" s="121"/>
      <c r="D362" s="121"/>
    </row>
    <row r="363" spans="1:4" x14ac:dyDescent="0.25">
      <c r="A363" s="121"/>
      <c r="C363" s="121"/>
      <c r="D363" s="121"/>
    </row>
    <row r="364" spans="1:4" x14ac:dyDescent="0.25">
      <c r="A364" s="121"/>
      <c r="C364" s="121"/>
      <c r="D364" s="121"/>
    </row>
    <row r="365" spans="1:4" x14ac:dyDescent="0.25">
      <c r="A365" s="121"/>
      <c r="C365" s="121"/>
      <c r="D365" s="121"/>
    </row>
    <row r="366" spans="1:4" x14ac:dyDescent="0.25">
      <c r="A366" s="121"/>
      <c r="C366" s="121"/>
      <c r="D366" s="121"/>
    </row>
    <row r="367" spans="1:4" x14ac:dyDescent="0.25">
      <c r="A367" s="121"/>
      <c r="C367" s="121"/>
      <c r="D367" s="121"/>
    </row>
    <row r="368" spans="1:4" x14ac:dyDescent="0.25">
      <c r="A368" s="121"/>
      <c r="C368" s="121"/>
      <c r="D368" s="121"/>
    </row>
    <row r="369" spans="1:4" x14ac:dyDescent="0.25">
      <c r="A369" s="121"/>
      <c r="C369" s="121"/>
      <c r="D369" s="121"/>
    </row>
    <row r="370" spans="1:4" x14ac:dyDescent="0.25">
      <c r="A370" s="121"/>
      <c r="C370" s="121"/>
      <c r="D370" s="121"/>
    </row>
    <row r="371" spans="1:4" x14ac:dyDescent="0.25">
      <c r="A371" s="121"/>
      <c r="C371" s="121"/>
      <c r="D371" s="121"/>
    </row>
    <row r="372" spans="1:4" x14ac:dyDescent="0.25">
      <c r="A372" s="121"/>
      <c r="C372" s="121"/>
      <c r="D372" s="121"/>
    </row>
    <row r="373" spans="1:4" x14ac:dyDescent="0.25">
      <c r="A373" s="121"/>
      <c r="C373" s="121"/>
      <c r="D373" s="121"/>
    </row>
    <row r="374" spans="1:4" x14ac:dyDescent="0.25">
      <c r="A374" s="121"/>
      <c r="C374" s="121"/>
      <c r="D374" s="121"/>
    </row>
    <row r="375" spans="1:4" x14ac:dyDescent="0.25">
      <c r="A375" s="121"/>
      <c r="C375" s="121"/>
      <c r="D375" s="121"/>
    </row>
    <row r="376" spans="1:4" x14ac:dyDescent="0.25">
      <c r="A376" s="121"/>
      <c r="C376" s="121"/>
      <c r="D376" s="121"/>
    </row>
    <row r="377" spans="1:4" x14ac:dyDescent="0.25">
      <c r="A377" s="121"/>
      <c r="C377" s="121"/>
      <c r="D377" s="121"/>
    </row>
    <row r="378" spans="1:4" x14ac:dyDescent="0.25">
      <c r="A378" s="121"/>
      <c r="C378" s="121"/>
      <c r="D378" s="121"/>
    </row>
    <row r="379" spans="1:4" x14ac:dyDescent="0.25">
      <c r="A379" s="121"/>
      <c r="C379" s="121"/>
      <c r="D379" s="121"/>
    </row>
    <row r="380" spans="1:4" x14ac:dyDescent="0.25">
      <c r="A380" s="121"/>
      <c r="C380" s="121"/>
      <c r="D380" s="121"/>
    </row>
    <row r="381" spans="1:4" x14ac:dyDescent="0.25">
      <c r="A381" s="121"/>
      <c r="C381" s="121"/>
      <c r="D381" s="121"/>
    </row>
    <row r="382" spans="1:4" x14ac:dyDescent="0.25">
      <c r="A382" s="121"/>
      <c r="C382" s="121"/>
      <c r="D382" s="121"/>
    </row>
    <row r="383" spans="1:4" x14ac:dyDescent="0.25">
      <c r="A383" s="121"/>
      <c r="C383" s="121"/>
      <c r="D383" s="121"/>
    </row>
    <row r="384" spans="1:4" x14ac:dyDescent="0.25">
      <c r="A384" s="121"/>
      <c r="C384" s="121"/>
      <c r="D384" s="121"/>
    </row>
    <row r="385" spans="1:4" x14ac:dyDescent="0.25">
      <c r="A385" s="121"/>
      <c r="C385" s="121"/>
      <c r="D385" s="121"/>
    </row>
    <row r="386" spans="1:4" x14ac:dyDescent="0.25">
      <c r="A386" s="121"/>
      <c r="C386" s="121"/>
      <c r="D386" s="121"/>
    </row>
    <row r="387" spans="1:4" x14ac:dyDescent="0.25">
      <c r="A387" s="121"/>
      <c r="C387" s="121"/>
      <c r="D387" s="121"/>
    </row>
    <row r="388" spans="1:4" x14ac:dyDescent="0.25">
      <c r="A388" s="121"/>
      <c r="C388" s="121"/>
      <c r="D388" s="121"/>
    </row>
    <row r="389" spans="1:4" x14ac:dyDescent="0.25">
      <c r="A389" s="121"/>
      <c r="C389" s="121"/>
      <c r="D389" s="121"/>
    </row>
    <row r="390" spans="1:4" x14ac:dyDescent="0.25">
      <c r="A390" s="121"/>
      <c r="C390" s="121"/>
      <c r="D390" s="121"/>
    </row>
    <row r="391" spans="1:4" x14ac:dyDescent="0.25">
      <c r="A391" s="121"/>
      <c r="C391" s="121"/>
      <c r="D391" s="121"/>
    </row>
    <row r="392" spans="1:4" x14ac:dyDescent="0.25">
      <c r="A392" s="121"/>
      <c r="C392" s="121"/>
      <c r="D392" s="121"/>
    </row>
    <row r="393" spans="1:4" x14ac:dyDescent="0.25">
      <c r="A393" s="121"/>
      <c r="C393" s="121"/>
      <c r="D393" s="121"/>
    </row>
    <row r="394" spans="1:4" x14ac:dyDescent="0.25">
      <c r="A394" s="121"/>
      <c r="C394" s="121"/>
      <c r="D394" s="121"/>
    </row>
    <row r="395" spans="1:4" x14ac:dyDescent="0.25">
      <c r="A395" s="121"/>
      <c r="C395" s="121"/>
      <c r="D395" s="121"/>
    </row>
    <row r="396" spans="1:4" x14ac:dyDescent="0.25">
      <c r="A396" s="121"/>
      <c r="C396" s="121"/>
      <c r="D396" s="121"/>
    </row>
    <row r="397" spans="1:4" x14ac:dyDescent="0.25">
      <c r="A397" s="121"/>
      <c r="C397" s="121"/>
      <c r="D397" s="121"/>
    </row>
    <row r="398" spans="1:4" x14ac:dyDescent="0.25">
      <c r="A398" s="121"/>
      <c r="C398" s="121"/>
      <c r="D398" s="121"/>
    </row>
    <row r="399" spans="1:4" x14ac:dyDescent="0.25">
      <c r="A399" s="121"/>
      <c r="C399" s="121"/>
      <c r="D399" s="121"/>
    </row>
    <row r="400" spans="1:4" x14ac:dyDescent="0.25">
      <c r="A400" s="121"/>
      <c r="C400" s="121"/>
      <c r="D400" s="121"/>
    </row>
    <row r="401" spans="1:4" x14ac:dyDescent="0.25">
      <c r="A401" s="121"/>
      <c r="C401" s="121"/>
      <c r="D401" s="121"/>
    </row>
    <row r="402" spans="1:4" x14ac:dyDescent="0.25">
      <c r="A402" s="121"/>
      <c r="C402" s="121"/>
      <c r="D402" s="121"/>
    </row>
    <row r="403" spans="1:4" x14ac:dyDescent="0.25">
      <c r="A403" s="121"/>
      <c r="C403" s="121"/>
      <c r="D403" s="121"/>
    </row>
    <row r="404" spans="1:4" x14ac:dyDescent="0.25">
      <c r="A404" s="121"/>
      <c r="C404" s="121"/>
      <c r="D404" s="121"/>
    </row>
    <row r="405" spans="1:4" x14ac:dyDescent="0.25">
      <c r="A405" s="121"/>
      <c r="C405" s="121"/>
      <c r="D405" s="121"/>
    </row>
    <row r="406" spans="1:4" x14ac:dyDescent="0.25">
      <c r="A406" s="121"/>
      <c r="C406" s="121"/>
      <c r="D406" s="121"/>
    </row>
    <row r="407" spans="1:4" x14ac:dyDescent="0.25">
      <c r="A407" s="121"/>
      <c r="C407" s="121"/>
      <c r="D407" s="121"/>
    </row>
    <row r="408" spans="1:4" x14ac:dyDescent="0.25">
      <c r="A408" s="121"/>
      <c r="C408" s="121"/>
      <c r="D408" s="121"/>
    </row>
    <row r="409" spans="1:4" x14ac:dyDescent="0.25">
      <c r="A409" s="121"/>
      <c r="C409" s="121"/>
      <c r="D409" s="121"/>
    </row>
    <row r="410" spans="1:4" x14ac:dyDescent="0.25">
      <c r="A410" s="121"/>
      <c r="C410" s="121"/>
      <c r="D410" s="121"/>
    </row>
    <row r="411" spans="1:4" x14ac:dyDescent="0.25">
      <c r="A411" s="121"/>
      <c r="C411" s="121"/>
      <c r="D411" s="121"/>
    </row>
    <row r="412" spans="1:4" x14ac:dyDescent="0.25">
      <c r="A412" s="121"/>
      <c r="C412" s="121"/>
      <c r="D412" s="121"/>
    </row>
    <row r="413" spans="1:4" x14ac:dyDescent="0.25">
      <c r="A413" s="121"/>
      <c r="C413" s="121"/>
      <c r="D413" s="121"/>
    </row>
    <row r="414" spans="1:4" x14ac:dyDescent="0.25">
      <c r="A414" s="121"/>
      <c r="C414" s="121"/>
      <c r="D414" s="121"/>
    </row>
    <row r="415" spans="1:4" x14ac:dyDescent="0.25">
      <c r="A415" s="121"/>
      <c r="C415" s="121"/>
      <c r="D415" s="121"/>
    </row>
    <row r="416" spans="1:4" x14ac:dyDescent="0.25">
      <c r="A416" s="121"/>
      <c r="C416" s="121"/>
      <c r="D416" s="121"/>
    </row>
    <row r="417" spans="1:4" x14ac:dyDescent="0.25">
      <c r="A417" s="121"/>
      <c r="C417" s="121"/>
      <c r="D417" s="121"/>
    </row>
    <row r="418" spans="1:4" x14ac:dyDescent="0.25">
      <c r="A418" s="121"/>
      <c r="C418" s="121"/>
      <c r="D418" s="121"/>
    </row>
    <row r="419" spans="1:4" x14ac:dyDescent="0.25">
      <c r="A419" s="121"/>
      <c r="C419" s="121"/>
      <c r="D419" s="121"/>
    </row>
    <row r="420" spans="1:4" x14ac:dyDescent="0.25">
      <c r="A420" s="121"/>
      <c r="C420" s="121"/>
      <c r="D420" s="121"/>
    </row>
    <row r="421" spans="1:4" x14ac:dyDescent="0.25">
      <c r="A421" s="121"/>
      <c r="C421" s="121"/>
      <c r="D421" s="121"/>
    </row>
    <row r="422" spans="1:4" x14ac:dyDescent="0.25">
      <c r="A422" s="121"/>
      <c r="C422" s="121"/>
      <c r="D422" s="121"/>
    </row>
    <row r="423" spans="1:4" x14ac:dyDescent="0.25">
      <c r="A423" s="121"/>
      <c r="C423" s="121"/>
      <c r="D423" s="121"/>
    </row>
    <row r="424" spans="1:4" x14ac:dyDescent="0.25">
      <c r="A424" s="121"/>
      <c r="C424" s="121"/>
      <c r="D424" s="121"/>
    </row>
    <row r="425" spans="1:4" x14ac:dyDescent="0.25">
      <c r="A425" s="121"/>
      <c r="C425" s="121"/>
      <c r="D425" s="121"/>
    </row>
    <row r="426" spans="1:4" x14ac:dyDescent="0.25">
      <c r="A426" s="121"/>
      <c r="C426" s="121"/>
      <c r="D426" s="121"/>
    </row>
    <row r="427" spans="1:4" x14ac:dyDescent="0.25">
      <c r="A427" s="121"/>
      <c r="C427" s="121"/>
      <c r="D427" s="121"/>
    </row>
    <row r="428" spans="1:4" x14ac:dyDescent="0.25">
      <c r="A428" s="121"/>
      <c r="C428" s="121"/>
      <c r="D428" s="121"/>
    </row>
    <row r="429" spans="1:4" x14ac:dyDescent="0.25">
      <c r="A429" s="121"/>
      <c r="C429" s="121"/>
      <c r="D429" s="121"/>
    </row>
    <row r="430" spans="1:4" x14ac:dyDescent="0.25">
      <c r="A430" s="121"/>
      <c r="C430" s="121"/>
      <c r="D430" s="121"/>
    </row>
    <row r="431" spans="1:4" x14ac:dyDescent="0.25">
      <c r="A431" s="121"/>
      <c r="C431" s="121"/>
      <c r="D431" s="121"/>
    </row>
    <row r="432" spans="1:4" x14ac:dyDescent="0.25">
      <c r="A432" s="121"/>
      <c r="C432" s="121"/>
      <c r="D432" s="121"/>
    </row>
    <row r="433" spans="1:4" x14ac:dyDescent="0.25">
      <c r="A433" s="121"/>
      <c r="C433" s="121"/>
      <c r="D433" s="121"/>
    </row>
    <row r="434" spans="1:4" x14ac:dyDescent="0.25">
      <c r="A434" s="121"/>
      <c r="C434" s="121"/>
      <c r="D434" s="121"/>
    </row>
    <row r="435" spans="1:4" x14ac:dyDescent="0.25">
      <c r="A435" s="121"/>
      <c r="C435" s="121"/>
      <c r="D435" s="121"/>
    </row>
    <row r="436" spans="1:4" x14ac:dyDescent="0.25">
      <c r="A436" s="121"/>
      <c r="C436" s="121"/>
      <c r="D436" s="121"/>
    </row>
    <row r="437" spans="1:4" x14ac:dyDescent="0.25">
      <c r="A437" s="121"/>
      <c r="C437" s="121"/>
      <c r="D437" s="121"/>
    </row>
    <row r="438" spans="1:4" x14ac:dyDescent="0.25">
      <c r="A438" s="121"/>
      <c r="C438" s="121"/>
      <c r="D438" s="121"/>
    </row>
    <row r="439" spans="1:4" x14ac:dyDescent="0.25">
      <c r="A439" s="121"/>
      <c r="C439" s="121"/>
      <c r="D439" s="121"/>
    </row>
    <row r="440" spans="1:4" x14ac:dyDescent="0.25">
      <c r="A440" s="121"/>
      <c r="C440" s="121"/>
      <c r="D440" s="121"/>
    </row>
    <row r="441" spans="1:4" x14ac:dyDescent="0.25">
      <c r="A441" s="121"/>
      <c r="C441" s="121"/>
      <c r="D441" s="121"/>
    </row>
    <row r="442" spans="1:4" x14ac:dyDescent="0.25">
      <c r="A442" s="121"/>
      <c r="C442" s="121"/>
      <c r="D442" s="121"/>
    </row>
    <row r="443" spans="1:4" x14ac:dyDescent="0.25">
      <c r="A443" s="121"/>
      <c r="C443" s="121"/>
      <c r="D443" s="121"/>
    </row>
    <row r="444" spans="1:4" x14ac:dyDescent="0.25">
      <c r="A444" s="121"/>
      <c r="C444" s="121"/>
      <c r="D444" s="121"/>
    </row>
    <row r="445" spans="1:4" x14ac:dyDescent="0.25">
      <c r="A445" s="121"/>
      <c r="C445" s="121"/>
      <c r="D445" s="121"/>
    </row>
    <row r="446" spans="1:4" x14ac:dyDescent="0.25">
      <c r="A446" s="121"/>
      <c r="C446" s="121"/>
      <c r="D446" s="121"/>
    </row>
    <row r="447" spans="1:4" x14ac:dyDescent="0.25">
      <c r="A447" s="121"/>
      <c r="C447" s="121"/>
      <c r="D447" s="121"/>
    </row>
    <row r="448" spans="1:4" x14ac:dyDescent="0.25">
      <c r="A448" s="121"/>
      <c r="C448" s="121"/>
      <c r="D448" s="121"/>
    </row>
    <row r="449" spans="1:4" x14ac:dyDescent="0.25">
      <c r="A449" s="121"/>
      <c r="C449" s="121"/>
      <c r="D449" s="121"/>
    </row>
    <row r="450" spans="1:4" x14ac:dyDescent="0.25">
      <c r="A450" s="121"/>
      <c r="C450" s="121"/>
      <c r="D450" s="121"/>
    </row>
    <row r="451" spans="1:4" x14ac:dyDescent="0.25">
      <c r="A451" s="121"/>
      <c r="C451" s="121"/>
      <c r="D451" s="121"/>
    </row>
    <row r="452" spans="1:4" x14ac:dyDescent="0.25">
      <c r="A452" s="121"/>
      <c r="C452" s="121"/>
      <c r="D452" s="121"/>
    </row>
    <row r="453" spans="1:4" x14ac:dyDescent="0.25">
      <c r="A453" s="121"/>
      <c r="C453" s="121"/>
      <c r="D453" s="121"/>
    </row>
    <row r="454" spans="1:4" x14ac:dyDescent="0.25">
      <c r="A454" s="121"/>
      <c r="C454" s="121"/>
      <c r="D454" s="121"/>
    </row>
    <row r="455" spans="1:4" x14ac:dyDescent="0.25">
      <c r="A455" s="121"/>
      <c r="C455" s="121"/>
      <c r="D455" s="121"/>
    </row>
    <row r="456" spans="1:4" x14ac:dyDescent="0.25">
      <c r="A456" s="121"/>
      <c r="C456" s="121"/>
      <c r="D456" s="121"/>
    </row>
    <row r="457" spans="1:4" x14ac:dyDescent="0.25">
      <c r="A457" s="121"/>
      <c r="C457" s="121"/>
      <c r="D457" s="121"/>
    </row>
    <row r="458" spans="1:4" x14ac:dyDescent="0.25">
      <c r="A458" s="121"/>
      <c r="C458" s="121"/>
      <c r="D458" s="121"/>
    </row>
    <row r="459" spans="1:4" x14ac:dyDescent="0.25">
      <c r="A459" s="121"/>
      <c r="C459" s="121"/>
      <c r="D459" s="121"/>
    </row>
    <row r="460" spans="1:4" x14ac:dyDescent="0.25">
      <c r="A460" s="121"/>
      <c r="C460" s="121"/>
      <c r="D460" s="121"/>
    </row>
    <row r="461" spans="1:4" x14ac:dyDescent="0.25">
      <c r="A461" s="121"/>
      <c r="C461" s="121"/>
      <c r="D461" s="121"/>
    </row>
    <row r="462" spans="1:4" x14ac:dyDescent="0.25">
      <c r="A462" s="121"/>
      <c r="C462" s="121"/>
      <c r="D462" s="121"/>
    </row>
    <row r="463" spans="1:4" x14ac:dyDescent="0.25">
      <c r="A463" s="121"/>
      <c r="C463" s="121"/>
      <c r="D463" s="121"/>
    </row>
    <row r="464" spans="1:4" x14ac:dyDescent="0.25">
      <c r="A464" s="121"/>
      <c r="C464" s="121"/>
      <c r="D464" s="121"/>
    </row>
    <row r="465" spans="1:4" x14ac:dyDescent="0.25">
      <c r="A465" s="121"/>
      <c r="C465" s="121"/>
      <c r="D465" s="121"/>
    </row>
    <row r="466" spans="1:4" x14ac:dyDescent="0.25">
      <c r="A466" s="121"/>
      <c r="C466" s="121"/>
      <c r="D466" s="121"/>
    </row>
    <row r="467" spans="1:4" x14ac:dyDescent="0.25">
      <c r="A467" s="121"/>
      <c r="C467" s="121"/>
      <c r="D467" s="121"/>
    </row>
    <row r="468" spans="1:4" x14ac:dyDescent="0.25">
      <c r="A468" s="121"/>
      <c r="C468" s="121"/>
      <c r="D468" s="121"/>
    </row>
    <row r="469" spans="1:4" x14ac:dyDescent="0.25">
      <c r="A469" s="121"/>
      <c r="C469" s="121"/>
      <c r="D469" s="121"/>
    </row>
    <row r="470" spans="1:4" x14ac:dyDescent="0.25">
      <c r="A470" s="121"/>
      <c r="C470" s="121"/>
      <c r="D470" s="121"/>
    </row>
    <row r="471" spans="1:4" x14ac:dyDescent="0.25">
      <c r="A471" s="121"/>
      <c r="C471" s="121"/>
      <c r="D471" s="121"/>
    </row>
    <row r="472" spans="1:4" x14ac:dyDescent="0.25">
      <c r="A472" s="121"/>
      <c r="C472" s="121"/>
      <c r="D472" s="121"/>
    </row>
    <row r="473" spans="1:4" x14ac:dyDescent="0.25">
      <c r="A473" s="121"/>
      <c r="C473" s="121"/>
      <c r="D473" s="121"/>
    </row>
    <row r="474" spans="1:4" x14ac:dyDescent="0.25">
      <c r="A474" s="121"/>
      <c r="C474" s="121"/>
      <c r="D474" s="121"/>
    </row>
    <row r="475" spans="1:4" x14ac:dyDescent="0.25">
      <c r="A475" s="121"/>
      <c r="C475" s="121"/>
      <c r="D475" s="121"/>
    </row>
    <row r="476" spans="1:4" x14ac:dyDescent="0.25">
      <c r="A476" s="121"/>
      <c r="C476" s="121"/>
      <c r="D476" s="121"/>
    </row>
    <row r="477" spans="1:4" x14ac:dyDescent="0.25">
      <c r="A477" s="121"/>
      <c r="C477" s="121"/>
      <c r="D477" s="121"/>
    </row>
    <row r="478" spans="1:4" x14ac:dyDescent="0.25">
      <c r="A478" s="121"/>
      <c r="C478" s="121"/>
      <c r="D478" s="121"/>
    </row>
    <row r="479" spans="1:4" x14ac:dyDescent="0.25">
      <c r="A479" s="121"/>
      <c r="C479" s="121"/>
      <c r="D479" s="121"/>
    </row>
    <row r="480" spans="1:4" x14ac:dyDescent="0.25">
      <c r="A480" s="121"/>
      <c r="C480" s="121"/>
      <c r="D480" s="121"/>
    </row>
    <row r="481" spans="1:4" x14ac:dyDescent="0.25">
      <c r="A481" s="121"/>
      <c r="C481" s="121"/>
      <c r="D481" s="121"/>
    </row>
    <row r="482" spans="1:4" x14ac:dyDescent="0.25">
      <c r="A482" s="121"/>
      <c r="C482" s="121"/>
      <c r="D482" s="121"/>
    </row>
    <row r="483" spans="1:4" x14ac:dyDescent="0.25">
      <c r="A483" s="121"/>
      <c r="C483" s="121"/>
      <c r="D483" s="121"/>
    </row>
    <row r="484" spans="1:4" x14ac:dyDescent="0.25">
      <c r="A484" s="121"/>
      <c r="C484" s="121"/>
      <c r="D484" s="121"/>
    </row>
    <row r="485" spans="1:4" x14ac:dyDescent="0.25">
      <c r="A485" s="121"/>
      <c r="C485" s="121"/>
      <c r="D485" s="121"/>
    </row>
    <row r="486" spans="1:4" x14ac:dyDescent="0.25">
      <c r="A486" s="121"/>
      <c r="C486" s="121"/>
      <c r="D486" s="121"/>
    </row>
    <row r="487" spans="1:4" x14ac:dyDescent="0.25">
      <c r="A487" s="121"/>
      <c r="C487" s="121"/>
      <c r="D487" s="121"/>
    </row>
    <row r="488" spans="1:4" x14ac:dyDescent="0.25">
      <c r="A488" s="121"/>
      <c r="C488" s="121"/>
      <c r="D488" s="121"/>
    </row>
    <row r="489" spans="1:4" x14ac:dyDescent="0.25">
      <c r="A489" s="121"/>
      <c r="C489" s="121"/>
      <c r="D489" s="121"/>
    </row>
    <row r="490" spans="1:4" x14ac:dyDescent="0.25">
      <c r="A490" s="121"/>
      <c r="C490" s="121"/>
      <c r="D490" s="121"/>
    </row>
    <row r="491" spans="1:4" x14ac:dyDescent="0.25">
      <c r="A491" s="121"/>
      <c r="C491" s="121"/>
      <c r="D491" s="121"/>
    </row>
    <row r="492" spans="1:4" x14ac:dyDescent="0.25">
      <c r="A492" s="121"/>
      <c r="C492" s="121"/>
      <c r="D492" s="121"/>
    </row>
    <row r="493" spans="1:4" x14ac:dyDescent="0.25">
      <c r="A493" s="121"/>
      <c r="C493" s="121"/>
      <c r="D493" s="121"/>
    </row>
    <row r="494" spans="1:4" x14ac:dyDescent="0.25">
      <c r="A494" s="121"/>
      <c r="C494" s="121"/>
      <c r="D494" s="121"/>
    </row>
    <row r="495" spans="1:4" x14ac:dyDescent="0.25">
      <c r="A495" s="121"/>
      <c r="C495" s="121"/>
      <c r="D495" s="121"/>
    </row>
    <row r="496" spans="1:4" x14ac:dyDescent="0.25">
      <c r="A496" s="121"/>
      <c r="C496" s="121"/>
      <c r="D496" s="121"/>
    </row>
    <row r="497" spans="1:4" x14ac:dyDescent="0.25">
      <c r="A497" s="121"/>
      <c r="C497" s="121"/>
      <c r="D497" s="121"/>
    </row>
    <row r="498" spans="1:4" x14ac:dyDescent="0.25">
      <c r="A498" s="121"/>
      <c r="C498" s="121"/>
      <c r="D498" s="121"/>
    </row>
    <row r="499" spans="1:4" x14ac:dyDescent="0.25">
      <c r="A499" s="121"/>
      <c r="C499" s="121"/>
      <c r="D499" s="121"/>
    </row>
    <row r="500" spans="1:4" x14ac:dyDescent="0.25">
      <c r="A500" s="121"/>
      <c r="C500" s="121"/>
      <c r="D500" s="121"/>
    </row>
    <row r="501" spans="1:4" x14ac:dyDescent="0.25">
      <c r="A501" s="121"/>
      <c r="C501" s="121"/>
      <c r="D501" s="121"/>
    </row>
    <row r="502" spans="1:4" x14ac:dyDescent="0.25">
      <c r="A502" s="121"/>
      <c r="C502" s="121"/>
      <c r="D502" s="121"/>
    </row>
    <row r="503" spans="1:4" x14ac:dyDescent="0.25">
      <c r="A503" s="121"/>
      <c r="C503" s="121"/>
      <c r="D503" s="121"/>
    </row>
    <row r="504" spans="1:4" x14ac:dyDescent="0.25">
      <c r="A504" s="121"/>
      <c r="C504" s="121"/>
      <c r="D504" s="121"/>
    </row>
    <row r="505" spans="1:4" x14ac:dyDescent="0.25">
      <c r="A505" s="121"/>
      <c r="C505" s="121"/>
      <c r="D505" s="121"/>
    </row>
    <row r="506" spans="1:4" x14ac:dyDescent="0.25">
      <c r="A506" s="121"/>
      <c r="C506" s="121"/>
      <c r="D506" s="121"/>
    </row>
    <row r="507" spans="1:4" x14ac:dyDescent="0.25">
      <c r="A507" s="121"/>
      <c r="C507" s="121"/>
      <c r="D507" s="121"/>
    </row>
    <row r="508" spans="1:4" x14ac:dyDescent="0.25">
      <c r="A508" s="121"/>
      <c r="C508" s="121"/>
      <c r="D508" s="121"/>
    </row>
    <row r="509" spans="1:4" x14ac:dyDescent="0.25">
      <c r="A509" s="121"/>
      <c r="C509" s="121"/>
      <c r="D509" s="121"/>
    </row>
    <row r="510" spans="1:4" x14ac:dyDescent="0.25">
      <c r="A510" s="121"/>
      <c r="C510" s="121"/>
      <c r="D510" s="121"/>
    </row>
    <row r="511" spans="1:4" x14ac:dyDescent="0.25">
      <c r="A511" s="121"/>
      <c r="C511" s="121"/>
      <c r="D511" s="121"/>
    </row>
    <row r="512" spans="1:4" x14ac:dyDescent="0.25">
      <c r="A512" s="121"/>
      <c r="C512" s="121"/>
      <c r="D512" s="121"/>
    </row>
    <row r="513" spans="1:4" x14ac:dyDescent="0.25">
      <c r="A513" s="121"/>
      <c r="C513" s="121"/>
      <c r="D513" s="121"/>
    </row>
    <row r="514" spans="1:4" x14ac:dyDescent="0.25">
      <c r="A514" s="121"/>
      <c r="C514" s="121"/>
      <c r="D514" s="121"/>
    </row>
    <row r="515" spans="1:4" x14ac:dyDescent="0.25">
      <c r="A515" s="121"/>
      <c r="C515" s="121"/>
      <c r="D515" s="121"/>
    </row>
    <row r="516" spans="1:4" x14ac:dyDescent="0.25">
      <c r="A516" s="121"/>
      <c r="C516" s="121"/>
      <c r="D516" s="121"/>
    </row>
    <row r="517" spans="1:4" x14ac:dyDescent="0.25">
      <c r="A517" s="121"/>
      <c r="C517" s="121"/>
      <c r="D517" s="121"/>
    </row>
    <row r="518" spans="1:4" x14ac:dyDescent="0.25">
      <c r="A518" s="121"/>
      <c r="C518" s="121"/>
      <c r="D518" s="121"/>
    </row>
    <row r="519" spans="1:4" x14ac:dyDescent="0.25">
      <c r="A519" s="121"/>
      <c r="C519" s="121"/>
      <c r="D519" s="121"/>
    </row>
    <row r="520" spans="1:4" x14ac:dyDescent="0.25">
      <c r="A520" s="121"/>
      <c r="C520" s="121"/>
      <c r="D520" s="121"/>
    </row>
    <row r="521" spans="1:4" x14ac:dyDescent="0.25">
      <c r="A521" s="121"/>
      <c r="C521" s="121"/>
      <c r="D521" s="121"/>
    </row>
    <row r="522" spans="1:4" x14ac:dyDescent="0.25">
      <c r="A522" s="121"/>
      <c r="C522" s="121"/>
      <c r="D522" s="121"/>
    </row>
    <row r="523" spans="1:4" x14ac:dyDescent="0.25">
      <c r="A523" s="121"/>
      <c r="C523" s="121"/>
      <c r="D523" s="121"/>
    </row>
    <row r="524" spans="1:4" x14ac:dyDescent="0.25">
      <c r="A524" s="121"/>
      <c r="C524" s="121"/>
      <c r="D524" s="121"/>
    </row>
    <row r="525" spans="1:4" x14ac:dyDescent="0.25">
      <c r="A525" s="121"/>
      <c r="C525" s="121"/>
      <c r="D525" s="121"/>
    </row>
    <row r="526" spans="1:4" x14ac:dyDescent="0.25">
      <c r="A526" s="121"/>
      <c r="C526" s="121"/>
      <c r="D526" s="121"/>
    </row>
    <row r="527" spans="1:4" x14ac:dyDescent="0.25">
      <c r="A527" s="121"/>
      <c r="C527" s="121"/>
      <c r="D527" s="121"/>
    </row>
    <row r="528" spans="1:4" x14ac:dyDescent="0.25">
      <c r="A528" s="121"/>
      <c r="C528" s="121"/>
      <c r="D528" s="121"/>
    </row>
    <row r="529" spans="1:4" x14ac:dyDescent="0.25">
      <c r="A529" s="121"/>
      <c r="C529" s="121"/>
      <c r="D529" s="121"/>
    </row>
    <row r="530" spans="1:4" x14ac:dyDescent="0.25">
      <c r="A530" s="121"/>
      <c r="C530" s="121"/>
      <c r="D530" s="121"/>
    </row>
    <row r="531" spans="1:4" x14ac:dyDescent="0.25">
      <c r="A531" s="121"/>
      <c r="C531" s="121"/>
      <c r="D531" s="121"/>
    </row>
    <row r="532" spans="1:4" x14ac:dyDescent="0.25">
      <c r="A532" s="121"/>
      <c r="C532" s="121"/>
      <c r="D532" s="121"/>
    </row>
    <row r="533" spans="1:4" x14ac:dyDescent="0.25">
      <c r="A533" s="121"/>
      <c r="C533" s="121"/>
      <c r="D533" s="121"/>
    </row>
    <row r="534" spans="1:4" x14ac:dyDescent="0.25">
      <c r="A534" s="121"/>
      <c r="C534" s="121"/>
      <c r="D534" s="121"/>
    </row>
    <row r="535" spans="1:4" x14ac:dyDescent="0.25">
      <c r="A535" s="121"/>
      <c r="C535" s="121"/>
      <c r="D535" s="121"/>
    </row>
    <row r="536" spans="1:4" x14ac:dyDescent="0.25">
      <c r="A536" s="121"/>
      <c r="C536" s="121"/>
      <c r="D536" s="121"/>
    </row>
    <row r="537" spans="1:4" x14ac:dyDescent="0.25">
      <c r="A537" s="121"/>
      <c r="C537" s="121"/>
      <c r="D537" s="121"/>
    </row>
    <row r="538" spans="1:4" x14ac:dyDescent="0.25">
      <c r="A538" s="121"/>
      <c r="C538" s="121"/>
      <c r="D538" s="121"/>
    </row>
    <row r="539" spans="1:4" x14ac:dyDescent="0.25">
      <c r="A539" s="121"/>
      <c r="C539" s="121"/>
      <c r="D539" s="121"/>
    </row>
    <row r="540" spans="1:4" x14ac:dyDescent="0.25">
      <c r="A540" s="121"/>
      <c r="C540" s="121"/>
      <c r="D540" s="121"/>
    </row>
    <row r="541" spans="1:4" x14ac:dyDescent="0.25">
      <c r="A541" s="121"/>
      <c r="C541" s="121"/>
      <c r="D541" s="121"/>
    </row>
    <row r="542" spans="1:4" x14ac:dyDescent="0.25">
      <c r="A542" s="121"/>
      <c r="C542" s="121"/>
      <c r="D542" s="121"/>
    </row>
    <row r="543" spans="1:4" x14ac:dyDescent="0.25">
      <c r="A543" s="121"/>
      <c r="C543" s="121"/>
      <c r="D543" s="121"/>
    </row>
    <row r="544" spans="1:4" x14ac:dyDescent="0.25">
      <c r="A544" s="121"/>
      <c r="C544" s="121"/>
      <c r="D544" s="121"/>
    </row>
    <row r="545" spans="1:4" x14ac:dyDescent="0.25">
      <c r="A545" s="121"/>
      <c r="C545" s="121"/>
      <c r="D545" s="121"/>
    </row>
    <row r="546" spans="1:4" x14ac:dyDescent="0.25">
      <c r="A546" s="121"/>
      <c r="C546" s="121"/>
      <c r="D546" s="121"/>
    </row>
    <row r="547" spans="1:4" x14ac:dyDescent="0.25">
      <c r="A547" s="121"/>
      <c r="C547" s="121"/>
      <c r="D547" s="121"/>
    </row>
    <row r="548" spans="1:4" x14ac:dyDescent="0.25">
      <c r="A548" s="121"/>
      <c r="C548" s="121"/>
      <c r="D548" s="121"/>
    </row>
    <row r="549" spans="1:4" x14ac:dyDescent="0.25">
      <c r="A549" s="121"/>
      <c r="C549" s="121"/>
      <c r="D549" s="121"/>
    </row>
    <row r="550" spans="1:4" x14ac:dyDescent="0.25">
      <c r="A550" s="121"/>
      <c r="C550" s="121"/>
      <c r="D550" s="121"/>
    </row>
    <row r="551" spans="1:4" x14ac:dyDescent="0.25">
      <c r="A551" s="121"/>
      <c r="C551" s="121"/>
      <c r="D551" s="121"/>
    </row>
    <row r="552" spans="1:4" x14ac:dyDescent="0.25">
      <c r="A552" s="121"/>
      <c r="C552" s="121"/>
      <c r="D552" s="121"/>
    </row>
    <row r="553" spans="1:4" x14ac:dyDescent="0.25">
      <c r="A553" s="121"/>
      <c r="C553" s="121"/>
      <c r="D553" s="121"/>
    </row>
    <row r="554" spans="1:4" x14ac:dyDescent="0.25">
      <c r="A554" s="121"/>
      <c r="C554" s="121"/>
      <c r="D554" s="121"/>
    </row>
    <row r="555" spans="1:4" x14ac:dyDescent="0.25">
      <c r="A555" s="121"/>
      <c r="C555" s="121"/>
      <c r="D555" s="121"/>
    </row>
    <row r="556" spans="1:4" x14ac:dyDescent="0.25">
      <c r="A556" s="121"/>
      <c r="C556" s="121"/>
      <c r="D556" s="121"/>
    </row>
    <row r="557" spans="1:4" x14ac:dyDescent="0.25">
      <c r="A557" s="121"/>
      <c r="C557" s="121"/>
      <c r="D557" s="121"/>
    </row>
    <row r="558" spans="1:4" x14ac:dyDescent="0.25">
      <c r="A558" s="121"/>
      <c r="C558" s="121"/>
      <c r="D558" s="121"/>
    </row>
    <row r="559" spans="1:4" x14ac:dyDescent="0.25">
      <c r="A559" s="121"/>
      <c r="C559" s="121"/>
      <c r="D559" s="121"/>
    </row>
    <row r="560" spans="1:4" x14ac:dyDescent="0.25">
      <c r="A560" s="121"/>
      <c r="C560" s="121"/>
      <c r="D560" s="121"/>
    </row>
    <row r="561" spans="1:4" x14ac:dyDescent="0.25">
      <c r="A561" s="121"/>
      <c r="C561" s="121"/>
      <c r="D561" s="121"/>
    </row>
    <row r="562" spans="1:4" x14ac:dyDescent="0.25">
      <c r="A562" s="121"/>
      <c r="C562" s="121"/>
      <c r="D562" s="121"/>
    </row>
    <row r="563" spans="1:4" x14ac:dyDescent="0.25">
      <c r="A563" s="121"/>
      <c r="C563" s="121"/>
      <c r="D563" s="121"/>
    </row>
    <row r="564" spans="1:4" x14ac:dyDescent="0.25">
      <c r="A564" s="121"/>
      <c r="C564" s="121"/>
      <c r="D564" s="121"/>
    </row>
    <row r="565" spans="1:4" x14ac:dyDescent="0.25">
      <c r="A565" s="121"/>
      <c r="C565" s="121"/>
      <c r="D565" s="121"/>
    </row>
    <row r="566" spans="1:4" x14ac:dyDescent="0.25">
      <c r="A566" s="121"/>
      <c r="C566" s="121"/>
      <c r="D566" s="121"/>
    </row>
    <row r="567" spans="1:4" x14ac:dyDescent="0.25">
      <c r="A567" s="121"/>
      <c r="C567" s="121"/>
      <c r="D567" s="121"/>
    </row>
    <row r="568" spans="1:4" x14ac:dyDescent="0.25">
      <c r="A568" s="121"/>
      <c r="C568" s="121"/>
      <c r="D568" s="121"/>
    </row>
    <row r="569" spans="1:4" x14ac:dyDescent="0.25">
      <c r="A569" s="121"/>
      <c r="C569" s="121"/>
      <c r="D569" s="121"/>
    </row>
    <row r="570" spans="1:4" x14ac:dyDescent="0.25">
      <c r="A570" s="121"/>
      <c r="C570" s="121"/>
      <c r="D570" s="121"/>
    </row>
    <row r="571" spans="1:4" x14ac:dyDescent="0.25">
      <c r="A571" s="121"/>
      <c r="C571" s="121"/>
      <c r="D571" s="121"/>
    </row>
    <row r="572" spans="1:4" x14ac:dyDescent="0.25">
      <c r="A572" s="121"/>
      <c r="C572" s="121"/>
      <c r="D572" s="121"/>
    </row>
    <row r="573" spans="1:4" x14ac:dyDescent="0.25">
      <c r="A573" s="121"/>
      <c r="C573" s="121"/>
      <c r="D573" s="121"/>
    </row>
    <row r="574" spans="1:4" x14ac:dyDescent="0.25">
      <c r="A574" s="121"/>
      <c r="C574" s="121"/>
      <c r="D574" s="121"/>
    </row>
    <row r="575" spans="1:4" x14ac:dyDescent="0.25">
      <c r="A575" s="121"/>
      <c r="C575" s="121"/>
      <c r="D575" s="121"/>
    </row>
    <row r="576" spans="1:4" x14ac:dyDescent="0.25">
      <c r="A576" s="121"/>
      <c r="C576" s="121"/>
      <c r="D576" s="121"/>
    </row>
    <row r="577" spans="1:4" x14ac:dyDescent="0.25">
      <c r="A577" s="121"/>
      <c r="C577" s="121"/>
      <c r="D577" s="121"/>
    </row>
    <row r="578" spans="1:4" x14ac:dyDescent="0.25">
      <c r="A578" s="121"/>
      <c r="C578" s="121"/>
      <c r="D578" s="121"/>
    </row>
    <row r="579" spans="1:4" x14ac:dyDescent="0.25">
      <c r="A579" s="121"/>
      <c r="C579" s="121"/>
      <c r="D579" s="121"/>
    </row>
    <row r="580" spans="1:4" x14ac:dyDescent="0.25">
      <c r="A580" s="121"/>
      <c r="C580" s="121"/>
      <c r="D580" s="121"/>
    </row>
    <row r="581" spans="1:4" x14ac:dyDescent="0.25">
      <c r="A581" s="121"/>
      <c r="C581" s="121"/>
      <c r="D581" s="121"/>
    </row>
    <row r="582" spans="1:4" x14ac:dyDescent="0.25">
      <c r="A582" s="121"/>
      <c r="C582" s="121"/>
      <c r="D582" s="121"/>
    </row>
    <row r="583" spans="1:4" x14ac:dyDescent="0.25">
      <c r="A583" s="121"/>
      <c r="C583" s="121"/>
      <c r="D583" s="121"/>
    </row>
    <row r="584" spans="1:4" x14ac:dyDescent="0.25">
      <c r="A584" s="121"/>
      <c r="C584" s="121"/>
      <c r="D584" s="121"/>
    </row>
    <row r="585" spans="1:4" x14ac:dyDescent="0.25">
      <c r="A585" s="121"/>
      <c r="C585" s="121"/>
      <c r="D585" s="121"/>
    </row>
    <row r="586" spans="1:4" x14ac:dyDescent="0.25">
      <c r="A586" s="121"/>
      <c r="C586" s="121"/>
      <c r="D586" s="121"/>
    </row>
    <row r="587" spans="1:4" x14ac:dyDescent="0.25">
      <c r="A587" s="121"/>
      <c r="C587" s="121"/>
      <c r="D587" s="121"/>
    </row>
    <row r="588" spans="1:4" x14ac:dyDescent="0.25">
      <c r="A588" s="121"/>
      <c r="C588" s="121"/>
      <c r="D588" s="121"/>
    </row>
    <row r="589" spans="1:4" x14ac:dyDescent="0.25">
      <c r="A589" s="121"/>
      <c r="C589" s="121"/>
      <c r="D589" s="121"/>
    </row>
    <row r="590" spans="1:4" x14ac:dyDescent="0.25">
      <c r="A590" s="121"/>
      <c r="C590" s="121"/>
      <c r="D590" s="121"/>
    </row>
    <row r="591" spans="1:4" x14ac:dyDescent="0.25">
      <c r="A591" s="121"/>
      <c r="C591" s="121"/>
      <c r="D591" s="121"/>
    </row>
    <row r="592" spans="1:4" x14ac:dyDescent="0.25">
      <c r="A592" s="121"/>
      <c r="C592" s="121"/>
      <c r="D592" s="121"/>
    </row>
    <row r="593" spans="1:4" x14ac:dyDescent="0.25">
      <c r="A593" s="121"/>
      <c r="C593" s="121"/>
      <c r="D593" s="121"/>
    </row>
    <row r="594" spans="1:4" x14ac:dyDescent="0.25">
      <c r="A594" s="121"/>
      <c r="C594" s="121"/>
      <c r="D594" s="121"/>
    </row>
    <row r="595" spans="1:4" x14ac:dyDescent="0.25">
      <c r="A595" s="121"/>
      <c r="C595" s="121"/>
      <c r="D595" s="121"/>
    </row>
    <row r="596" spans="1:4" x14ac:dyDescent="0.25">
      <c r="A596" s="121"/>
      <c r="C596" s="121"/>
      <c r="D596" s="121"/>
    </row>
    <row r="597" spans="1:4" x14ac:dyDescent="0.25">
      <c r="A597" s="121"/>
      <c r="C597" s="121"/>
      <c r="D597" s="121"/>
    </row>
    <row r="598" spans="1:4" x14ac:dyDescent="0.25">
      <c r="A598" s="121"/>
      <c r="C598" s="121"/>
      <c r="D598" s="121"/>
    </row>
    <row r="599" spans="1:4" x14ac:dyDescent="0.25">
      <c r="A599" s="121"/>
      <c r="C599" s="121"/>
      <c r="D599" s="121"/>
    </row>
    <row r="600" spans="1:4" x14ac:dyDescent="0.25">
      <c r="A600" s="121"/>
      <c r="C600" s="121"/>
      <c r="D600" s="121"/>
    </row>
    <row r="601" spans="1:4" x14ac:dyDescent="0.25">
      <c r="A601" s="121"/>
      <c r="C601" s="121"/>
      <c r="D601" s="121"/>
    </row>
    <row r="602" spans="1:4" x14ac:dyDescent="0.25">
      <c r="A602" s="121"/>
      <c r="C602" s="121"/>
      <c r="D602" s="121"/>
    </row>
    <row r="603" spans="1:4" x14ac:dyDescent="0.25">
      <c r="A603" s="121"/>
      <c r="C603" s="121"/>
      <c r="D603" s="121"/>
    </row>
    <row r="604" spans="1:4" x14ac:dyDescent="0.25">
      <c r="A604" s="121"/>
      <c r="C604" s="121"/>
      <c r="D604" s="121"/>
    </row>
    <row r="605" spans="1:4" x14ac:dyDescent="0.25">
      <c r="A605" s="121"/>
      <c r="C605" s="121"/>
      <c r="D605" s="121"/>
    </row>
    <row r="606" spans="1:4" x14ac:dyDescent="0.25">
      <c r="A606" s="121"/>
      <c r="C606" s="121"/>
      <c r="D606" s="121"/>
    </row>
    <row r="607" spans="1:4" x14ac:dyDescent="0.25">
      <c r="A607" s="121"/>
      <c r="C607" s="121"/>
      <c r="D607" s="121"/>
    </row>
    <row r="608" spans="1:4" x14ac:dyDescent="0.25">
      <c r="A608" s="121"/>
      <c r="C608" s="121"/>
      <c r="D608" s="121"/>
    </row>
    <row r="609" spans="1:4" x14ac:dyDescent="0.25">
      <c r="A609" s="121"/>
      <c r="C609" s="121"/>
      <c r="D609" s="121"/>
    </row>
    <row r="610" spans="1:4" x14ac:dyDescent="0.25">
      <c r="A610" s="121"/>
      <c r="C610" s="121"/>
      <c r="D610" s="121"/>
    </row>
    <row r="611" spans="1:4" x14ac:dyDescent="0.25">
      <c r="A611" s="121"/>
      <c r="C611" s="121"/>
      <c r="D611" s="121"/>
    </row>
    <row r="612" spans="1:4" x14ac:dyDescent="0.25">
      <c r="A612" s="121"/>
      <c r="C612" s="121"/>
      <c r="D612" s="121"/>
    </row>
    <row r="613" spans="1:4" x14ac:dyDescent="0.25">
      <c r="A613" s="121"/>
      <c r="C613" s="121"/>
      <c r="D613" s="121"/>
    </row>
    <row r="614" spans="1:4" x14ac:dyDescent="0.25">
      <c r="A614" s="121"/>
      <c r="C614" s="121"/>
      <c r="D614" s="121"/>
    </row>
    <row r="615" spans="1:4" x14ac:dyDescent="0.25">
      <c r="A615" s="121"/>
      <c r="C615" s="121"/>
      <c r="D615" s="121"/>
    </row>
    <row r="616" spans="1:4" x14ac:dyDescent="0.25">
      <c r="A616" s="121"/>
      <c r="C616" s="121"/>
      <c r="D616" s="121"/>
    </row>
    <row r="617" spans="1:4" x14ac:dyDescent="0.25">
      <c r="A617" s="121"/>
      <c r="C617" s="121"/>
      <c r="D617" s="121"/>
    </row>
    <row r="618" spans="1:4" x14ac:dyDescent="0.25">
      <c r="A618" s="121"/>
      <c r="C618" s="121"/>
      <c r="D618" s="121"/>
    </row>
    <row r="619" spans="1:4" x14ac:dyDescent="0.25">
      <c r="A619" s="121"/>
      <c r="C619" s="121"/>
      <c r="D619" s="121"/>
    </row>
    <row r="620" spans="1:4" x14ac:dyDescent="0.25">
      <c r="A620" s="121"/>
      <c r="C620" s="121"/>
      <c r="D620" s="121"/>
    </row>
    <row r="621" spans="1:4" x14ac:dyDescent="0.25">
      <c r="A621" s="121"/>
      <c r="C621" s="121"/>
      <c r="D621" s="121"/>
    </row>
    <row r="622" spans="1:4" x14ac:dyDescent="0.25">
      <c r="A622" s="121"/>
      <c r="C622" s="121"/>
      <c r="D622" s="121"/>
    </row>
    <row r="623" spans="1:4" x14ac:dyDescent="0.25">
      <c r="A623" s="121"/>
      <c r="C623" s="121"/>
      <c r="D623" s="121"/>
    </row>
    <row r="624" spans="1:4" x14ac:dyDescent="0.25">
      <c r="A624" s="121"/>
      <c r="C624" s="121"/>
      <c r="D624" s="121"/>
    </row>
    <row r="625" spans="1:4" x14ac:dyDescent="0.25">
      <c r="A625" s="121"/>
      <c r="C625" s="121"/>
      <c r="D625" s="121"/>
    </row>
    <row r="626" spans="1:4" x14ac:dyDescent="0.25">
      <c r="A626" s="121"/>
      <c r="C626" s="121"/>
      <c r="D626" s="121"/>
    </row>
    <row r="627" spans="1:4" x14ac:dyDescent="0.25">
      <c r="A627" s="121"/>
      <c r="C627" s="121"/>
      <c r="D627" s="121"/>
    </row>
    <row r="628" spans="1:4" x14ac:dyDescent="0.25">
      <c r="A628" s="121"/>
      <c r="C628" s="121"/>
      <c r="D628" s="121"/>
    </row>
    <row r="629" spans="1:4" x14ac:dyDescent="0.25">
      <c r="A629" s="121"/>
      <c r="C629" s="121"/>
      <c r="D629" s="121"/>
    </row>
    <row r="630" spans="1:4" x14ac:dyDescent="0.25">
      <c r="A630" s="121"/>
      <c r="C630" s="121"/>
      <c r="D630" s="121"/>
    </row>
    <row r="631" spans="1:4" x14ac:dyDescent="0.25">
      <c r="A631" s="121"/>
      <c r="C631" s="121"/>
      <c r="D631" s="121"/>
    </row>
    <row r="632" spans="1:4" x14ac:dyDescent="0.25">
      <c r="A632" s="121"/>
      <c r="C632" s="121"/>
      <c r="D632" s="121"/>
    </row>
    <row r="633" spans="1:4" x14ac:dyDescent="0.25">
      <c r="A633" s="121"/>
      <c r="C633" s="121"/>
      <c r="D633" s="121"/>
    </row>
    <row r="634" spans="1:4" x14ac:dyDescent="0.25">
      <c r="A634" s="121"/>
      <c r="C634" s="121"/>
      <c r="D634" s="121"/>
    </row>
    <row r="635" spans="1:4" x14ac:dyDescent="0.25">
      <c r="A635" s="121"/>
      <c r="C635" s="121"/>
      <c r="D635" s="121"/>
    </row>
    <row r="636" spans="1:4" x14ac:dyDescent="0.25">
      <c r="A636" s="121"/>
      <c r="C636" s="121"/>
      <c r="D636" s="121"/>
    </row>
    <row r="637" spans="1:4" x14ac:dyDescent="0.25">
      <c r="A637" s="121"/>
      <c r="C637" s="121"/>
      <c r="D637" s="121"/>
    </row>
    <row r="638" spans="1:4" x14ac:dyDescent="0.25">
      <c r="A638" s="121"/>
      <c r="C638" s="121"/>
      <c r="D638" s="121"/>
    </row>
    <row r="639" spans="1:4" x14ac:dyDescent="0.25">
      <c r="A639" s="121"/>
      <c r="C639" s="121"/>
      <c r="D639" s="121"/>
    </row>
    <row r="640" spans="1:4" x14ac:dyDescent="0.25">
      <c r="A640" s="121"/>
      <c r="C640" s="121"/>
      <c r="D640" s="121"/>
    </row>
    <row r="641" spans="1:4" x14ac:dyDescent="0.25">
      <c r="A641" s="121"/>
      <c r="C641" s="121"/>
      <c r="D641" s="121"/>
    </row>
    <row r="642" spans="1:4" x14ac:dyDescent="0.25">
      <c r="A642" s="121"/>
      <c r="C642" s="121"/>
      <c r="D642" s="121"/>
    </row>
  </sheetData>
  <mergeCells count="32">
    <mergeCell ref="C30:E30"/>
    <mergeCell ref="A31:E31"/>
    <mergeCell ref="A32:E32"/>
    <mergeCell ref="D33:E33"/>
    <mergeCell ref="C37:E37"/>
    <mergeCell ref="C75:E75"/>
    <mergeCell ref="A66:B66"/>
    <mergeCell ref="C54:E54"/>
    <mergeCell ref="A55:E55"/>
    <mergeCell ref="A56:E56"/>
    <mergeCell ref="C65:E65"/>
    <mergeCell ref="A67:B67"/>
    <mergeCell ref="D71:E71"/>
    <mergeCell ref="D72:E72"/>
    <mergeCell ref="D73:E73"/>
    <mergeCell ref="D74:E74"/>
    <mergeCell ref="C66:E69"/>
    <mergeCell ref="A68:B68"/>
    <mergeCell ref="A69:B69"/>
    <mergeCell ref="A70:E70"/>
    <mergeCell ref="F1:G1"/>
    <mergeCell ref="A1:E1"/>
    <mergeCell ref="A2:E2"/>
    <mergeCell ref="A6:B6"/>
    <mergeCell ref="A7:E7"/>
    <mergeCell ref="A3:B3"/>
    <mergeCell ref="C3:E6"/>
    <mergeCell ref="A38:E38"/>
    <mergeCell ref="A39:E39"/>
    <mergeCell ref="C48:E48"/>
    <mergeCell ref="A49:E49"/>
    <mergeCell ref="A50:E50"/>
  </mergeCells>
  <phoneticPr fontId="45" type="noConversion"/>
  <conditionalFormatting sqref="B9:B14">
    <cfRule type="duplicateValues" dxfId="164" priority="36"/>
  </conditionalFormatting>
  <conditionalFormatting sqref="B16:B18">
    <cfRule type="duplicateValues" dxfId="163" priority="23"/>
  </conditionalFormatting>
  <conditionalFormatting sqref="E37">
    <cfRule type="duplicateValues" dxfId="162" priority="46"/>
  </conditionalFormatting>
  <conditionalFormatting sqref="B29">
    <cfRule type="duplicateValues" dxfId="161" priority="45"/>
  </conditionalFormatting>
  <conditionalFormatting sqref="E29">
    <cfRule type="duplicateValues" dxfId="160" priority="44"/>
  </conditionalFormatting>
  <conditionalFormatting sqref="B9:B14">
    <cfRule type="duplicateValues" dxfId="159" priority="43"/>
  </conditionalFormatting>
  <conditionalFormatting sqref="B9:B14">
    <cfRule type="duplicateValues" dxfId="158" priority="40"/>
    <cfRule type="duplicateValues" dxfId="157" priority="41"/>
    <cfRule type="duplicateValues" dxfId="156" priority="42"/>
  </conditionalFormatting>
  <conditionalFormatting sqref="B9:B14">
    <cfRule type="duplicateValues" dxfId="155" priority="37"/>
    <cfRule type="duplicateValues" dxfId="154" priority="38"/>
    <cfRule type="duplicateValues" dxfId="153" priority="39"/>
  </conditionalFormatting>
  <conditionalFormatting sqref="B9:B14">
    <cfRule type="duplicateValues" dxfId="152" priority="35"/>
  </conditionalFormatting>
  <conditionalFormatting sqref="E9:E14">
    <cfRule type="duplicateValues" dxfId="151" priority="33"/>
    <cfRule type="duplicateValues" dxfId="150" priority="34"/>
  </conditionalFormatting>
  <conditionalFormatting sqref="E9:E14">
    <cfRule type="duplicateValues" dxfId="149" priority="32"/>
  </conditionalFormatting>
  <conditionalFormatting sqref="E9:E14">
    <cfRule type="duplicateValues" dxfId="148" priority="31"/>
  </conditionalFormatting>
  <conditionalFormatting sqref="B16:B18">
    <cfRule type="duplicateValues" dxfId="147" priority="30"/>
  </conditionalFormatting>
  <conditionalFormatting sqref="B16:B18">
    <cfRule type="duplicateValues" dxfId="146" priority="27"/>
    <cfRule type="duplicateValues" dxfId="145" priority="28"/>
    <cfRule type="duplicateValues" dxfId="144" priority="29"/>
  </conditionalFormatting>
  <conditionalFormatting sqref="B16:B18">
    <cfRule type="duplicateValues" dxfId="143" priority="24"/>
    <cfRule type="duplicateValues" dxfId="142" priority="25"/>
    <cfRule type="duplicateValues" dxfId="141" priority="26"/>
  </conditionalFormatting>
  <conditionalFormatting sqref="B16:B18">
    <cfRule type="duplicateValues" dxfId="140" priority="22"/>
  </conditionalFormatting>
  <conditionalFormatting sqref="B15">
    <cfRule type="duplicateValues" dxfId="139" priority="21"/>
  </conditionalFormatting>
  <conditionalFormatting sqref="B15">
    <cfRule type="duplicateValues" dxfId="138" priority="18"/>
    <cfRule type="duplicateValues" dxfId="137" priority="19"/>
    <cfRule type="duplicateValues" dxfId="136" priority="20"/>
  </conditionalFormatting>
  <conditionalFormatting sqref="E15">
    <cfRule type="duplicateValues" dxfId="135" priority="16"/>
    <cfRule type="duplicateValues" dxfId="134" priority="17"/>
  </conditionalFormatting>
  <conditionalFormatting sqref="E15">
    <cfRule type="duplicateValues" dxfId="133" priority="15"/>
  </conditionalFormatting>
  <conditionalFormatting sqref="E15">
    <cfRule type="duplicateValues" dxfId="132" priority="14"/>
  </conditionalFormatting>
  <conditionalFormatting sqref="B30">
    <cfRule type="duplicateValues" dxfId="131" priority="13"/>
  </conditionalFormatting>
  <conditionalFormatting sqref="E30">
    <cfRule type="duplicateValues" dxfId="130" priority="12"/>
  </conditionalFormatting>
  <conditionalFormatting sqref="E16:E18">
    <cfRule type="duplicateValues" dxfId="129" priority="10"/>
    <cfRule type="duplicateValues" dxfId="128" priority="11"/>
  </conditionalFormatting>
  <conditionalFormatting sqref="E16:E18">
    <cfRule type="duplicateValues" dxfId="127" priority="9"/>
  </conditionalFormatting>
  <conditionalFormatting sqref="E16:E18">
    <cfRule type="duplicateValues" dxfId="126" priority="8"/>
  </conditionalFormatting>
  <conditionalFormatting sqref="B37">
    <cfRule type="duplicateValues" dxfId="125" priority="7"/>
  </conditionalFormatting>
  <conditionalFormatting sqref="B65">
    <cfRule type="duplicateValues" dxfId="124" priority="6"/>
  </conditionalFormatting>
  <conditionalFormatting sqref="E65">
    <cfRule type="duplicateValues" dxfId="123" priority="5"/>
  </conditionalFormatting>
  <conditionalFormatting sqref="E48">
    <cfRule type="duplicateValues" dxfId="122" priority="4"/>
  </conditionalFormatting>
  <conditionalFormatting sqref="B48">
    <cfRule type="duplicateValues" dxfId="121" priority="3"/>
  </conditionalFormatting>
  <conditionalFormatting sqref="B53">
    <cfRule type="duplicateValues" dxfId="120" priority="2"/>
  </conditionalFormatting>
  <conditionalFormatting sqref="E53">
    <cfRule type="duplicateValues" dxfId="119" priority="1"/>
  </conditionalFormatting>
  <conditionalFormatting sqref="B73:B74">
    <cfRule type="duplicateValues" dxfId="118" priority="49"/>
  </conditionalFormatting>
  <conditionalFormatting sqref="E73:E74">
    <cfRule type="duplicateValues" dxfId="117" priority="50"/>
  </conditionalFormatting>
  <conditionalFormatting sqref="B75 B58:B64 B1:B7 B72 B41:B47 B38:B39 B54:B56 B31:B36 B66:B70 B49:B50 B19:B28">
    <cfRule type="duplicateValues" dxfId="116" priority="137443"/>
  </conditionalFormatting>
  <conditionalFormatting sqref="E75 E58:E64 E1:E7 E41:E47 E38:E39 E54:E56 E31:E36 E66:E72 E49:E50 E19:E28">
    <cfRule type="duplicateValues" dxfId="115" priority="137454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43"/>
  <sheetViews>
    <sheetView zoomScale="110" zoomScaleNormal="110" workbookViewId="0">
      <pane ySplit="1" topLeftCell="A797" activePane="bottomLeft" state="frozen"/>
      <selection pane="bottomLeft" activeCell="B786" sqref="B786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397</v>
      </c>
      <c r="B2" s="38" t="s">
        <v>1490</v>
      </c>
      <c r="C2" s="38" t="s">
        <v>1273</v>
      </c>
    </row>
    <row r="3" spans="1:3" x14ac:dyDescent="0.25">
      <c r="A3" s="38">
        <v>1</v>
      </c>
      <c r="B3" s="38" t="s">
        <v>2356</v>
      </c>
      <c r="C3" s="38" t="s">
        <v>1271</v>
      </c>
    </row>
    <row r="4" spans="1:3" x14ac:dyDescent="0.25">
      <c r="A4" s="38">
        <v>2</v>
      </c>
      <c r="B4" s="38" t="s">
        <v>2127</v>
      </c>
      <c r="C4" s="38" t="s">
        <v>1270</v>
      </c>
    </row>
    <row r="5" spans="1:3" x14ac:dyDescent="0.25">
      <c r="A5" s="38">
        <v>3</v>
      </c>
      <c r="B5" s="38" t="s">
        <v>2131</v>
      </c>
      <c r="C5" s="38" t="s">
        <v>1273</v>
      </c>
    </row>
    <row r="6" spans="1:3" x14ac:dyDescent="0.25">
      <c r="A6" s="38">
        <v>4</v>
      </c>
      <c r="B6" s="38" t="s">
        <v>2154</v>
      </c>
      <c r="C6" s="38" t="s">
        <v>1273</v>
      </c>
    </row>
    <row r="7" spans="1:3" x14ac:dyDescent="0.25">
      <c r="A7" s="38">
        <v>5</v>
      </c>
      <c r="B7" s="38" t="s">
        <v>1997</v>
      </c>
      <c r="C7" s="38" t="s">
        <v>1272</v>
      </c>
    </row>
    <row r="8" spans="1:3" x14ac:dyDescent="0.25">
      <c r="A8" s="38">
        <v>6</v>
      </c>
      <c r="B8" s="38" t="s">
        <v>1998</v>
      </c>
      <c r="C8" s="38" t="s">
        <v>1272</v>
      </c>
    </row>
    <row r="9" spans="1:3" x14ac:dyDescent="0.25">
      <c r="A9" s="38">
        <v>7</v>
      </c>
      <c r="B9" s="38" t="s">
        <v>2526</v>
      </c>
      <c r="C9" s="38" t="s">
        <v>1272</v>
      </c>
    </row>
    <row r="10" spans="1:3" x14ac:dyDescent="0.25">
      <c r="A10" s="38">
        <v>8</v>
      </c>
      <c r="B10" s="38" t="s">
        <v>2003</v>
      </c>
      <c r="C10" s="38" t="s">
        <v>1273</v>
      </c>
    </row>
    <row r="11" spans="1:3" x14ac:dyDescent="0.25">
      <c r="A11" s="38">
        <v>9</v>
      </c>
      <c r="B11" s="38" t="s">
        <v>1996</v>
      </c>
      <c r="C11" s="38" t="s">
        <v>1273</v>
      </c>
    </row>
    <row r="12" spans="1:3" x14ac:dyDescent="0.25">
      <c r="A12" s="38">
        <v>10</v>
      </c>
      <c r="B12" s="38" t="s">
        <v>1299</v>
      </c>
      <c r="C12" s="38" t="s">
        <v>1270</v>
      </c>
    </row>
    <row r="13" spans="1:3" x14ac:dyDescent="0.25">
      <c r="A13" s="38">
        <v>11</v>
      </c>
      <c r="B13" s="38" t="s">
        <v>2129</v>
      </c>
      <c r="C13" s="38" t="s">
        <v>1273</v>
      </c>
    </row>
    <row r="14" spans="1:3" x14ac:dyDescent="0.25">
      <c r="A14" s="38">
        <v>12</v>
      </c>
      <c r="B14" s="38" t="s">
        <v>1300</v>
      </c>
      <c r="C14" s="38" t="s">
        <v>1270</v>
      </c>
    </row>
    <row r="15" spans="1:3" x14ac:dyDescent="0.25">
      <c r="A15" s="38">
        <v>13</v>
      </c>
      <c r="B15" s="38" t="s">
        <v>1301</v>
      </c>
      <c r="C15" s="38" t="s">
        <v>1270</v>
      </c>
    </row>
    <row r="16" spans="1:3" x14ac:dyDescent="0.25">
      <c r="A16" s="38">
        <v>14</v>
      </c>
      <c r="B16" s="38" t="s">
        <v>1302</v>
      </c>
      <c r="C16" s="38" t="s">
        <v>1270</v>
      </c>
    </row>
    <row r="17" spans="1:3" x14ac:dyDescent="0.25">
      <c r="A17" s="38">
        <v>15</v>
      </c>
      <c r="B17" s="38" t="s">
        <v>2128</v>
      </c>
      <c r="C17" s="38" t="s">
        <v>1270</v>
      </c>
    </row>
    <row r="18" spans="1:3" x14ac:dyDescent="0.25">
      <c r="A18" s="38">
        <v>16</v>
      </c>
      <c r="B18" s="38" t="s">
        <v>2132</v>
      </c>
      <c r="C18" s="38" t="s">
        <v>1271</v>
      </c>
    </row>
    <row r="19" spans="1:3" x14ac:dyDescent="0.25">
      <c r="A19" s="38">
        <v>17</v>
      </c>
      <c r="B19" s="38" t="s">
        <v>1303</v>
      </c>
      <c r="C19" s="38" t="s">
        <v>1271</v>
      </c>
    </row>
    <row r="20" spans="1:3" x14ac:dyDescent="0.25">
      <c r="A20" s="38">
        <v>18</v>
      </c>
      <c r="B20" s="38" t="s">
        <v>1304</v>
      </c>
      <c r="C20" s="38" t="s">
        <v>1270</v>
      </c>
    </row>
    <row r="21" spans="1:3" x14ac:dyDescent="0.25">
      <c r="A21" s="38">
        <v>19</v>
      </c>
      <c r="B21" s="38" t="s">
        <v>1305</v>
      </c>
      <c r="C21" s="38" t="s">
        <v>1270</v>
      </c>
    </row>
    <row r="22" spans="1:3" x14ac:dyDescent="0.25">
      <c r="A22" s="38">
        <v>20</v>
      </c>
      <c r="B22" s="38" t="s">
        <v>2328</v>
      </c>
      <c r="C22" s="38" t="s">
        <v>1270</v>
      </c>
    </row>
    <row r="23" spans="1:3" x14ac:dyDescent="0.25">
      <c r="A23" s="38">
        <v>21</v>
      </c>
      <c r="B23" s="38" t="s">
        <v>1306</v>
      </c>
      <c r="C23" s="38" t="s">
        <v>1270</v>
      </c>
    </row>
    <row r="24" spans="1:3" x14ac:dyDescent="0.25">
      <c r="A24" s="38">
        <v>22</v>
      </c>
      <c r="B24" s="38" t="s">
        <v>2375</v>
      </c>
      <c r="C24" s="38" t="s">
        <v>1273</v>
      </c>
    </row>
    <row r="25" spans="1:3" x14ac:dyDescent="0.25">
      <c r="A25" s="38">
        <v>23</v>
      </c>
      <c r="B25" s="38" t="s">
        <v>2357</v>
      </c>
      <c r="C25" s="38" t="s">
        <v>1270</v>
      </c>
    </row>
    <row r="26" spans="1:3" x14ac:dyDescent="0.25">
      <c r="A26" s="38">
        <v>24</v>
      </c>
      <c r="B26" s="38" t="s">
        <v>1307</v>
      </c>
      <c r="C26" s="38" t="s">
        <v>1270</v>
      </c>
    </row>
    <row r="27" spans="1:3" x14ac:dyDescent="0.25">
      <c r="A27" s="38">
        <v>26</v>
      </c>
      <c r="B27" s="38" t="s">
        <v>2135</v>
      </c>
      <c r="C27" s="38" t="s">
        <v>1270</v>
      </c>
    </row>
    <row r="28" spans="1:3" x14ac:dyDescent="0.25">
      <c r="A28" s="38">
        <v>27</v>
      </c>
      <c r="B28" s="38" t="s">
        <v>2140</v>
      </c>
      <c r="C28" s="38" t="s">
        <v>1271</v>
      </c>
    </row>
    <row r="29" spans="1:3" x14ac:dyDescent="0.25">
      <c r="A29" s="38">
        <v>28</v>
      </c>
      <c r="B29" s="38" t="s">
        <v>2176</v>
      </c>
      <c r="C29" s="38" t="s">
        <v>1271</v>
      </c>
    </row>
    <row r="30" spans="1:3" x14ac:dyDescent="0.25">
      <c r="A30" s="38">
        <v>29</v>
      </c>
      <c r="B30" s="38" t="s">
        <v>1308</v>
      </c>
      <c r="C30" s="38" t="s">
        <v>1270</v>
      </c>
    </row>
    <row r="31" spans="1:3" x14ac:dyDescent="0.25">
      <c r="A31" s="38">
        <v>30</v>
      </c>
      <c r="B31" s="38" t="s">
        <v>1309</v>
      </c>
      <c r="C31" s="38" t="s">
        <v>1273</v>
      </c>
    </row>
    <row r="32" spans="1:3" x14ac:dyDescent="0.25">
      <c r="A32" s="38">
        <v>31</v>
      </c>
      <c r="B32" s="38" t="s">
        <v>1310</v>
      </c>
      <c r="C32" s="38" t="s">
        <v>1270</v>
      </c>
    </row>
    <row r="33" spans="1:3" x14ac:dyDescent="0.25">
      <c r="A33" s="38">
        <v>32</v>
      </c>
      <c r="B33" s="38" t="s">
        <v>1311</v>
      </c>
      <c r="C33" s="38" t="s">
        <v>1270</v>
      </c>
    </row>
    <row r="34" spans="1:3" x14ac:dyDescent="0.25">
      <c r="A34" s="38">
        <v>33</v>
      </c>
      <c r="B34" s="38" t="s">
        <v>1312</v>
      </c>
      <c r="C34" s="38" t="s">
        <v>1272</v>
      </c>
    </row>
    <row r="35" spans="1:3" x14ac:dyDescent="0.25">
      <c r="A35" s="38">
        <v>34</v>
      </c>
      <c r="B35" s="38" t="s">
        <v>1313</v>
      </c>
      <c r="C35" s="38" t="s">
        <v>1270</v>
      </c>
    </row>
    <row r="36" spans="1:3" x14ac:dyDescent="0.25">
      <c r="A36" s="38">
        <v>35</v>
      </c>
      <c r="B36" s="38" t="s">
        <v>1314</v>
      </c>
      <c r="C36" s="38" t="s">
        <v>1270</v>
      </c>
    </row>
    <row r="37" spans="1:3" x14ac:dyDescent="0.25">
      <c r="A37" s="38">
        <v>36</v>
      </c>
      <c r="B37" s="38" t="s">
        <v>1315</v>
      </c>
      <c r="C37" s="38" t="s">
        <v>1270</v>
      </c>
    </row>
    <row r="38" spans="1:3" x14ac:dyDescent="0.25">
      <c r="A38" s="38">
        <v>37</v>
      </c>
      <c r="B38" s="38" t="s">
        <v>1316</v>
      </c>
      <c r="C38" s="38" t="s">
        <v>1270</v>
      </c>
    </row>
    <row r="39" spans="1:3" x14ac:dyDescent="0.25">
      <c r="A39" s="38">
        <v>39</v>
      </c>
      <c r="B39" s="38" t="s">
        <v>1317</v>
      </c>
      <c r="C39" s="38" t="s">
        <v>1270</v>
      </c>
    </row>
    <row r="40" spans="1:3" x14ac:dyDescent="0.25">
      <c r="A40" s="38">
        <v>40</v>
      </c>
      <c r="B40" s="38" t="s">
        <v>1318</v>
      </c>
      <c r="C40" s="38" t="s">
        <v>1273</v>
      </c>
    </row>
    <row r="41" spans="1:3" x14ac:dyDescent="0.25">
      <c r="A41" s="38">
        <v>42</v>
      </c>
      <c r="B41" s="38" t="s">
        <v>1319</v>
      </c>
      <c r="C41" s="38" t="s">
        <v>1273</v>
      </c>
    </row>
    <row r="42" spans="1:3" x14ac:dyDescent="0.25">
      <c r="A42" s="38">
        <v>43</v>
      </c>
      <c r="B42" s="38" t="s">
        <v>1320</v>
      </c>
      <c r="C42" s="38" t="s">
        <v>1270</v>
      </c>
    </row>
    <row r="43" spans="1:3" x14ac:dyDescent="0.25">
      <c r="A43" s="38">
        <v>44</v>
      </c>
      <c r="B43" s="38" t="s">
        <v>1321</v>
      </c>
      <c r="C43" s="38" t="s">
        <v>1272</v>
      </c>
    </row>
    <row r="44" spans="1:3" x14ac:dyDescent="0.25">
      <c r="A44" s="38">
        <v>45</v>
      </c>
      <c r="B44" s="38" t="s">
        <v>1322</v>
      </c>
      <c r="C44" s="38" t="s">
        <v>1272</v>
      </c>
    </row>
    <row r="45" spans="1:3" x14ac:dyDescent="0.25">
      <c r="A45" s="38">
        <v>47</v>
      </c>
      <c r="B45" s="38" t="s">
        <v>1323</v>
      </c>
      <c r="C45" s="38" t="s">
        <v>1272</v>
      </c>
    </row>
    <row r="46" spans="1:3" x14ac:dyDescent="0.25">
      <c r="A46" s="38">
        <v>48</v>
      </c>
      <c r="B46" s="38" t="s">
        <v>2390</v>
      </c>
      <c r="C46" s="38" t="s">
        <v>1272</v>
      </c>
    </row>
    <row r="47" spans="1:3" x14ac:dyDescent="0.25">
      <c r="A47" s="38">
        <v>50</v>
      </c>
      <c r="B47" s="38" t="s">
        <v>1324</v>
      </c>
      <c r="C47" s="38" t="s">
        <v>1272</v>
      </c>
    </row>
    <row r="48" spans="1:3" x14ac:dyDescent="0.25">
      <c r="A48" s="38">
        <v>52</v>
      </c>
      <c r="B48" s="38" t="s">
        <v>1325</v>
      </c>
      <c r="C48" s="38" t="s">
        <v>1273</v>
      </c>
    </row>
    <row r="49" spans="1:3" x14ac:dyDescent="0.25">
      <c r="A49" s="38">
        <v>53</v>
      </c>
      <c r="B49" s="38" t="s">
        <v>1326</v>
      </c>
      <c r="C49" s="38" t="s">
        <v>1273</v>
      </c>
    </row>
    <row r="50" spans="1:3" x14ac:dyDescent="0.25">
      <c r="A50" s="38">
        <v>54</v>
      </c>
      <c r="B50" s="38" t="s">
        <v>2311</v>
      </c>
      <c r="C50" s="38" t="s">
        <v>1270</v>
      </c>
    </row>
    <row r="51" spans="1:3" x14ac:dyDescent="0.25">
      <c r="A51" s="38">
        <v>56</v>
      </c>
      <c r="B51" s="38" t="s">
        <v>1327</v>
      </c>
      <c r="C51" s="38" t="s">
        <v>1270</v>
      </c>
    </row>
    <row r="52" spans="1:3" x14ac:dyDescent="0.25">
      <c r="A52" s="38">
        <v>57</v>
      </c>
      <c r="B52" s="38" t="s">
        <v>1328</v>
      </c>
      <c r="C52" s="38" t="s">
        <v>1270</v>
      </c>
    </row>
    <row r="53" spans="1:3" x14ac:dyDescent="0.25">
      <c r="A53" s="38">
        <v>60</v>
      </c>
      <c r="B53" s="38" t="s">
        <v>1329</v>
      </c>
      <c r="C53" s="38" t="s">
        <v>1270</v>
      </c>
    </row>
    <row r="54" spans="1:3" x14ac:dyDescent="0.25">
      <c r="A54" s="38">
        <v>62</v>
      </c>
      <c r="B54" s="38" t="s">
        <v>1330</v>
      </c>
      <c r="C54" s="38" t="s">
        <v>1273</v>
      </c>
    </row>
    <row r="55" spans="1:3" x14ac:dyDescent="0.25">
      <c r="A55" s="38">
        <v>63</v>
      </c>
      <c r="B55" s="38" t="s">
        <v>1331</v>
      </c>
      <c r="C55" s="38" t="s">
        <v>1273</v>
      </c>
    </row>
    <row r="56" spans="1:3" x14ac:dyDescent="0.25">
      <c r="A56" s="38">
        <v>64</v>
      </c>
      <c r="B56" s="38" t="s">
        <v>1332</v>
      </c>
      <c r="C56" s="38" t="s">
        <v>1273</v>
      </c>
    </row>
    <row r="57" spans="1:3" x14ac:dyDescent="0.25">
      <c r="A57" s="38">
        <v>67</v>
      </c>
      <c r="B57" s="38" t="s">
        <v>1333</v>
      </c>
      <c r="C57" s="38" t="s">
        <v>1271</v>
      </c>
    </row>
    <row r="58" spans="1:3" x14ac:dyDescent="0.25">
      <c r="A58" s="38">
        <v>68</v>
      </c>
      <c r="B58" s="38" t="s">
        <v>1334</v>
      </c>
      <c r="C58" s="38" t="s">
        <v>1271</v>
      </c>
    </row>
    <row r="59" spans="1:3" x14ac:dyDescent="0.25">
      <c r="A59" s="38">
        <v>70</v>
      </c>
      <c r="B59" s="38" t="s">
        <v>2314</v>
      </c>
      <c r="C59" s="38" t="s">
        <v>1270</v>
      </c>
    </row>
    <row r="60" spans="1:3" x14ac:dyDescent="0.25">
      <c r="A60" s="38">
        <v>72</v>
      </c>
      <c r="B60" s="38" t="s">
        <v>1335</v>
      </c>
      <c r="C60" s="38" t="s">
        <v>1273</v>
      </c>
    </row>
    <row r="61" spans="1:3" x14ac:dyDescent="0.25">
      <c r="A61" s="38">
        <v>73</v>
      </c>
      <c r="B61" s="38" t="s">
        <v>1336</v>
      </c>
      <c r="C61" s="38" t="s">
        <v>1273</v>
      </c>
    </row>
    <row r="62" spans="1:3" x14ac:dyDescent="0.25">
      <c r="A62" s="38">
        <v>74</v>
      </c>
      <c r="B62" s="38" t="s">
        <v>1337</v>
      </c>
      <c r="C62" s="38" t="s">
        <v>1273</v>
      </c>
    </row>
    <row r="63" spans="1:3" x14ac:dyDescent="0.25">
      <c r="A63" s="38">
        <v>75</v>
      </c>
      <c r="B63" s="38" t="s">
        <v>1338</v>
      </c>
      <c r="C63" s="38" t="s">
        <v>1273</v>
      </c>
    </row>
    <row r="64" spans="1:3" x14ac:dyDescent="0.25">
      <c r="A64" s="38">
        <v>76</v>
      </c>
      <c r="B64" s="38" t="s">
        <v>2320</v>
      </c>
      <c r="C64" s="38" t="s">
        <v>1273</v>
      </c>
    </row>
    <row r="65" spans="1:3" x14ac:dyDescent="0.25">
      <c r="A65" s="38">
        <v>77</v>
      </c>
      <c r="B65" s="38" t="s">
        <v>1339</v>
      </c>
      <c r="C65" s="38" t="s">
        <v>1273</v>
      </c>
    </row>
    <row r="66" spans="1:3" x14ac:dyDescent="0.25">
      <c r="A66" s="38">
        <v>78</v>
      </c>
      <c r="B66" s="38" t="s">
        <v>1340</v>
      </c>
      <c r="C66" s="38" t="s">
        <v>1271</v>
      </c>
    </row>
    <row r="67" spans="1:3" x14ac:dyDescent="0.25">
      <c r="A67" s="38">
        <v>79</v>
      </c>
      <c r="B67" s="38" t="s">
        <v>1341</v>
      </c>
      <c r="C67" s="38" t="s">
        <v>1273</v>
      </c>
    </row>
    <row r="68" spans="1:3" x14ac:dyDescent="0.25">
      <c r="A68" s="38">
        <v>84</v>
      </c>
      <c r="B68" s="38" t="s">
        <v>1342</v>
      </c>
      <c r="C68" s="38" t="s">
        <v>1272</v>
      </c>
    </row>
    <row r="69" spans="1:3" x14ac:dyDescent="0.25">
      <c r="A69" s="38">
        <v>85</v>
      </c>
      <c r="B69" s="38" t="s">
        <v>1343</v>
      </c>
      <c r="C69" s="38" t="s">
        <v>1270</v>
      </c>
    </row>
    <row r="70" spans="1:3" x14ac:dyDescent="0.25">
      <c r="A70" s="38">
        <v>87</v>
      </c>
      <c r="B70" s="38" t="s">
        <v>1344</v>
      </c>
      <c r="C70" s="38" t="s">
        <v>1270</v>
      </c>
    </row>
    <row r="71" spans="1:3" x14ac:dyDescent="0.25">
      <c r="A71" s="38">
        <v>88</v>
      </c>
      <c r="B71" s="38" t="s">
        <v>1345</v>
      </c>
      <c r="C71" s="38" t="s">
        <v>1273</v>
      </c>
    </row>
    <row r="72" spans="1:3" x14ac:dyDescent="0.25">
      <c r="A72" s="38">
        <v>89</v>
      </c>
      <c r="B72" s="38" t="s">
        <v>1346</v>
      </c>
      <c r="C72" s="38" t="s">
        <v>1272</v>
      </c>
    </row>
    <row r="73" spans="1:3" x14ac:dyDescent="0.25">
      <c r="A73" s="38">
        <v>90</v>
      </c>
      <c r="B73" s="38" t="s">
        <v>1347</v>
      </c>
      <c r="C73" s="38" t="s">
        <v>1271</v>
      </c>
    </row>
    <row r="74" spans="1:3" x14ac:dyDescent="0.25">
      <c r="A74" s="38">
        <v>91</v>
      </c>
      <c r="B74" s="38" t="s">
        <v>1348</v>
      </c>
      <c r="C74" s="38" t="s">
        <v>1273</v>
      </c>
    </row>
    <row r="75" spans="1:3" x14ac:dyDescent="0.25">
      <c r="A75" s="38">
        <v>92</v>
      </c>
      <c r="B75" s="38" t="s">
        <v>1349</v>
      </c>
      <c r="C75" s="38" t="s">
        <v>1273</v>
      </c>
    </row>
    <row r="76" spans="1:3" x14ac:dyDescent="0.25">
      <c r="A76" s="38">
        <v>93</v>
      </c>
      <c r="B76" s="38" t="s">
        <v>1350</v>
      </c>
      <c r="C76" s="38" t="s">
        <v>1273</v>
      </c>
    </row>
    <row r="77" spans="1:3" x14ac:dyDescent="0.25">
      <c r="A77" s="38">
        <v>94</v>
      </c>
      <c r="B77" s="38" t="s">
        <v>1351</v>
      </c>
      <c r="C77" s="38" t="s">
        <v>1273</v>
      </c>
    </row>
    <row r="78" spans="1:3" x14ac:dyDescent="0.25">
      <c r="A78" s="38">
        <v>95</v>
      </c>
      <c r="B78" s="38" t="s">
        <v>1352</v>
      </c>
      <c r="C78" s="38" t="s">
        <v>1273</v>
      </c>
    </row>
    <row r="79" spans="1:3" x14ac:dyDescent="0.25">
      <c r="A79" s="38">
        <v>96</v>
      </c>
      <c r="B79" s="38" t="s">
        <v>1885</v>
      </c>
      <c r="C79" s="38" t="s">
        <v>1270</v>
      </c>
    </row>
    <row r="80" spans="1:3" x14ac:dyDescent="0.25">
      <c r="A80" s="38">
        <v>97</v>
      </c>
      <c r="B80" s="38" t="s">
        <v>1353</v>
      </c>
      <c r="C80" s="38" t="s">
        <v>1273</v>
      </c>
    </row>
    <row r="81" spans="1:3" x14ac:dyDescent="0.25">
      <c r="A81" s="38">
        <v>98</v>
      </c>
      <c r="B81" s="38" t="s">
        <v>1354</v>
      </c>
      <c r="C81" s="38" t="s">
        <v>1273</v>
      </c>
    </row>
    <row r="82" spans="1:3" x14ac:dyDescent="0.25">
      <c r="A82" s="38">
        <v>99</v>
      </c>
      <c r="B82" s="38" t="s">
        <v>1355</v>
      </c>
      <c r="C82" s="38" t="s">
        <v>1273</v>
      </c>
    </row>
    <row r="83" spans="1:3" x14ac:dyDescent="0.25">
      <c r="A83" s="38">
        <v>101</v>
      </c>
      <c r="B83" s="38" t="s">
        <v>1356</v>
      </c>
      <c r="C83" s="38" t="s">
        <v>1272</v>
      </c>
    </row>
    <row r="84" spans="1:3" x14ac:dyDescent="0.25">
      <c r="A84" s="38">
        <v>102</v>
      </c>
      <c r="B84" s="38" t="s">
        <v>1357</v>
      </c>
      <c r="C84" s="38" t="s">
        <v>1270</v>
      </c>
    </row>
    <row r="85" spans="1:3" x14ac:dyDescent="0.25">
      <c r="A85" s="38">
        <v>103</v>
      </c>
      <c r="B85" s="38" t="s">
        <v>1358</v>
      </c>
      <c r="C85" s="38" t="s">
        <v>1272</v>
      </c>
    </row>
    <row r="86" spans="1:3" x14ac:dyDescent="0.25">
      <c r="A86" s="38">
        <v>104</v>
      </c>
      <c r="B86" s="38" t="s">
        <v>1359</v>
      </c>
      <c r="C86" s="38" t="s">
        <v>1271</v>
      </c>
    </row>
    <row r="87" spans="1:3" x14ac:dyDescent="0.25">
      <c r="A87" s="38">
        <v>105</v>
      </c>
      <c r="B87" s="38" t="s">
        <v>1360</v>
      </c>
      <c r="C87" s="38" t="s">
        <v>1273</v>
      </c>
    </row>
    <row r="88" spans="1:3" x14ac:dyDescent="0.25">
      <c r="A88" s="38">
        <v>107</v>
      </c>
      <c r="B88" s="38" t="s">
        <v>2365</v>
      </c>
      <c r="C88" s="38" t="s">
        <v>1273</v>
      </c>
    </row>
    <row r="89" spans="1:3" x14ac:dyDescent="0.25">
      <c r="A89" s="38">
        <v>111</v>
      </c>
      <c r="B89" s="38" t="s">
        <v>1361</v>
      </c>
      <c r="C89" s="38" t="s">
        <v>1271</v>
      </c>
    </row>
    <row r="90" spans="1:3" x14ac:dyDescent="0.25">
      <c r="A90" s="38">
        <v>113</v>
      </c>
      <c r="B90" s="38" t="s">
        <v>1362</v>
      </c>
      <c r="C90" s="38" t="s">
        <v>1270</v>
      </c>
    </row>
    <row r="91" spans="1:3" x14ac:dyDescent="0.25">
      <c r="A91" s="38">
        <v>114</v>
      </c>
      <c r="B91" s="38" t="s">
        <v>1363</v>
      </c>
      <c r="C91" s="38" t="s">
        <v>1271</v>
      </c>
    </row>
    <row r="92" spans="1:3" x14ac:dyDescent="0.25">
      <c r="A92" s="38">
        <v>115</v>
      </c>
      <c r="B92" s="38" t="s">
        <v>1364</v>
      </c>
      <c r="C92" s="38" t="s">
        <v>1270</v>
      </c>
    </row>
    <row r="93" spans="1:3" x14ac:dyDescent="0.25">
      <c r="A93" s="38">
        <v>117</v>
      </c>
      <c r="B93" s="38" t="s">
        <v>1366</v>
      </c>
      <c r="C93" s="38" t="s">
        <v>1271</v>
      </c>
    </row>
    <row r="94" spans="1:3" x14ac:dyDescent="0.25">
      <c r="A94" s="38">
        <v>118</v>
      </c>
      <c r="B94" s="38" t="s">
        <v>2241</v>
      </c>
      <c r="C94" s="38" t="s">
        <v>1270</v>
      </c>
    </row>
    <row r="95" spans="1:3" x14ac:dyDescent="0.25">
      <c r="A95" s="38">
        <v>119</v>
      </c>
      <c r="B95" s="38" t="s">
        <v>2217</v>
      </c>
      <c r="C95" s="38" t="s">
        <v>1273</v>
      </c>
    </row>
    <row r="96" spans="1:3" x14ac:dyDescent="0.25">
      <c r="A96" s="38">
        <v>121</v>
      </c>
      <c r="B96" s="38" t="s">
        <v>1367</v>
      </c>
      <c r="C96" s="38" t="s">
        <v>1271</v>
      </c>
    </row>
    <row r="97" spans="1:3" x14ac:dyDescent="0.25">
      <c r="A97" s="38">
        <v>125</v>
      </c>
      <c r="B97" s="38" t="s">
        <v>1368</v>
      </c>
      <c r="C97" s="38" t="s">
        <v>1270</v>
      </c>
    </row>
    <row r="98" spans="1:3" x14ac:dyDescent="0.25">
      <c r="A98" s="38">
        <v>129</v>
      </c>
      <c r="B98" s="38" t="s">
        <v>1369</v>
      </c>
      <c r="C98" s="38" t="s">
        <v>1273</v>
      </c>
    </row>
    <row r="99" spans="1:3" x14ac:dyDescent="0.25">
      <c r="A99" s="38">
        <v>131</v>
      </c>
      <c r="B99" s="38" t="s">
        <v>1370</v>
      </c>
      <c r="C99" s="38" t="s">
        <v>1272</v>
      </c>
    </row>
    <row r="100" spans="1:3" x14ac:dyDescent="0.25">
      <c r="A100" s="38">
        <v>134</v>
      </c>
      <c r="B100" s="38" t="s">
        <v>1371</v>
      </c>
      <c r="C100" s="38" t="s">
        <v>1272</v>
      </c>
    </row>
    <row r="101" spans="1:3" x14ac:dyDescent="0.25">
      <c r="A101" s="38">
        <v>135</v>
      </c>
      <c r="B101" s="38" t="s">
        <v>1372</v>
      </c>
      <c r="C101" s="38" t="s">
        <v>1272</v>
      </c>
    </row>
    <row r="102" spans="1:3" x14ac:dyDescent="0.25">
      <c r="A102" s="38">
        <v>136</v>
      </c>
      <c r="B102" s="38" t="s">
        <v>2377</v>
      </c>
      <c r="C102" s="38" t="s">
        <v>1273</v>
      </c>
    </row>
    <row r="103" spans="1:3" x14ac:dyDescent="0.25">
      <c r="A103" s="38">
        <v>137</v>
      </c>
      <c r="B103" s="38" t="s">
        <v>1373</v>
      </c>
      <c r="C103" s="38" t="s">
        <v>1272</v>
      </c>
    </row>
    <row r="104" spans="1:3" x14ac:dyDescent="0.25">
      <c r="A104" s="38">
        <v>138</v>
      </c>
      <c r="B104" s="38" t="s">
        <v>1374</v>
      </c>
      <c r="C104" s="38" t="s">
        <v>1273</v>
      </c>
    </row>
    <row r="105" spans="1:3" x14ac:dyDescent="0.25">
      <c r="A105" s="38">
        <v>139</v>
      </c>
      <c r="B105" s="38" t="s">
        <v>1375</v>
      </c>
      <c r="C105" s="38" t="s">
        <v>1270</v>
      </c>
    </row>
    <row r="106" spans="1:3" x14ac:dyDescent="0.25">
      <c r="A106" s="38">
        <v>140</v>
      </c>
      <c r="B106" s="38" t="s">
        <v>2177</v>
      </c>
      <c r="C106" s="38" t="s">
        <v>1273</v>
      </c>
    </row>
    <row r="107" spans="1:3" x14ac:dyDescent="0.25">
      <c r="A107" s="38">
        <v>142</v>
      </c>
      <c r="B107" s="38" t="s">
        <v>1376</v>
      </c>
      <c r="C107" s="38" t="s">
        <v>1273</v>
      </c>
    </row>
    <row r="108" spans="1:3" x14ac:dyDescent="0.25">
      <c r="A108" s="38">
        <v>143</v>
      </c>
      <c r="B108" s="38" t="s">
        <v>1377</v>
      </c>
      <c r="C108" s="38" t="s">
        <v>1273</v>
      </c>
    </row>
    <row r="109" spans="1:3" x14ac:dyDescent="0.25">
      <c r="A109" s="38">
        <v>144</v>
      </c>
      <c r="B109" s="38" t="s">
        <v>1378</v>
      </c>
      <c r="C109" s="38" t="s">
        <v>1273</v>
      </c>
    </row>
    <row r="110" spans="1:3" x14ac:dyDescent="0.25">
      <c r="A110" s="38">
        <v>146</v>
      </c>
      <c r="B110" s="38" t="s">
        <v>1379</v>
      </c>
      <c r="C110" s="38" t="s">
        <v>1270</v>
      </c>
    </row>
    <row r="111" spans="1:3" x14ac:dyDescent="0.25">
      <c r="A111" s="38">
        <v>147</v>
      </c>
      <c r="B111" s="38" t="s">
        <v>1380</v>
      </c>
      <c r="C111" s="38" t="s">
        <v>1270</v>
      </c>
    </row>
    <row r="112" spans="1:3" x14ac:dyDescent="0.25">
      <c r="A112" s="38">
        <v>149</v>
      </c>
      <c r="B112" s="38" t="s">
        <v>2255</v>
      </c>
      <c r="C112" s="38" t="s">
        <v>1270</v>
      </c>
    </row>
    <row r="113" spans="1:3" x14ac:dyDescent="0.25">
      <c r="A113" s="38">
        <v>151</v>
      </c>
      <c r="B113" s="38" t="s">
        <v>1381</v>
      </c>
      <c r="C113" s="38" t="s">
        <v>1273</v>
      </c>
    </row>
    <row r="114" spans="1:3" x14ac:dyDescent="0.25">
      <c r="A114" s="38">
        <v>152</v>
      </c>
      <c r="B114" s="38" t="s">
        <v>1382</v>
      </c>
      <c r="C114" s="38" t="s">
        <v>1270</v>
      </c>
    </row>
    <row r="115" spans="1:3" x14ac:dyDescent="0.25">
      <c r="A115" s="38">
        <v>153</v>
      </c>
      <c r="B115" s="38" t="s">
        <v>1383</v>
      </c>
      <c r="C115" s="38" t="s">
        <v>1270</v>
      </c>
    </row>
    <row r="116" spans="1:3" x14ac:dyDescent="0.25">
      <c r="A116" s="38">
        <v>154</v>
      </c>
      <c r="B116" s="38" t="s">
        <v>1384</v>
      </c>
      <c r="C116" s="38" t="s">
        <v>1273</v>
      </c>
    </row>
    <row r="117" spans="1:3" x14ac:dyDescent="0.25">
      <c r="A117" s="38">
        <v>157</v>
      </c>
      <c r="B117" s="38" t="s">
        <v>1385</v>
      </c>
      <c r="C117" s="38" t="s">
        <v>1273</v>
      </c>
    </row>
    <row r="118" spans="1:3" x14ac:dyDescent="0.25">
      <c r="A118" s="38">
        <v>158</v>
      </c>
      <c r="B118" s="38" t="s">
        <v>1386</v>
      </c>
      <c r="C118" s="38" t="s">
        <v>1271</v>
      </c>
    </row>
    <row r="119" spans="1:3" x14ac:dyDescent="0.25">
      <c r="A119" s="38">
        <v>159</v>
      </c>
      <c r="B119" s="38" t="s">
        <v>1387</v>
      </c>
      <c r="C119" s="38" t="s">
        <v>1271</v>
      </c>
    </row>
    <row r="120" spans="1:3" x14ac:dyDescent="0.25">
      <c r="A120" s="38">
        <v>160</v>
      </c>
      <c r="B120" s="38" t="s">
        <v>1388</v>
      </c>
      <c r="C120" s="38" t="s">
        <v>1270</v>
      </c>
    </row>
    <row r="121" spans="1:3" x14ac:dyDescent="0.25">
      <c r="A121" s="38">
        <v>161</v>
      </c>
      <c r="B121" s="38" t="s">
        <v>1389</v>
      </c>
      <c r="C121" s="38" t="s">
        <v>1271</v>
      </c>
    </row>
    <row r="122" spans="1:3" x14ac:dyDescent="0.25">
      <c r="A122" s="38">
        <v>162</v>
      </c>
      <c r="B122" s="38" t="s">
        <v>1901</v>
      </c>
      <c r="C122" s="38" t="s">
        <v>1270</v>
      </c>
    </row>
    <row r="123" spans="1:3" x14ac:dyDescent="0.25">
      <c r="A123" s="38">
        <v>165</v>
      </c>
      <c r="B123" s="38" t="s">
        <v>2306</v>
      </c>
      <c r="C123" s="38" t="s">
        <v>1270</v>
      </c>
    </row>
    <row r="124" spans="1:3" x14ac:dyDescent="0.25">
      <c r="A124" s="38">
        <v>166</v>
      </c>
      <c r="B124" s="38" t="s">
        <v>2530</v>
      </c>
      <c r="C124" s="38" t="s">
        <v>1273</v>
      </c>
    </row>
    <row r="125" spans="1:3" x14ac:dyDescent="0.25">
      <c r="A125" s="38">
        <v>167</v>
      </c>
      <c r="B125" s="38" t="s">
        <v>1390</v>
      </c>
      <c r="C125" s="38" t="s">
        <v>1270</v>
      </c>
    </row>
    <row r="126" spans="1:3" x14ac:dyDescent="0.25">
      <c r="A126" s="38">
        <v>169</v>
      </c>
      <c r="B126" s="38" t="s">
        <v>1391</v>
      </c>
      <c r="C126" s="38" t="s">
        <v>1270</v>
      </c>
    </row>
    <row r="127" spans="1:3" x14ac:dyDescent="0.25">
      <c r="A127" s="38">
        <v>171</v>
      </c>
      <c r="B127" s="38" t="s">
        <v>1392</v>
      </c>
      <c r="C127" s="38" t="s">
        <v>1273</v>
      </c>
    </row>
    <row r="128" spans="1:3" x14ac:dyDescent="0.25">
      <c r="A128" s="38">
        <v>172</v>
      </c>
      <c r="B128" s="38" t="s">
        <v>1393</v>
      </c>
      <c r="C128" s="38" t="s">
        <v>1273</v>
      </c>
    </row>
    <row r="129" spans="1:3" x14ac:dyDescent="0.25">
      <c r="A129" s="38">
        <v>175</v>
      </c>
      <c r="B129" s="38" t="s">
        <v>1394</v>
      </c>
      <c r="C129" s="38" t="s">
        <v>1270</v>
      </c>
    </row>
    <row r="130" spans="1:3" x14ac:dyDescent="0.25">
      <c r="A130" s="38">
        <v>180</v>
      </c>
      <c r="B130" s="38" t="s">
        <v>1395</v>
      </c>
      <c r="C130" s="38" t="s">
        <v>1270</v>
      </c>
    </row>
    <row r="131" spans="1:3" x14ac:dyDescent="0.25">
      <c r="A131" s="38">
        <v>181</v>
      </c>
      <c r="B131" s="38" t="s">
        <v>1396</v>
      </c>
      <c r="C131" s="38" t="s">
        <v>1273</v>
      </c>
    </row>
    <row r="132" spans="1:3" x14ac:dyDescent="0.25">
      <c r="A132" s="38">
        <v>182</v>
      </c>
      <c r="B132" s="38" t="s">
        <v>1397</v>
      </c>
      <c r="C132" s="38" t="s">
        <v>1272</v>
      </c>
    </row>
    <row r="133" spans="1:3" x14ac:dyDescent="0.25">
      <c r="A133" s="38">
        <v>183</v>
      </c>
      <c r="B133" s="38" t="s">
        <v>2253</v>
      </c>
      <c r="C133" s="38" t="s">
        <v>1270</v>
      </c>
    </row>
    <row r="134" spans="1:3" x14ac:dyDescent="0.25">
      <c r="A134" s="38">
        <v>184</v>
      </c>
      <c r="B134" s="38" t="s">
        <v>1398</v>
      </c>
      <c r="C134" s="38" t="s">
        <v>1270</v>
      </c>
    </row>
    <row r="135" spans="1:3" x14ac:dyDescent="0.25">
      <c r="A135" s="38">
        <v>185</v>
      </c>
      <c r="B135" s="38" t="s">
        <v>1399</v>
      </c>
      <c r="C135" s="38" t="s">
        <v>1270</v>
      </c>
    </row>
    <row r="136" spans="1:3" x14ac:dyDescent="0.25">
      <c r="A136" s="38">
        <v>188</v>
      </c>
      <c r="B136" s="38" t="s">
        <v>1400</v>
      </c>
      <c r="C136" s="38" t="s">
        <v>1271</v>
      </c>
    </row>
    <row r="137" spans="1:3" x14ac:dyDescent="0.25">
      <c r="A137" s="38">
        <v>189</v>
      </c>
      <c r="B137" s="38" t="s">
        <v>1401</v>
      </c>
      <c r="C137" s="38" t="s">
        <v>1273</v>
      </c>
    </row>
    <row r="138" spans="1:3" x14ac:dyDescent="0.25">
      <c r="A138" s="38">
        <v>192</v>
      </c>
      <c r="B138" s="38" t="s">
        <v>1402</v>
      </c>
      <c r="C138" s="38" t="s">
        <v>1270</v>
      </c>
    </row>
    <row r="139" spans="1:3" x14ac:dyDescent="0.25">
      <c r="A139" s="38">
        <v>193</v>
      </c>
      <c r="B139" s="38" t="s">
        <v>1403</v>
      </c>
      <c r="C139" s="38" t="s">
        <v>1273</v>
      </c>
    </row>
    <row r="140" spans="1:3" x14ac:dyDescent="0.25">
      <c r="A140" s="38">
        <v>194</v>
      </c>
      <c r="B140" s="38" t="s">
        <v>1404</v>
      </c>
      <c r="C140" s="38" t="s">
        <v>1270</v>
      </c>
    </row>
    <row r="141" spans="1:3" x14ac:dyDescent="0.25">
      <c r="A141" s="38">
        <v>196</v>
      </c>
      <c r="B141" s="38" t="s">
        <v>1405</v>
      </c>
      <c r="C141" s="38" t="s">
        <v>1273</v>
      </c>
    </row>
    <row r="142" spans="1:3" x14ac:dyDescent="0.25">
      <c r="A142" s="38">
        <v>198</v>
      </c>
      <c r="B142" s="38" t="s">
        <v>1406</v>
      </c>
      <c r="C142" s="38" t="s">
        <v>1273</v>
      </c>
    </row>
    <row r="143" spans="1:3" x14ac:dyDescent="0.25">
      <c r="A143" s="38">
        <v>199</v>
      </c>
      <c r="B143" s="38" t="s">
        <v>2333</v>
      </c>
      <c r="C143" s="38" t="s">
        <v>1270</v>
      </c>
    </row>
    <row r="144" spans="1:3" x14ac:dyDescent="0.25">
      <c r="A144" s="38">
        <v>201</v>
      </c>
      <c r="B144" s="38" t="s">
        <v>1407</v>
      </c>
      <c r="C144" s="38" t="s">
        <v>1273</v>
      </c>
    </row>
    <row r="145" spans="1:3" x14ac:dyDescent="0.25">
      <c r="A145" s="38">
        <v>204</v>
      </c>
      <c r="B145" s="38" t="s">
        <v>1888</v>
      </c>
      <c r="C145" s="38" t="s">
        <v>1271</v>
      </c>
    </row>
    <row r="146" spans="1:3" x14ac:dyDescent="0.25">
      <c r="A146" s="38">
        <v>208</v>
      </c>
      <c r="B146" s="38" t="s">
        <v>1408</v>
      </c>
      <c r="C146" s="38" t="s">
        <v>1273</v>
      </c>
    </row>
    <row r="147" spans="1:3" x14ac:dyDescent="0.25">
      <c r="A147" s="38">
        <v>209</v>
      </c>
      <c r="B147" s="38" t="s">
        <v>1409</v>
      </c>
      <c r="C147" s="38" t="s">
        <v>1271</v>
      </c>
    </row>
    <row r="148" spans="1:3" s="69" customFormat="1" x14ac:dyDescent="0.25">
      <c r="A148" s="109">
        <v>211</v>
      </c>
      <c r="B148" s="109" t="s">
        <v>1410</v>
      </c>
      <c r="C148" s="109" t="s">
        <v>1271</v>
      </c>
    </row>
    <row r="149" spans="1:3" x14ac:dyDescent="0.25">
      <c r="A149" s="38">
        <v>212</v>
      </c>
      <c r="B149" s="38" t="s">
        <v>1411</v>
      </c>
      <c r="C149" s="38" t="s">
        <v>1270</v>
      </c>
    </row>
    <row r="150" spans="1:3" x14ac:dyDescent="0.25">
      <c r="A150" s="38">
        <v>213</v>
      </c>
      <c r="B150" s="38" t="s">
        <v>1412</v>
      </c>
      <c r="C150" s="38" t="s">
        <v>1271</v>
      </c>
    </row>
    <row r="151" spans="1:3" x14ac:dyDescent="0.25">
      <c r="A151" s="38">
        <v>214</v>
      </c>
      <c r="B151" s="38" t="s">
        <v>2573</v>
      </c>
      <c r="C151" s="38" t="s">
        <v>1271</v>
      </c>
    </row>
    <row r="152" spans="1:3" x14ac:dyDescent="0.25">
      <c r="A152" s="38">
        <v>216</v>
      </c>
      <c r="B152" s="38" t="s">
        <v>1413</v>
      </c>
      <c r="C152" s="38" t="s">
        <v>1271</v>
      </c>
    </row>
    <row r="153" spans="1:3" x14ac:dyDescent="0.25">
      <c r="A153" s="38">
        <v>217</v>
      </c>
      <c r="B153" s="38" t="s">
        <v>1414</v>
      </c>
      <c r="C153" s="38" t="s">
        <v>1271</v>
      </c>
    </row>
    <row r="154" spans="1:3" x14ac:dyDescent="0.25">
      <c r="A154" s="38">
        <v>218</v>
      </c>
      <c r="B154" s="38" t="s">
        <v>1415</v>
      </c>
      <c r="C154" s="38" t="s">
        <v>1271</v>
      </c>
    </row>
    <row r="155" spans="1:3" x14ac:dyDescent="0.25">
      <c r="A155" s="38">
        <v>219</v>
      </c>
      <c r="B155" s="38" t="s">
        <v>1416</v>
      </c>
      <c r="C155" s="38" t="s">
        <v>1271</v>
      </c>
    </row>
    <row r="156" spans="1:3" x14ac:dyDescent="0.25">
      <c r="A156" s="38">
        <v>222</v>
      </c>
      <c r="B156" s="38" t="s">
        <v>1417</v>
      </c>
      <c r="C156" s="38" t="s">
        <v>1271</v>
      </c>
    </row>
    <row r="157" spans="1:3" x14ac:dyDescent="0.25">
      <c r="A157" s="38">
        <v>223</v>
      </c>
      <c r="B157" s="38" t="s">
        <v>1418</v>
      </c>
      <c r="C157" s="38" t="s">
        <v>1270</v>
      </c>
    </row>
    <row r="158" spans="1:3" x14ac:dyDescent="0.25">
      <c r="A158" s="38">
        <v>224</v>
      </c>
      <c r="B158" s="38" t="s">
        <v>2353</v>
      </c>
      <c r="C158" s="38" t="s">
        <v>1270</v>
      </c>
    </row>
    <row r="159" spans="1:3" x14ac:dyDescent="0.25">
      <c r="A159" s="38">
        <v>225</v>
      </c>
      <c r="B159" s="38" t="s">
        <v>2352</v>
      </c>
      <c r="C159" s="38" t="s">
        <v>1270</v>
      </c>
    </row>
    <row r="160" spans="1:3" x14ac:dyDescent="0.25">
      <c r="A160" s="38">
        <v>227</v>
      </c>
      <c r="B160" s="38" t="s">
        <v>2336</v>
      </c>
      <c r="C160" s="38" t="s">
        <v>1270</v>
      </c>
    </row>
    <row r="161" spans="1:3" x14ac:dyDescent="0.25">
      <c r="A161" s="38">
        <v>228</v>
      </c>
      <c r="B161" s="38" t="s">
        <v>1419</v>
      </c>
      <c r="C161" s="38" t="s">
        <v>1273</v>
      </c>
    </row>
    <row r="162" spans="1:3" x14ac:dyDescent="0.25">
      <c r="A162" s="38">
        <v>231</v>
      </c>
      <c r="B162" s="38" t="s">
        <v>1420</v>
      </c>
      <c r="C162" s="38" t="s">
        <v>1270</v>
      </c>
    </row>
    <row r="163" spans="1:3" x14ac:dyDescent="0.25">
      <c r="A163" s="38">
        <v>232</v>
      </c>
      <c r="B163" s="38" t="s">
        <v>1421</v>
      </c>
      <c r="C163" s="38" t="s">
        <v>1270</v>
      </c>
    </row>
    <row r="164" spans="1:3" x14ac:dyDescent="0.25">
      <c r="A164" s="38">
        <v>234</v>
      </c>
      <c r="B164" s="38" t="s">
        <v>1422</v>
      </c>
      <c r="C164" s="38" t="s">
        <v>1270</v>
      </c>
    </row>
    <row r="165" spans="1:3" x14ac:dyDescent="0.25">
      <c r="A165" s="38">
        <v>235</v>
      </c>
      <c r="B165" s="38" t="s">
        <v>1423</v>
      </c>
      <c r="C165" s="38" t="s">
        <v>1270</v>
      </c>
    </row>
    <row r="166" spans="1:3" x14ac:dyDescent="0.25">
      <c r="A166" s="38">
        <v>237</v>
      </c>
      <c r="B166" s="38" t="s">
        <v>1424</v>
      </c>
      <c r="C166" s="38" t="s">
        <v>1270</v>
      </c>
    </row>
    <row r="167" spans="1:3" x14ac:dyDescent="0.25">
      <c r="A167" s="38">
        <v>238</v>
      </c>
      <c r="B167" s="38" t="s">
        <v>1425</v>
      </c>
      <c r="C167" s="38" t="s">
        <v>1270</v>
      </c>
    </row>
    <row r="168" spans="1:3" x14ac:dyDescent="0.25">
      <c r="A168" s="38">
        <v>239</v>
      </c>
      <c r="B168" s="38" t="s">
        <v>1426</v>
      </c>
      <c r="C168" s="38" t="s">
        <v>1270</v>
      </c>
    </row>
    <row r="169" spans="1:3" x14ac:dyDescent="0.25">
      <c r="A169" s="38">
        <v>240</v>
      </c>
      <c r="B169" s="38" t="s">
        <v>1427</v>
      </c>
      <c r="C169" s="38" t="s">
        <v>1270</v>
      </c>
    </row>
    <row r="170" spans="1:3" x14ac:dyDescent="0.25">
      <c r="A170" s="38">
        <v>241</v>
      </c>
      <c r="B170" s="38" t="s">
        <v>1428</v>
      </c>
      <c r="C170" s="38" t="s">
        <v>1270</v>
      </c>
    </row>
    <row r="171" spans="1:3" x14ac:dyDescent="0.25">
      <c r="A171" s="38">
        <v>243</v>
      </c>
      <c r="B171" s="38" t="s">
        <v>2313</v>
      </c>
      <c r="C171" s="38" t="s">
        <v>1270</v>
      </c>
    </row>
    <row r="172" spans="1:3" x14ac:dyDescent="0.25">
      <c r="A172" s="38">
        <v>244</v>
      </c>
      <c r="B172" s="38" t="s">
        <v>1429</v>
      </c>
      <c r="C172" s="38" t="s">
        <v>1270</v>
      </c>
    </row>
    <row r="173" spans="1:3" x14ac:dyDescent="0.25">
      <c r="A173" s="38">
        <v>245</v>
      </c>
      <c r="B173" s="38" t="s">
        <v>2136</v>
      </c>
      <c r="C173" s="38" t="s">
        <v>1273</v>
      </c>
    </row>
    <row r="174" spans="1:3" x14ac:dyDescent="0.25">
      <c r="A174" s="38">
        <v>246</v>
      </c>
      <c r="B174" s="38" t="s">
        <v>1430</v>
      </c>
      <c r="C174" s="38" t="s">
        <v>1270</v>
      </c>
    </row>
    <row r="175" spans="1:3" x14ac:dyDescent="0.25">
      <c r="A175" s="38">
        <v>248</v>
      </c>
      <c r="B175" s="38" t="s">
        <v>1431</v>
      </c>
      <c r="C175" s="38" t="s">
        <v>1270</v>
      </c>
    </row>
    <row r="176" spans="1:3" x14ac:dyDescent="0.25">
      <c r="A176" s="38">
        <v>249</v>
      </c>
      <c r="B176" s="38" t="s">
        <v>1432</v>
      </c>
      <c r="C176" s="38" t="s">
        <v>1272</v>
      </c>
    </row>
    <row r="177" spans="1:3" x14ac:dyDescent="0.25">
      <c r="A177" s="38">
        <v>250</v>
      </c>
      <c r="B177" s="38" t="s">
        <v>2322</v>
      </c>
      <c r="C177" s="38" t="s">
        <v>1272</v>
      </c>
    </row>
    <row r="178" spans="1:3" x14ac:dyDescent="0.25">
      <c r="A178" s="38">
        <v>252</v>
      </c>
      <c r="B178" s="38" t="s">
        <v>1433</v>
      </c>
      <c r="C178" s="38" t="s">
        <v>1272</v>
      </c>
    </row>
    <row r="179" spans="1:3" x14ac:dyDescent="0.25">
      <c r="A179" s="38">
        <v>253</v>
      </c>
      <c r="B179" s="38" t="s">
        <v>1434</v>
      </c>
      <c r="C179" s="38" t="s">
        <v>1273</v>
      </c>
    </row>
    <row r="180" spans="1:3" x14ac:dyDescent="0.25">
      <c r="A180" s="38">
        <v>256</v>
      </c>
      <c r="B180" s="38" t="s">
        <v>1435</v>
      </c>
      <c r="C180" s="38" t="s">
        <v>1273</v>
      </c>
    </row>
    <row r="181" spans="1:3" x14ac:dyDescent="0.25">
      <c r="A181" s="38">
        <v>257</v>
      </c>
      <c r="B181" s="38" t="s">
        <v>2376</v>
      </c>
      <c r="C181" s="38" t="s">
        <v>1273</v>
      </c>
    </row>
    <row r="182" spans="1:3" x14ac:dyDescent="0.25">
      <c r="A182" s="38">
        <v>259</v>
      </c>
      <c r="B182" s="38" t="s">
        <v>2331</v>
      </c>
      <c r="C182" s="38" t="s">
        <v>1270</v>
      </c>
    </row>
    <row r="183" spans="1:3" x14ac:dyDescent="0.25">
      <c r="A183" s="38">
        <v>261</v>
      </c>
      <c r="B183" s="38" t="s">
        <v>2380</v>
      </c>
      <c r="C183" s="38" t="s">
        <v>1273</v>
      </c>
    </row>
    <row r="184" spans="1:3" x14ac:dyDescent="0.25">
      <c r="A184" s="38">
        <v>262</v>
      </c>
      <c r="B184" s="38" t="s">
        <v>1436</v>
      </c>
      <c r="C184" s="38" t="s">
        <v>1273</v>
      </c>
    </row>
    <row r="185" spans="1:3" x14ac:dyDescent="0.25">
      <c r="A185" s="38">
        <v>264</v>
      </c>
      <c r="B185" s="38" t="s">
        <v>1437</v>
      </c>
      <c r="C185" s="38" t="s">
        <v>1270</v>
      </c>
    </row>
    <row r="186" spans="1:3" x14ac:dyDescent="0.25">
      <c r="A186" s="38">
        <v>265</v>
      </c>
      <c r="B186" s="38" t="s">
        <v>1991</v>
      </c>
      <c r="C186" s="38" t="s">
        <v>1271</v>
      </c>
    </row>
    <row r="187" spans="1:3" x14ac:dyDescent="0.25">
      <c r="A187" s="38">
        <v>266</v>
      </c>
      <c r="B187" s="38" t="s">
        <v>1438</v>
      </c>
      <c r="C187" s="38" t="s">
        <v>1273</v>
      </c>
    </row>
    <row r="188" spans="1:3" x14ac:dyDescent="0.25">
      <c r="A188" s="38">
        <v>267</v>
      </c>
      <c r="B188" s="38" t="s">
        <v>1439</v>
      </c>
      <c r="C188" s="38" t="s">
        <v>1270</v>
      </c>
    </row>
    <row r="189" spans="1:3" x14ac:dyDescent="0.25">
      <c r="A189" s="38">
        <v>268</v>
      </c>
      <c r="B189" s="38" t="s">
        <v>1440</v>
      </c>
      <c r="C189" s="38" t="s">
        <v>1271</v>
      </c>
    </row>
    <row r="190" spans="1:3" x14ac:dyDescent="0.25">
      <c r="A190" s="38">
        <v>272</v>
      </c>
      <c r="B190" s="38" t="s">
        <v>1441</v>
      </c>
      <c r="C190" s="38" t="s">
        <v>1270</v>
      </c>
    </row>
    <row r="191" spans="1:3" x14ac:dyDescent="0.25">
      <c r="A191" s="38">
        <v>275</v>
      </c>
      <c r="B191" s="38" t="s">
        <v>1442</v>
      </c>
      <c r="C191" s="38" t="s">
        <v>1273</v>
      </c>
    </row>
    <row r="192" spans="1:3" x14ac:dyDescent="0.25">
      <c r="A192" s="38">
        <v>276</v>
      </c>
      <c r="B192" s="38" t="s">
        <v>1443</v>
      </c>
      <c r="C192" s="38" t="s">
        <v>1273</v>
      </c>
    </row>
    <row r="193" spans="1:3" x14ac:dyDescent="0.25">
      <c r="A193" s="38">
        <v>277</v>
      </c>
      <c r="B193" s="38" t="s">
        <v>1444</v>
      </c>
      <c r="C193" s="38" t="s">
        <v>1273</v>
      </c>
    </row>
    <row r="194" spans="1:3" x14ac:dyDescent="0.25">
      <c r="A194" s="38">
        <v>279</v>
      </c>
      <c r="B194" s="38" t="s">
        <v>2309</v>
      </c>
      <c r="C194" s="38" t="s">
        <v>1270</v>
      </c>
    </row>
    <row r="195" spans="1:3" x14ac:dyDescent="0.25">
      <c r="A195" s="38">
        <v>280</v>
      </c>
      <c r="B195" s="38" t="s">
        <v>1445</v>
      </c>
      <c r="C195" s="38" t="s">
        <v>1270</v>
      </c>
    </row>
    <row r="196" spans="1:3" x14ac:dyDescent="0.25">
      <c r="A196" s="38">
        <v>281</v>
      </c>
      <c r="B196" s="38" t="s">
        <v>1446</v>
      </c>
      <c r="C196" s="38" t="s">
        <v>1270</v>
      </c>
    </row>
    <row r="197" spans="1:3" x14ac:dyDescent="0.25">
      <c r="A197" s="38">
        <v>282</v>
      </c>
      <c r="B197" s="38" t="s">
        <v>1447</v>
      </c>
      <c r="C197" s="38" t="s">
        <v>1273</v>
      </c>
    </row>
    <row r="198" spans="1:3" x14ac:dyDescent="0.25">
      <c r="A198" s="38">
        <v>283</v>
      </c>
      <c r="B198" s="38" t="s">
        <v>1448</v>
      </c>
      <c r="C198" s="38" t="s">
        <v>1273</v>
      </c>
    </row>
    <row r="199" spans="1:3" x14ac:dyDescent="0.25">
      <c r="A199" s="38">
        <v>285</v>
      </c>
      <c r="B199" s="38" t="s">
        <v>1449</v>
      </c>
      <c r="C199" s="38" t="s">
        <v>1273</v>
      </c>
    </row>
    <row r="200" spans="1:3" x14ac:dyDescent="0.25">
      <c r="A200" s="38">
        <v>288</v>
      </c>
      <c r="B200" s="38" t="s">
        <v>2291</v>
      </c>
      <c r="C200" s="38" t="s">
        <v>1273</v>
      </c>
    </row>
    <row r="201" spans="1:3" x14ac:dyDescent="0.25">
      <c r="A201" s="38">
        <v>289</v>
      </c>
      <c r="B201" s="38" t="s">
        <v>2252</v>
      </c>
      <c r="C201" s="38" t="s">
        <v>1271</v>
      </c>
    </row>
    <row r="202" spans="1:3" x14ac:dyDescent="0.25">
      <c r="A202" s="38">
        <v>290</v>
      </c>
      <c r="B202" s="38" t="s">
        <v>1450</v>
      </c>
      <c r="C202" s="38" t="s">
        <v>1273</v>
      </c>
    </row>
    <row r="203" spans="1:3" x14ac:dyDescent="0.25">
      <c r="A203" s="38">
        <v>291</v>
      </c>
      <c r="B203" s="38" t="s">
        <v>2345</v>
      </c>
      <c r="C203" s="38" t="s">
        <v>1273</v>
      </c>
    </row>
    <row r="204" spans="1:3" x14ac:dyDescent="0.25">
      <c r="A204" s="38">
        <v>292</v>
      </c>
      <c r="B204" s="38" t="s">
        <v>1451</v>
      </c>
      <c r="C204" s="38" t="s">
        <v>1273</v>
      </c>
    </row>
    <row r="205" spans="1:3" x14ac:dyDescent="0.25">
      <c r="A205" s="38">
        <v>293</v>
      </c>
      <c r="B205" s="38" t="s">
        <v>2354</v>
      </c>
      <c r="C205" s="38" t="s">
        <v>1271</v>
      </c>
    </row>
    <row r="206" spans="1:3" x14ac:dyDescent="0.25">
      <c r="A206" s="38">
        <v>294</v>
      </c>
      <c r="B206" s="38" t="s">
        <v>1452</v>
      </c>
      <c r="C206" s="38" t="s">
        <v>1271</v>
      </c>
    </row>
    <row r="207" spans="1:3" x14ac:dyDescent="0.25">
      <c r="A207" s="38">
        <v>295</v>
      </c>
      <c r="B207" s="38" t="s">
        <v>1453</v>
      </c>
      <c r="C207" s="38" t="s">
        <v>1271</v>
      </c>
    </row>
    <row r="208" spans="1:3" x14ac:dyDescent="0.25">
      <c r="A208" s="38">
        <v>296</v>
      </c>
      <c r="B208" s="38" t="s">
        <v>1454</v>
      </c>
      <c r="C208" s="38" t="s">
        <v>1272</v>
      </c>
    </row>
    <row r="209" spans="1:3" x14ac:dyDescent="0.25">
      <c r="A209" s="38">
        <v>297</v>
      </c>
      <c r="B209" s="38" t="s">
        <v>1455</v>
      </c>
      <c r="C209" s="38" t="s">
        <v>1272</v>
      </c>
    </row>
    <row r="210" spans="1:3" x14ac:dyDescent="0.25">
      <c r="A210" s="38">
        <v>298</v>
      </c>
      <c r="B210" s="38" t="s">
        <v>1456</v>
      </c>
      <c r="C210" s="38" t="s">
        <v>1270</v>
      </c>
    </row>
    <row r="211" spans="1:3" x14ac:dyDescent="0.25">
      <c r="A211" s="38">
        <v>299</v>
      </c>
      <c r="B211" s="38" t="s">
        <v>1457</v>
      </c>
      <c r="C211" s="38" t="s">
        <v>1273</v>
      </c>
    </row>
    <row r="212" spans="1:3" x14ac:dyDescent="0.25">
      <c r="A212" s="38">
        <v>300</v>
      </c>
      <c r="B212" s="38" t="s">
        <v>1458</v>
      </c>
      <c r="C212" s="38" t="s">
        <v>1270</v>
      </c>
    </row>
    <row r="213" spans="1:3" x14ac:dyDescent="0.25">
      <c r="A213" s="38">
        <v>301</v>
      </c>
      <c r="B213" s="38" t="s">
        <v>1459</v>
      </c>
      <c r="C213" s="38" t="s">
        <v>1272</v>
      </c>
    </row>
    <row r="214" spans="1:3" x14ac:dyDescent="0.25">
      <c r="A214" s="38">
        <v>302</v>
      </c>
      <c r="B214" s="38" t="s">
        <v>1460</v>
      </c>
      <c r="C214" s="38" t="s">
        <v>1270</v>
      </c>
    </row>
    <row r="215" spans="1:3" x14ac:dyDescent="0.25">
      <c r="A215" s="38">
        <v>304</v>
      </c>
      <c r="B215" s="38" t="s">
        <v>1461</v>
      </c>
      <c r="C215" s="38" t="s">
        <v>1273</v>
      </c>
    </row>
    <row r="216" spans="1:3" x14ac:dyDescent="0.25">
      <c r="A216" s="38">
        <v>306</v>
      </c>
      <c r="B216" s="38" t="s">
        <v>1886</v>
      </c>
      <c r="C216" s="38" t="s">
        <v>1273</v>
      </c>
    </row>
    <row r="217" spans="1:3" x14ac:dyDescent="0.25">
      <c r="A217" s="38">
        <v>307</v>
      </c>
      <c r="B217" s="38" t="s">
        <v>2178</v>
      </c>
      <c r="C217" s="38" t="s">
        <v>1273</v>
      </c>
    </row>
    <row r="218" spans="1:3" x14ac:dyDescent="0.25">
      <c r="A218" s="38">
        <v>308</v>
      </c>
      <c r="B218" s="38" t="s">
        <v>2585</v>
      </c>
      <c r="C218" s="38" t="s">
        <v>1270</v>
      </c>
    </row>
    <row r="219" spans="1:3" x14ac:dyDescent="0.25">
      <c r="A219" s="38">
        <v>309</v>
      </c>
      <c r="B219" s="38" t="s">
        <v>1462</v>
      </c>
      <c r="C219" s="38" t="s">
        <v>1271</v>
      </c>
    </row>
    <row r="220" spans="1:3" x14ac:dyDescent="0.25">
      <c r="A220" s="38">
        <v>310</v>
      </c>
      <c r="B220" s="38" t="s">
        <v>1463</v>
      </c>
      <c r="C220" s="38" t="s">
        <v>1273</v>
      </c>
    </row>
    <row r="221" spans="1:3" x14ac:dyDescent="0.25">
      <c r="A221" s="38">
        <v>311</v>
      </c>
      <c r="B221" s="38" t="s">
        <v>2179</v>
      </c>
      <c r="C221" s="38" t="s">
        <v>1272</v>
      </c>
    </row>
    <row r="222" spans="1:3" x14ac:dyDescent="0.25">
      <c r="A222" s="38">
        <v>312</v>
      </c>
      <c r="B222" s="38" t="s">
        <v>1464</v>
      </c>
      <c r="C222" s="38" t="s">
        <v>1270</v>
      </c>
    </row>
    <row r="223" spans="1:3" x14ac:dyDescent="0.25">
      <c r="A223" s="38">
        <v>313</v>
      </c>
      <c r="B223" s="38" t="s">
        <v>2378</v>
      </c>
      <c r="C223" s="38" t="s">
        <v>1273</v>
      </c>
    </row>
    <row r="224" spans="1:3" x14ac:dyDescent="0.25">
      <c r="A224" s="38">
        <v>314</v>
      </c>
      <c r="B224" s="38" t="s">
        <v>1465</v>
      </c>
      <c r="C224" s="38" t="s">
        <v>1270</v>
      </c>
    </row>
    <row r="225" spans="1:3" x14ac:dyDescent="0.25">
      <c r="A225" s="38">
        <v>315</v>
      </c>
      <c r="B225" s="38" t="s">
        <v>1466</v>
      </c>
      <c r="C225" s="38" t="s">
        <v>1273</v>
      </c>
    </row>
    <row r="226" spans="1:3" x14ac:dyDescent="0.25">
      <c r="A226" s="38">
        <v>317</v>
      </c>
      <c r="B226" s="38" t="s">
        <v>1931</v>
      </c>
      <c r="C226" s="38" t="s">
        <v>1273</v>
      </c>
    </row>
    <row r="227" spans="1:3" x14ac:dyDescent="0.25">
      <c r="A227" s="38">
        <v>318</v>
      </c>
      <c r="B227" s="38" t="s">
        <v>2305</v>
      </c>
      <c r="C227" s="38" t="s">
        <v>1270</v>
      </c>
    </row>
    <row r="228" spans="1:3" x14ac:dyDescent="0.25">
      <c r="A228" s="38">
        <v>319</v>
      </c>
      <c r="B228" s="38" t="s">
        <v>1938</v>
      </c>
      <c r="C228" s="38" t="s">
        <v>1270</v>
      </c>
    </row>
    <row r="229" spans="1:3" x14ac:dyDescent="0.25">
      <c r="A229" s="38">
        <v>320</v>
      </c>
      <c r="B229" s="38" t="s">
        <v>1976</v>
      </c>
      <c r="C229" s="38" t="s">
        <v>1271</v>
      </c>
    </row>
    <row r="230" spans="1:3" x14ac:dyDescent="0.25">
      <c r="A230" s="38">
        <v>321</v>
      </c>
      <c r="B230" s="38" t="s">
        <v>1467</v>
      </c>
      <c r="C230" s="38" t="s">
        <v>1270</v>
      </c>
    </row>
    <row r="231" spans="1:3" x14ac:dyDescent="0.25">
      <c r="A231" s="38">
        <v>325</v>
      </c>
      <c r="B231" s="38" t="s">
        <v>1919</v>
      </c>
      <c r="C231" s="38" t="s">
        <v>1270</v>
      </c>
    </row>
    <row r="232" spans="1:3" x14ac:dyDescent="0.25">
      <c r="A232" s="38">
        <v>326</v>
      </c>
      <c r="B232" s="38" t="s">
        <v>2312</v>
      </c>
      <c r="C232" s="38" t="s">
        <v>1270</v>
      </c>
    </row>
    <row r="233" spans="1:3" x14ac:dyDescent="0.25">
      <c r="A233" s="38">
        <v>327</v>
      </c>
      <c r="B233" s="38" t="s">
        <v>1468</v>
      </c>
      <c r="C233" s="38" t="s">
        <v>1270</v>
      </c>
    </row>
    <row r="234" spans="1:3" x14ac:dyDescent="0.25">
      <c r="A234" s="38">
        <v>330</v>
      </c>
      <c r="B234" s="38" t="s">
        <v>1469</v>
      </c>
      <c r="C234" s="38" t="s">
        <v>1271</v>
      </c>
    </row>
    <row r="235" spans="1:3" x14ac:dyDescent="0.25">
      <c r="A235" s="38">
        <v>331</v>
      </c>
      <c r="B235" s="38" t="s">
        <v>2317</v>
      </c>
      <c r="C235" s="38" t="s">
        <v>1270</v>
      </c>
    </row>
    <row r="236" spans="1:3" x14ac:dyDescent="0.25">
      <c r="A236" s="38">
        <v>332</v>
      </c>
      <c r="B236" s="38" t="s">
        <v>2265</v>
      </c>
      <c r="C236" s="38" t="s">
        <v>1273</v>
      </c>
    </row>
    <row r="237" spans="1:3" x14ac:dyDescent="0.25">
      <c r="A237" s="38">
        <v>333</v>
      </c>
      <c r="B237" s="38" t="s">
        <v>2266</v>
      </c>
      <c r="C237" s="38" t="s">
        <v>1273</v>
      </c>
    </row>
    <row r="238" spans="1:3" x14ac:dyDescent="0.25">
      <c r="A238" s="38">
        <v>334</v>
      </c>
      <c r="B238" s="38" t="s">
        <v>1962</v>
      </c>
      <c r="C238" s="38" t="s">
        <v>1273</v>
      </c>
    </row>
    <row r="239" spans="1:3" x14ac:dyDescent="0.25">
      <c r="A239" s="38">
        <v>335</v>
      </c>
      <c r="B239" s="38" t="s">
        <v>1913</v>
      </c>
      <c r="C239" s="38" t="s">
        <v>1270</v>
      </c>
    </row>
    <row r="240" spans="1:3" x14ac:dyDescent="0.25">
      <c r="A240" s="38">
        <v>336</v>
      </c>
      <c r="B240" s="38" t="s">
        <v>2139</v>
      </c>
      <c r="C240" s="38" t="s">
        <v>1270</v>
      </c>
    </row>
    <row r="241" spans="1:3" x14ac:dyDescent="0.25">
      <c r="A241" s="38">
        <v>337</v>
      </c>
      <c r="B241" s="38" t="s">
        <v>1927</v>
      </c>
      <c r="C241" s="38" t="s">
        <v>1273</v>
      </c>
    </row>
    <row r="242" spans="1:3" x14ac:dyDescent="0.25">
      <c r="A242" s="38">
        <v>338</v>
      </c>
      <c r="B242" s="38" t="s">
        <v>2332</v>
      </c>
      <c r="C242" s="38" t="s">
        <v>1270</v>
      </c>
    </row>
    <row r="243" spans="1:3" x14ac:dyDescent="0.25">
      <c r="A243" s="38">
        <v>339</v>
      </c>
      <c r="B243" s="38" t="s">
        <v>2334</v>
      </c>
      <c r="C243" s="38" t="s">
        <v>1270</v>
      </c>
    </row>
    <row r="244" spans="1:3" x14ac:dyDescent="0.25">
      <c r="A244" s="38">
        <v>342</v>
      </c>
      <c r="B244" s="38" t="s">
        <v>2258</v>
      </c>
      <c r="C244" s="38" t="s">
        <v>1272</v>
      </c>
    </row>
    <row r="245" spans="1:3" s="69" customFormat="1" x14ac:dyDescent="0.25">
      <c r="A245" s="109">
        <v>345</v>
      </c>
      <c r="B245" s="109" t="s">
        <v>2439</v>
      </c>
      <c r="C245" s="38" t="s">
        <v>1271</v>
      </c>
    </row>
    <row r="246" spans="1:3" x14ac:dyDescent="0.25">
      <c r="A246" s="38">
        <v>346</v>
      </c>
      <c r="B246" s="38" t="s">
        <v>2214</v>
      </c>
      <c r="C246" s="38" t="s">
        <v>1270</v>
      </c>
    </row>
    <row r="247" spans="1:3" x14ac:dyDescent="0.25">
      <c r="A247" s="38">
        <v>347</v>
      </c>
      <c r="B247" s="38" t="s">
        <v>2257</v>
      </c>
      <c r="C247" s="38" t="s">
        <v>1270</v>
      </c>
    </row>
    <row r="248" spans="1:3" x14ac:dyDescent="0.25">
      <c r="A248" s="38">
        <v>348</v>
      </c>
      <c r="B248" s="38" t="s">
        <v>1688</v>
      </c>
      <c r="C248" s="38" t="s">
        <v>1273</v>
      </c>
    </row>
    <row r="249" spans="1:3" x14ac:dyDescent="0.25">
      <c r="A249" s="38">
        <v>349</v>
      </c>
      <c r="B249" s="38" t="s">
        <v>2574</v>
      </c>
      <c r="C249" s="38" t="s">
        <v>1270</v>
      </c>
    </row>
    <row r="250" spans="1:3" x14ac:dyDescent="0.25">
      <c r="A250" s="38">
        <v>350</v>
      </c>
      <c r="B250" s="38" t="s">
        <v>1470</v>
      </c>
      <c r="C250" s="38" t="s">
        <v>1273</v>
      </c>
    </row>
    <row r="251" spans="1:3" x14ac:dyDescent="0.25">
      <c r="A251" s="38">
        <v>351</v>
      </c>
      <c r="B251" s="38" t="s">
        <v>1471</v>
      </c>
      <c r="C251" s="38" t="s">
        <v>1273</v>
      </c>
    </row>
    <row r="252" spans="1:3" x14ac:dyDescent="0.25">
      <c r="A252" s="38">
        <v>352</v>
      </c>
      <c r="B252" s="38" t="s">
        <v>1472</v>
      </c>
      <c r="C252" s="38" t="s">
        <v>1273</v>
      </c>
    </row>
    <row r="253" spans="1:3" x14ac:dyDescent="0.25">
      <c r="A253" s="38">
        <v>353</v>
      </c>
      <c r="B253" s="38" t="s">
        <v>1473</v>
      </c>
      <c r="C253" s="38" t="s">
        <v>1271</v>
      </c>
    </row>
    <row r="254" spans="1:3" x14ac:dyDescent="0.25">
      <c r="A254" s="38">
        <v>354</v>
      </c>
      <c r="B254" s="38" t="s">
        <v>1474</v>
      </c>
      <c r="C254" s="38" t="s">
        <v>1270</v>
      </c>
    </row>
    <row r="255" spans="1:3" x14ac:dyDescent="0.25">
      <c r="A255" s="38">
        <v>355</v>
      </c>
      <c r="B255" s="38" t="s">
        <v>1475</v>
      </c>
      <c r="C255" s="38" t="s">
        <v>1270</v>
      </c>
    </row>
    <row r="256" spans="1:3" x14ac:dyDescent="0.25">
      <c r="A256" s="38">
        <v>356</v>
      </c>
      <c r="B256" s="38" t="s">
        <v>1476</v>
      </c>
      <c r="C256" s="38" t="s">
        <v>1272</v>
      </c>
    </row>
    <row r="257" spans="1:3" s="69" customFormat="1" x14ac:dyDescent="0.25">
      <c r="A257" s="76">
        <v>357</v>
      </c>
      <c r="B257" s="76" t="s">
        <v>1477</v>
      </c>
      <c r="C257" s="76" t="s">
        <v>1273</v>
      </c>
    </row>
    <row r="258" spans="1:3" x14ac:dyDescent="0.25">
      <c r="A258" s="38">
        <v>358</v>
      </c>
      <c r="B258" s="38" t="s">
        <v>2216</v>
      </c>
      <c r="C258" s="38" t="s">
        <v>1273</v>
      </c>
    </row>
    <row r="259" spans="1:3" s="69" customFormat="1" x14ac:dyDescent="0.25">
      <c r="A259" s="76">
        <v>359</v>
      </c>
      <c r="B259" s="76" t="s">
        <v>2340</v>
      </c>
      <c r="C259" s="76" t="s">
        <v>1270</v>
      </c>
    </row>
    <row r="260" spans="1:3" x14ac:dyDescent="0.25">
      <c r="A260" s="38">
        <v>360</v>
      </c>
      <c r="B260" s="38" t="s">
        <v>2470</v>
      </c>
      <c r="C260" s="38" t="s">
        <v>1272</v>
      </c>
    </row>
    <row r="261" spans="1:3" s="69" customFormat="1" x14ac:dyDescent="0.25">
      <c r="A261" s="86">
        <v>361</v>
      </c>
      <c r="B261" s="86" t="s">
        <v>2540</v>
      </c>
      <c r="C261" s="86" t="s">
        <v>1273</v>
      </c>
    </row>
    <row r="262" spans="1:3" s="69" customFormat="1" x14ac:dyDescent="0.25">
      <c r="A262" s="76">
        <v>363</v>
      </c>
      <c r="B262" s="76" t="s">
        <v>2459</v>
      </c>
      <c r="C262" s="76" t="s">
        <v>1270</v>
      </c>
    </row>
    <row r="263" spans="1:3" s="69" customFormat="1" x14ac:dyDescent="0.25">
      <c r="A263" s="109">
        <v>364</v>
      </c>
      <c r="B263" s="109" t="s">
        <v>2402</v>
      </c>
      <c r="C263" s="109" t="s">
        <v>1273</v>
      </c>
    </row>
    <row r="264" spans="1:3" x14ac:dyDescent="0.25">
      <c r="A264" s="38">
        <v>365</v>
      </c>
      <c r="B264" s="38" t="s">
        <v>2457</v>
      </c>
      <c r="C264" s="38" t="s">
        <v>1270</v>
      </c>
    </row>
    <row r="265" spans="1:3" x14ac:dyDescent="0.25">
      <c r="A265" s="38">
        <v>366</v>
      </c>
      <c r="B265" s="38" t="s">
        <v>2227</v>
      </c>
      <c r="C265" s="38" t="s">
        <v>1271</v>
      </c>
    </row>
    <row r="266" spans="1:3" x14ac:dyDescent="0.25">
      <c r="A266" s="38">
        <v>367</v>
      </c>
      <c r="B266" s="38" t="s">
        <v>2579</v>
      </c>
      <c r="C266" s="38" t="s">
        <v>1271</v>
      </c>
    </row>
    <row r="267" spans="1:3" x14ac:dyDescent="0.25">
      <c r="A267" s="38">
        <v>368</v>
      </c>
      <c r="B267" s="38" t="s">
        <v>2522</v>
      </c>
      <c r="C267" s="38" t="s">
        <v>1271</v>
      </c>
    </row>
    <row r="268" spans="1:3" x14ac:dyDescent="0.25">
      <c r="A268" s="38">
        <v>369</v>
      </c>
      <c r="B268" s="38" t="s">
        <v>2458</v>
      </c>
      <c r="C268" s="38" t="s">
        <v>1270</v>
      </c>
    </row>
    <row r="269" spans="1:3" x14ac:dyDescent="0.25">
      <c r="A269" s="38">
        <v>370</v>
      </c>
      <c r="B269" s="38" t="s">
        <v>2226</v>
      </c>
      <c r="C269" s="38" t="s">
        <v>1273</v>
      </c>
    </row>
    <row r="270" spans="1:3" x14ac:dyDescent="0.25">
      <c r="A270" s="38">
        <v>371</v>
      </c>
      <c r="B270" s="38" t="s">
        <v>2564</v>
      </c>
      <c r="C270" s="38" t="s">
        <v>1273</v>
      </c>
    </row>
    <row r="271" spans="1:3" x14ac:dyDescent="0.25">
      <c r="A271" s="38">
        <v>372</v>
      </c>
      <c r="B271" s="38" t="s">
        <v>2240</v>
      </c>
      <c r="C271" s="38" t="s">
        <v>1273</v>
      </c>
    </row>
    <row r="272" spans="1:3" s="69" customFormat="1" x14ac:dyDescent="0.25">
      <c r="A272" s="74">
        <v>373</v>
      </c>
      <c r="B272" s="74" t="s">
        <v>2221</v>
      </c>
      <c r="C272" s="74" t="s">
        <v>1273</v>
      </c>
    </row>
    <row r="273" spans="1:3" x14ac:dyDescent="0.25">
      <c r="A273" s="38">
        <v>374</v>
      </c>
      <c r="B273" s="38" t="s">
        <v>2586</v>
      </c>
      <c r="C273" s="38" t="s">
        <v>1270</v>
      </c>
    </row>
    <row r="274" spans="1:3" x14ac:dyDescent="0.25">
      <c r="A274" s="38">
        <v>375</v>
      </c>
      <c r="B274" s="38" t="s">
        <v>2546</v>
      </c>
      <c r="C274" s="38" t="s">
        <v>1270</v>
      </c>
    </row>
    <row r="275" spans="1:3" x14ac:dyDescent="0.25">
      <c r="A275" s="38">
        <v>376</v>
      </c>
      <c r="B275" s="38" t="s">
        <v>2587</v>
      </c>
      <c r="C275" s="38" t="s">
        <v>1270</v>
      </c>
    </row>
    <row r="276" spans="1:3" x14ac:dyDescent="0.25">
      <c r="A276" s="38">
        <v>377</v>
      </c>
      <c r="B276" s="38" t="s">
        <v>2256</v>
      </c>
      <c r="C276" s="38" t="s">
        <v>1270</v>
      </c>
    </row>
    <row r="277" spans="1:3" x14ac:dyDescent="0.25">
      <c r="A277" s="38">
        <v>378</v>
      </c>
      <c r="B277" s="38" t="s">
        <v>2220</v>
      </c>
      <c r="C277" s="38" t="s">
        <v>1270</v>
      </c>
    </row>
    <row r="278" spans="1:3" x14ac:dyDescent="0.25">
      <c r="A278" s="38">
        <v>380</v>
      </c>
      <c r="B278" s="38" t="s">
        <v>1478</v>
      </c>
      <c r="C278" s="38" t="s">
        <v>1273</v>
      </c>
    </row>
    <row r="279" spans="1:3" x14ac:dyDescent="0.25">
      <c r="A279" s="38">
        <v>382</v>
      </c>
      <c r="B279" s="38" t="s">
        <v>2433</v>
      </c>
      <c r="C279" s="38" t="s">
        <v>1270</v>
      </c>
    </row>
    <row r="280" spans="1:3" x14ac:dyDescent="0.25">
      <c r="A280" s="38">
        <v>383</v>
      </c>
      <c r="B280" s="38" t="s">
        <v>2259</v>
      </c>
      <c r="C280" s="38" t="s">
        <v>1273</v>
      </c>
    </row>
    <row r="281" spans="1:3" x14ac:dyDescent="0.25">
      <c r="A281" s="38">
        <v>384</v>
      </c>
      <c r="B281" s="38" t="s">
        <v>2451</v>
      </c>
      <c r="C281" s="38" t="s">
        <v>1270</v>
      </c>
    </row>
    <row r="282" spans="1:3" x14ac:dyDescent="0.25">
      <c r="A282" s="38">
        <v>385</v>
      </c>
      <c r="B282" s="38" t="s">
        <v>1479</v>
      </c>
      <c r="C282" s="38" t="s">
        <v>1271</v>
      </c>
    </row>
    <row r="283" spans="1:3" x14ac:dyDescent="0.25">
      <c r="A283" s="38">
        <v>386</v>
      </c>
      <c r="B283" s="38" t="s">
        <v>1480</v>
      </c>
      <c r="C283" s="38" t="s">
        <v>1271</v>
      </c>
    </row>
    <row r="284" spans="1:3" x14ac:dyDescent="0.25">
      <c r="A284" s="38">
        <v>387</v>
      </c>
      <c r="B284" s="38" t="s">
        <v>1481</v>
      </c>
      <c r="C284" s="38" t="s">
        <v>1270</v>
      </c>
    </row>
    <row r="285" spans="1:3" x14ac:dyDescent="0.25">
      <c r="A285" s="38">
        <v>388</v>
      </c>
      <c r="B285" s="38" t="s">
        <v>1482</v>
      </c>
      <c r="C285" s="38" t="s">
        <v>1273</v>
      </c>
    </row>
    <row r="286" spans="1:3" x14ac:dyDescent="0.25">
      <c r="A286" s="38">
        <v>389</v>
      </c>
      <c r="B286" s="38" t="s">
        <v>1483</v>
      </c>
      <c r="C286" s="38" t="s">
        <v>1270</v>
      </c>
    </row>
    <row r="287" spans="1:3" x14ac:dyDescent="0.25">
      <c r="A287" s="38">
        <v>390</v>
      </c>
      <c r="B287" s="38" t="s">
        <v>1484</v>
      </c>
      <c r="C287" s="38" t="s">
        <v>1270</v>
      </c>
    </row>
    <row r="288" spans="1:3" x14ac:dyDescent="0.25">
      <c r="A288" s="38">
        <v>391</v>
      </c>
      <c r="B288" s="38" t="s">
        <v>1485</v>
      </c>
      <c r="C288" s="38" t="s">
        <v>1270</v>
      </c>
    </row>
    <row r="289" spans="1:3" x14ac:dyDescent="0.25">
      <c r="A289" s="38">
        <v>392</v>
      </c>
      <c r="B289" s="38" t="s">
        <v>1486</v>
      </c>
      <c r="C289" s="38" t="s">
        <v>1272</v>
      </c>
    </row>
    <row r="290" spans="1:3" x14ac:dyDescent="0.25">
      <c r="A290" s="38">
        <v>394</v>
      </c>
      <c r="B290" s="38" t="s">
        <v>1487</v>
      </c>
      <c r="C290" s="38" t="s">
        <v>1270</v>
      </c>
    </row>
    <row r="291" spans="1:3" x14ac:dyDescent="0.25">
      <c r="A291" s="38">
        <v>395</v>
      </c>
      <c r="B291" s="38" t="s">
        <v>1488</v>
      </c>
      <c r="C291" s="38" t="s">
        <v>1273</v>
      </c>
    </row>
    <row r="292" spans="1:3" x14ac:dyDescent="0.25">
      <c r="A292" s="38">
        <v>396</v>
      </c>
      <c r="B292" s="38" t="s">
        <v>1489</v>
      </c>
      <c r="C292" s="38" t="s">
        <v>1273</v>
      </c>
    </row>
    <row r="293" spans="1:3" x14ac:dyDescent="0.25">
      <c r="A293" s="38">
        <v>398</v>
      </c>
      <c r="B293" s="38" t="s">
        <v>2588</v>
      </c>
      <c r="C293" s="38" t="s">
        <v>1270</v>
      </c>
    </row>
    <row r="294" spans="1:3" x14ac:dyDescent="0.25">
      <c r="A294" s="38">
        <v>399</v>
      </c>
      <c r="B294" s="38" t="s">
        <v>1491</v>
      </c>
      <c r="C294" s="38" t="s">
        <v>1271</v>
      </c>
    </row>
    <row r="295" spans="1:3" x14ac:dyDescent="0.25">
      <c r="A295" s="38">
        <v>402</v>
      </c>
      <c r="B295" s="38" t="s">
        <v>1492</v>
      </c>
      <c r="C295" s="38" t="s">
        <v>1273</v>
      </c>
    </row>
    <row r="296" spans="1:3" x14ac:dyDescent="0.25">
      <c r="A296" s="38">
        <v>403</v>
      </c>
      <c r="B296" s="38" t="s">
        <v>1493</v>
      </c>
      <c r="C296" s="38" t="s">
        <v>1272</v>
      </c>
    </row>
    <row r="297" spans="1:3" x14ac:dyDescent="0.25">
      <c r="A297" s="38">
        <v>405</v>
      </c>
      <c r="B297" s="38" t="s">
        <v>1494</v>
      </c>
      <c r="C297" s="38" t="s">
        <v>1273</v>
      </c>
    </row>
    <row r="298" spans="1:3" x14ac:dyDescent="0.25">
      <c r="A298" s="38">
        <v>406</v>
      </c>
      <c r="B298" s="38" t="s">
        <v>1495</v>
      </c>
      <c r="C298" s="38" t="s">
        <v>1270</v>
      </c>
    </row>
    <row r="299" spans="1:3" x14ac:dyDescent="0.25">
      <c r="A299" s="38">
        <v>407</v>
      </c>
      <c r="B299" s="38" t="s">
        <v>1496</v>
      </c>
      <c r="C299" s="38" t="s">
        <v>1270</v>
      </c>
    </row>
    <row r="300" spans="1:3" x14ac:dyDescent="0.25">
      <c r="A300" s="38">
        <v>408</v>
      </c>
      <c r="B300" s="38" t="s">
        <v>1497</v>
      </c>
      <c r="C300" s="38" t="s">
        <v>1270</v>
      </c>
    </row>
    <row r="301" spans="1:3" x14ac:dyDescent="0.25">
      <c r="A301" s="38">
        <v>409</v>
      </c>
      <c r="B301" s="38" t="s">
        <v>1498</v>
      </c>
      <c r="C301" s="38" t="s">
        <v>1270</v>
      </c>
    </row>
    <row r="302" spans="1:3" x14ac:dyDescent="0.25">
      <c r="A302" s="38">
        <v>410</v>
      </c>
      <c r="B302" s="38" t="s">
        <v>1499</v>
      </c>
      <c r="C302" s="38" t="s">
        <v>1270</v>
      </c>
    </row>
    <row r="303" spans="1:3" x14ac:dyDescent="0.25">
      <c r="A303" s="38">
        <v>411</v>
      </c>
      <c r="B303" s="38" t="s">
        <v>1500</v>
      </c>
      <c r="C303" s="38" t="s">
        <v>1273</v>
      </c>
    </row>
    <row r="304" spans="1:3" x14ac:dyDescent="0.25">
      <c r="A304" s="38">
        <v>412</v>
      </c>
      <c r="B304" s="38" t="s">
        <v>2589</v>
      </c>
      <c r="C304" s="38" t="s">
        <v>1270</v>
      </c>
    </row>
    <row r="305" spans="1:3" x14ac:dyDescent="0.25">
      <c r="A305" s="38">
        <v>413</v>
      </c>
      <c r="B305" s="38" t="s">
        <v>1501</v>
      </c>
      <c r="C305" s="38" t="s">
        <v>1273</v>
      </c>
    </row>
    <row r="306" spans="1:3" x14ac:dyDescent="0.25">
      <c r="A306" s="38">
        <v>414</v>
      </c>
      <c r="B306" s="38" t="s">
        <v>2304</v>
      </c>
      <c r="C306" s="38" t="s">
        <v>1270</v>
      </c>
    </row>
    <row r="307" spans="1:3" x14ac:dyDescent="0.25">
      <c r="A307" s="38">
        <v>415</v>
      </c>
      <c r="B307" s="38" t="s">
        <v>1502</v>
      </c>
      <c r="C307" s="38" t="s">
        <v>1270</v>
      </c>
    </row>
    <row r="308" spans="1:3" x14ac:dyDescent="0.25">
      <c r="A308" s="38">
        <v>416</v>
      </c>
      <c r="B308" s="38" t="s">
        <v>1503</v>
      </c>
      <c r="C308" s="38" t="s">
        <v>1270</v>
      </c>
    </row>
    <row r="309" spans="1:3" x14ac:dyDescent="0.25">
      <c r="A309" s="38">
        <v>420</v>
      </c>
      <c r="B309" s="38" t="s">
        <v>1504</v>
      </c>
      <c r="C309" s="38" t="s">
        <v>1270</v>
      </c>
    </row>
    <row r="310" spans="1:3" x14ac:dyDescent="0.25">
      <c r="A310" s="38">
        <v>421</v>
      </c>
      <c r="B310" s="38" t="s">
        <v>1505</v>
      </c>
      <c r="C310" s="38" t="s">
        <v>1270</v>
      </c>
    </row>
    <row r="311" spans="1:3" x14ac:dyDescent="0.25">
      <c r="A311" s="38">
        <v>422</v>
      </c>
      <c r="B311" s="38" t="s">
        <v>1506</v>
      </c>
      <c r="C311" s="38" t="s">
        <v>1270</v>
      </c>
    </row>
    <row r="312" spans="1:3" x14ac:dyDescent="0.25">
      <c r="A312" s="38">
        <v>423</v>
      </c>
      <c r="B312" s="38" t="s">
        <v>1507</v>
      </c>
      <c r="C312" s="38" t="s">
        <v>1270</v>
      </c>
    </row>
    <row r="313" spans="1:3" x14ac:dyDescent="0.25">
      <c r="A313" s="38">
        <v>424</v>
      </c>
      <c r="B313" s="38" t="s">
        <v>1508</v>
      </c>
      <c r="C313" s="38" t="s">
        <v>1270</v>
      </c>
    </row>
    <row r="314" spans="1:3" x14ac:dyDescent="0.25">
      <c r="A314" s="38">
        <v>425</v>
      </c>
      <c r="B314" s="38" t="s">
        <v>1509</v>
      </c>
      <c r="C314" s="38" t="s">
        <v>1270</v>
      </c>
    </row>
    <row r="315" spans="1:3" x14ac:dyDescent="0.25">
      <c r="A315" s="38">
        <v>427</v>
      </c>
      <c r="B315" s="38" t="s">
        <v>1510</v>
      </c>
      <c r="C315" s="38" t="s">
        <v>1271</v>
      </c>
    </row>
    <row r="316" spans="1:3" x14ac:dyDescent="0.25">
      <c r="A316" s="38">
        <v>428</v>
      </c>
      <c r="B316" s="38" t="s">
        <v>1511</v>
      </c>
      <c r="C316" s="38" t="s">
        <v>1270</v>
      </c>
    </row>
    <row r="317" spans="1:3" x14ac:dyDescent="0.25">
      <c r="A317" s="38">
        <v>429</v>
      </c>
      <c r="B317" s="38" t="s">
        <v>1512</v>
      </c>
      <c r="C317" s="38" t="s">
        <v>1271</v>
      </c>
    </row>
    <row r="318" spans="1:3" x14ac:dyDescent="0.25">
      <c r="A318" s="38">
        <v>430</v>
      </c>
      <c r="B318" s="38" t="s">
        <v>2583</v>
      </c>
      <c r="C318" s="38" t="s">
        <v>1272</v>
      </c>
    </row>
    <row r="319" spans="1:3" x14ac:dyDescent="0.25">
      <c r="A319" s="38">
        <v>431</v>
      </c>
      <c r="B319" s="38" t="s">
        <v>2308</v>
      </c>
      <c r="C319" s="38" t="s">
        <v>1273</v>
      </c>
    </row>
    <row r="320" spans="1:3" x14ac:dyDescent="0.25">
      <c r="A320" s="38">
        <v>432</v>
      </c>
      <c r="B320" s="38" t="s">
        <v>1513</v>
      </c>
      <c r="C320" s="38" t="s">
        <v>1273</v>
      </c>
    </row>
    <row r="321" spans="1:3" x14ac:dyDescent="0.25">
      <c r="A321" s="38">
        <v>433</v>
      </c>
      <c r="B321" s="38" t="s">
        <v>1514</v>
      </c>
      <c r="C321" s="38" t="s">
        <v>1271</v>
      </c>
    </row>
    <row r="322" spans="1:3" x14ac:dyDescent="0.25">
      <c r="A322" s="38">
        <v>434</v>
      </c>
      <c r="B322" s="38" t="s">
        <v>1515</v>
      </c>
      <c r="C322" s="38" t="s">
        <v>1270</v>
      </c>
    </row>
    <row r="323" spans="1:3" x14ac:dyDescent="0.25">
      <c r="A323" s="38">
        <v>435</v>
      </c>
      <c r="B323" s="38" t="s">
        <v>1516</v>
      </c>
      <c r="C323" s="38" t="s">
        <v>1270</v>
      </c>
    </row>
    <row r="324" spans="1:3" x14ac:dyDescent="0.25">
      <c r="A324" s="38">
        <v>436</v>
      </c>
      <c r="B324" s="38" t="s">
        <v>1517</v>
      </c>
      <c r="C324" s="38" t="s">
        <v>1270</v>
      </c>
    </row>
    <row r="325" spans="1:3" x14ac:dyDescent="0.25">
      <c r="A325" s="38">
        <v>437</v>
      </c>
      <c r="B325" s="38" t="s">
        <v>1518</v>
      </c>
      <c r="C325" s="38" t="s">
        <v>1270</v>
      </c>
    </row>
    <row r="326" spans="1:3" x14ac:dyDescent="0.25">
      <c r="A326" s="38">
        <v>438</v>
      </c>
      <c r="B326" s="38" t="s">
        <v>1519</v>
      </c>
      <c r="C326" s="38" t="s">
        <v>1270</v>
      </c>
    </row>
    <row r="327" spans="1:3" x14ac:dyDescent="0.25">
      <c r="A327" s="38">
        <v>441</v>
      </c>
      <c r="B327" s="38" t="s">
        <v>1915</v>
      </c>
      <c r="C327" s="38" t="s">
        <v>1270</v>
      </c>
    </row>
    <row r="328" spans="1:3" x14ac:dyDescent="0.25">
      <c r="A328" s="38">
        <v>443</v>
      </c>
      <c r="B328" s="38" t="s">
        <v>1520</v>
      </c>
      <c r="C328" s="38" t="s">
        <v>1270</v>
      </c>
    </row>
    <row r="329" spans="1:3" x14ac:dyDescent="0.25">
      <c r="A329" s="38">
        <v>444</v>
      </c>
      <c r="B329" s="38" t="s">
        <v>2367</v>
      </c>
      <c r="C329" s="38" t="s">
        <v>1273</v>
      </c>
    </row>
    <row r="330" spans="1:3" x14ac:dyDescent="0.25">
      <c r="A330" s="38">
        <v>445</v>
      </c>
      <c r="B330" s="38" t="s">
        <v>1521</v>
      </c>
      <c r="C330" s="38" t="s">
        <v>1270</v>
      </c>
    </row>
    <row r="331" spans="1:3" x14ac:dyDescent="0.25">
      <c r="A331" s="38">
        <v>446</v>
      </c>
      <c r="B331" s="38" t="s">
        <v>1940</v>
      </c>
      <c r="C331" s="38" t="s">
        <v>1270</v>
      </c>
    </row>
    <row r="332" spans="1:3" x14ac:dyDescent="0.25">
      <c r="A332" s="38">
        <v>447</v>
      </c>
      <c r="B332" s="38" t="s">
        <v>1522</v>
      </c>
      <c r="C332" s="38" t="s">
        <v>1271</v>
      </c>
    </row>
    <row r="333" spans="1:3" x14ac:dyDescent="0.25">
      <c r="A333" s="38">
        <v>448</v>
      </c>
      <c r="B333" s="38" t="s">
        <v>1523</v>
      </c>
      <c r="C333" s="38" t="s">
        <v>1270</v>
      </c>
    </row>
    <row r="334" spans="1:3" x14ac:dyDescent="0.25">
      <c r="A334" s="38">
        <v>449</v>
      </c>
      <c r="B334" s="38" t="s">
        <v>1945</v>
      </c>
      <c r="C334" s="38" t="s">
        <v>1270</v>
      </c>
    </row>
    <row r="335" spans="1:3" x14ac:dyDescent="0.25">
      <c r="A335" s="38">
        <v>453</v>
      </c>
      <c r="B335" s="38" t="s">
        <v>1524</v>
      </c>
      <c r="C335" s="38" t="s">
        <v>1270</v>
      </c>
    </row>
    <row r="336" spans="1:3" x14ac:dyDescent="0.25">
      <c r="A336" s="38">
        <v>454</v>
      </c>
      <c r="B336" s="38" t="s">
        <v>2327</v>
      </c>
      <c r="C336" s="38" t="s">
        <v>1273</v>
      </c>
    </row>
    <row r="337" spans="1:3" x14ac:dyDescent="0.25">
      <c r="A337" s="38">
        <v>455</v>
      </c>
      <c r="B337" s="38" t="s">
        <v>1525</v>
      </c>
      <c r="C337" s="38" t="s">
        <v>1272</v>
      </c>
    </row>
    <row r="338" spans="1:3" x14ac:dyDescent="0.25">
      <c r="A338" s="38">
        <v>456</v>
      </c>
      <c r="B338" s="38" t="s">
        <v>2590</v>
      </c>
      <c r="C338" s="38" t="s">
        <v>1270</v>
      </c>
    </row>
    <row r="339" spans="1:3" x14ac:dyDescent="0.25">
      <c r="A339" s="38">
        <v>457</v>
      </c>
      <c r="B339" s="38" t="s">
        <v>2329</v>
      </c>
      <c r="C339" s="38" t="s">
        <v>1270</v>
      </c>
    </row>
    <row r="340" spans="1:3" x14ac:dyDescent="0.25">
      <c r="A340" s="38">
        <v>458</v>
      </c>
      <c r="B340" s="38" t="s">
        <v>2302</v>
      </c>
      <c r="C340" s="38" t="s">
        <v>1270</v>
      </c>
    </row>
    <row r="341" spans="1:3" x14ac:dyDescent="0.25">
      <c r="A341" s="38">
        <v>459</v>
      </c>
      <c r="B341" s="38" t="s">
        <v>2222</v>
      </c>
      <c r="C341" s="38" t="s">
        <v>1270</v>
      </c>
    </row>
    <row r="342" spans="1:3" x14ac:dyDescent="0.25">
      <c r="A342" s="38">
        <v>461</v>
      </c>
      <c r="B342" s="38" t="s">
        <v>1526</v>
      </c>
      <c r="C342" s="38" t="s">
        <v>1270</v>
      </c>
    </row>
    <row r="343" spans="1:3" x14ac:dyDescent="0.25">
      <c r="A343" s="38">
        <v>462</v>
      </c>
      <c r="B343" s="38" t="s">
        <v>1903</v>
      </c>
      <c r="C343" s="38" t="s">
        <v>1271</v>
      </c>
    </row>
    <row r="344" spans="1:3" s="69" customFormat="1" x14ac:dyDescent="0.25">
      <c r="A344" s="109">
        <v>463</v>
      </c>
      <c r="B344" s="109" t="s">
        <v>1527</v>
      </c>
      <c r="C344" s="109" t="s">
        <v>1273</v>
      </c>
    </row>
    <row r="345" spans="1:3" x14ac:dyDescent="0.25">
      <c r="A345" s="38">
        <v>465</v>
      </c>
      <c r="B345" s="38" t="s">
        <v>2323</v>
      </c>
      <c r="C345" s="38" t="s">
        <v>1270</v>
      </c>
    </row>
    <row r="346" spans="1:3" x14ac:dyDescent="0.25">
      <c r="A346" s="38">
        <v>466</v>
      </c>
      <c r="B346" s="38" t="s">
        <v>1910</v>
      </c>
      <c r="C346" s="38" t="s">
        <v>1270</v>
      </c>
    </row>
    <row r="347" spans="1:3" x14ac:dyDescent="0.25">
      <c r="A347" s="38">
        <v>467</v>
      </c>
      <c r="B347" s="38" t="s">
        <v>1911</v>
      </c>
      <c r="C347" s="38" t="s">
        <v>1273</v>
      </c>
    </row>
    <row r="348" spans="1:3" x14ac:dyDescent="0.25">
      <c r="A348" s="38">
        <v>468</v>
      </c>
      <c r="B348" s="38" t="s">
        <v>2171</v>
      </c>
      <c r="C348" s="38" t="s">
        <v>1270</v>
      </c>
    </row>
    <row r="349" spans="1:3" x14ac:dyDescent="0.25">
      <c r="A349" s="38">
        <v>469</v>
      </c>
      <c r="B349" s="38" t="s">
        <v>2245</v>
      </c>
      <c r="C349" s="38" t="s">
        <v>1270</v>
      </c>
    </row>
    <row r="350" spans="1:3" x14ac:dyDescent="0.25">
      <c r="A350" s="38">
        <v>470</v>
      </c>
      <c r="B350" s="38" t="s">
        <v>1528</v>
      </c>
      <c r="C350" s="38" t="s">
        <v>1272</v>
      </c>
    </row>
    <row r="351" spans="1:3" x14ac:dyDescent="0.25">
      <c r="A351" s="38">
        <v>471</v>
      </c>
      <c r="B351" s="38" t="s">
        <v>1925</v>
      </c>
      <c r="C351" s="38" t="s">
        <v>1270</v>
      </c>
    </row>
    <row r="352" spans="1:3" x14ac:dyDescent="0.25">
      <c r="A352" s="38">
        <v>472</v>
      </c>
      <c r="B352" s="38" t="s">
        <v>2567</v>
      </c>
      <c r="C352" s="38" t="s">
        <v>1271</v>
      </c>
    </row>
    <row r="353" spans="1:3" x14ac:dyDescent="0.25">
      <c r="A353" s="38">
        <v>473</v>
      </c>
      <c r="B353" s="38" t="s">
        <v>1529</v>
      </c>
      <c r="C353" s="38" t="s">
        <v>1270</v>
      </c>
    </row>
    <row r="354" spans="1:3" s="59" customFormat="1" x14ac:dyDescent="0.25">
      <c r="A354" s="66">
        <v>474</v>
      </c>
      <c r="B354" s="66" t="s">
        <v>2591</v>
      </c>
      <c r="C354" s="38" t="s">
        <v>1270</v>
      </c>
    </row>
    <row r="355" spans="1:3" x14ac:dyDescent="0.25">
      <c r="A355" s="38">
        <v>476</v>
      </c>
      <c r="B355" s="38" t="s">
        <v>1530</v>
      </c>
      <c r="C355" s="38" t="s">
        <v>1270</v>
      </c>
    </row>
    <row r="356" spans="1:3" x14ac:dyDescent="0.25">
      <c r="A356" s="38">
        <v>479</v>
      </c>
      <c r="B356" s="38" t="s">
        <v>2575</v>
      </c>
      <c r="C356" s="38" t="s">
        <v>1273</v>
      </c>
    </row>
    <row r="357" spans="1:3" x14ac:dyDescent="0.25">
      <c r="A357" s="38">
        <v>480</v>
      </c>
      <c r="B357" s="38" t="s">
        <v>2181</v>
      </c>
      <c r="C357" s="38" t="s">
        <v>1271</v>
      </c>
    </row>
    <row r="358" spans="1:3" x14ac:dyDescent="0.25">
      <c r="A358" s="38">
        <v>482</v>
      </c>
      <c r="B358" s="38" t="s">
        <v>2362</v>
      </c>
      <c r="C358" s="38" t="s">
        <v>1273</v>
      </c>
    </row>
    <row r="359" spans="1:3" x14ac:dyDescent="0.25">
      <c r="A359" s="38">
        <v>483</v>
      </c>
      <c r="B359" s="38" t="s">
        <v>2346</v>
      </c>
      <c r="C359" s="38" t="s">
        <v>1273</v>
      </c>
    </row>
    <row r="360" spans="1:3" x14ac:dyDescent="0.25">
      <c r="A360" s="38">
        <v>485</v>
      </c>
      <c r="B360" s="38" t="s">
        <v>1531</v>
      </c>
      <c r="C360" s="38" t="s">
        <v>1270</v>
      </c>
    </row>
    <row r="361" spans="1:3" x14ac:dyDescent="0.25">
      <c r="A361" s="38">
        <v>486</v>
      </c>
      <c r="B361" s="38" t="s">
        <v>1532</v>
      </c>
      <c r="C361" s="38" t="s">
        <v>1270</v>
      </c>
    </row>
    <row r="362" spans="1:3" x14ac:dyDescent="0.25">
      <c r="A362" s="38">
        <v>487</v>
      </c>
      <c r="B362" s="38" t="s">
        <v>1533</v>
      </c>
      <c r="C362" s="38" t="s">
        <v>1270</v>
      </c>
    </row>
    <row r="363" spans="1:3" x14ac:dyDescent="0.25">
      <c r="A363" s="38">
        <v>488</v>
      </c>
      <c r="B363" s="38" t="s">
        <v>1534</v>
      </c>
      <c r="C363" s="38" t="s">
        <v>1270</v>
      </c>
    </row>
    <row r="364" spans="1:3" x14ac:dyDescent="0.25">
      <c r="A364" s="38">
        <v>489</v>
      </c>
      <c r="B364" s="38" t="s">
        <v>1535</v>
      </c>
      <c r="C364" s="38" t="s">
        <v>1273</v>
      </c>
    </row>
    <row r="365" spans="1:3" x14ac:dyDescent="0.25">
      <c r="A365" s="38">
        <v>490</v>
      </c>
      <c r="B365" s="38" t="s">
        <v>1536</v>
      </c>
      <c r="C365" s="38" t="s">
        <v>1270</v>
      </c>
    </row>
    <row r="366" spans="1:3" x14ac:dyDescent="0.25">
      <c r="A366" s="38">
        <v>491</v>
      </c>
      <c r="B366" s="38" t="s">
        <v>2303</v>
      </c>
      <c r="C366" s="38" t="s">
        <v>1271</v>
      </c>
    </row>
    <row r="367" spans="1:3" x14ac:dyDescent="0.25">
      <c r="A367" s="38">
        <v>492</v>
      </c>
      <c r="B367" s="38" t="s">
        <v>2440</v>
      </c>
      <c r="C367" s="38" t="s">
        <v>1273</v>
      </c>
    </row>
    <row r="368" spans="1:3" x14ac:dyDescent="0.25">
      <c r="A368" s="38">
        <v>493</v>
      </c>
      <c r="B368" s="38" t="s">
        <v>1537</v>
      </c>
      <c r="C368" s="38" t="s">
        <v>1270</v>
      </c>
    </row>
    <row r="369" spans="1:3" x14ac:dyDescent="0.25">
      <c r="A369" s="38">
        <v>494</v>
      </c>
      <c r="B369" s="38" t="s">
        <v>1538</v>
      </c>
      <c r="C369" s="38" t="s">
        <v>1270</v>
      </c>
    </row>
    <row r="370" spans="1:3" x14ac:dyDescent="0.25">
      <c r="A370" s="38">
        <v>495</v>
      </c>
      <c r="B370" s="38" t="s">
        <v>2442</v>
      </c>
      <c r="C370" s="38" t="s">
        <v>1271</v>
      </c>
    </row>
    <row r="371" spans="1:3" x14ac:dyDescent="0.25">
      <c r="A371" s="38">
        <v>496</v>
      </c>
      <c r="B371" s="38" t="s">
        <v>1539</v>
      </c>
      <c r="C371" s="38" t="s">
        <v>1273</v>
      </c>
    </row>
    <row r="372" spans="1:3" x14ac:dyDescent="0.25">
      <c r="A372" s="38">
        <v>497</v>
      </c>
      <c r="B372" s="38" t="s">
        <v>2435</v>
      </c>
      <c r="C372" s="38" t="s">
        <v>1273</v>
      </c>
    </row>
    <row r="373" spans="1:3" x14ac:dyDescent="0.25">
      <c r="A373" s="38">
        <v>498</v>
      </c>
      <c r="B373" s="38" t="s">
        <v>2324</v>
      </c>
      <c r="C373" s="38" t="s">
        <v>1270</v>
      </c>
    </row>
    <row r="374" spans="1:3" x14ac:dyDescent="0.25">
      <c r="A374" s="38">
        <v>499</v>
      </c>
      <c r="B374" s="38" t="s">
        <v>1540</v>
      </c>
      <c r="C374" s="38" t="s">
        <v>1270</v>
      </c>
    </row>
    <row r="375" spans="1:3" x14ac:dyDescent="0.25">
      <c r="A375" s="38">
        <v>500</v>
      </c>
      <c r="B375" s="38" t="s">
        <v>1541</v>
      </c>
      <c r="C375" s="38" t="s">
        <v>1273</v>
      </c>
    </row>
    <row r="376" spans="1:3" x14ac:dyDescent="0.25">
      <c r="A376" s="38">
        <v>501</v>
      </c>
      <c r="B376" s="38" t="s">
        <v>1542</v>
      </c>
      <c r="C376" s="38" t="s">
        <v>1273</v>
      </c>
    </row>
    <row r="377" spans="1:3" x14ac:dyDescent="0.25">
      <c r="A377" s="38">
        <v>502</v>
      </c>
      <c r="B377" s="38" t="s">
        <v>2370</v>
      </c>
      <c r="C377" s="38" t="s">
        <v>1273</v>
      </c>
    </row>
    <row r="378" spans="1:3" x14ac:dyDescent="0.25">
      <c r="A378" s="38">
        <v>504</v>
      </c>
      <c r="B378" s="38" t="s">
        <v>2605</v>
      </c>
      <c r="C378" s="38" t="s">
        <v>1270</v>
      </c>
    </row>
    <row r="379" spans="1:3" x14ac:dyDescent="0.25">
      <c r="A379" s="38">
        <v>507</v>
      </c>
      <c r="B379" s="38" t="s">
        <v>1966</v>
      </c>
      <c r="C379" s="38" t="s">
        <v>1270</v>
      </c>
    </row>
    <row r="380" spans="1:3" x14ac:dyDescent="0.25">
      <c r="A380" s="38">
        <v>510</v>
      </c>
      <c r="B380" s="38" t="s">
        <v>1543</v>
      </c>
      <c r="C380" s="38" t="s">
        <v>1273</v>
      </c>
    </row>
    <row r="381" spans="1:3" x14ac:dyDescent="0.25">
      <c r="A381" s="38">
        <v>511</v>
      </c>
      <c r="B381" s="38" t="s">
        <v>1544</v>
      </c>
      <c r="C381" s="38" t="s">
        <v>1273</v>
      </c>
    </row>
    <row r="382" spans="1:3" x14ac:dyDescent="0.25">
      <c r="A382" s="38">
        <v>512</v>
      </c>
      <c r="B382" s="38" t="s">
        <v>2254</v>
      </c>
      <c r="C382" s="38" t="s">
        <v>1272</v>
      </c>
    </row>
    <row r="383" spans="1:3" x14ac:dyDescent="0.25">
      <c r="A383" s="38">
        <v>513</v>
      </c>
      <c r="B383" s="38" t="s">
        <v>1545</v>
      </c>
      <c r="C383" s="38" t="s">
        <v>1271</v>
      </c>
    </row>
    <row r="384" spans="1:3" x14ac:dyDescent="0.25">
      <c r="A384" s="38">
        <v>514</v>
      </c>
      <c r="B384" s="38" t="s">
        <v>2310</v>
      </c>
      <c r="C384" s="38" t="s">
        <v>1270</v>
      </c>
    </row>
    <row r="385" spans="1:3" x14ac:dyDescent="0.25">
      <c r="A385" s="38">
        <v>515</v>
      </c>
      <c r="B385" s="38" t="s">
        <v>1546</v>
      </c>
      <c r="C385" s="38" t="s">
        <v>1270</v>
      </c>
    </row>
    <row r="386" spans="1:3" x14ac:dyDescent="0.25">
      <c r="A386" s="38">
        <v>516</v>
      </c>
      <c r="B386" s="38" t="s">
        <v>1547</v>
      </c>
      <c r="C386" s="38" t="s">
        <v>1270</v>
      </c>
    </row>
    <row r="387" spans="1:3" x14ac:dyDescent="0.25">
      <c r="A387" s="38">
        <v>517</v>
      </c>
      <c r="B387" s="38" t="s">
        <v>1548</v>
      </c>
      <c r="C387" s="38" t="s">
        <v>1270</v>
      </c>
    </row>
    <row r="388" spans="1:3" x14ac:dyDescent="0.25">
      <c r="A388" s="38">
        <v>518</v>
      </c>
      <c r="B388" s="38" t="s">
        <v>1549</v>
      </c>
      <c r="C388" s="38" t="s">
        <v>1273</v>
      </c>
    </row>
    <row r="389" spans="1:3" x14ac:dyDescent="0.25">
      <c r="A389" s="38">
        <v>519</v>
      </c>
      <c r="B389" s="38" t="s">
        <v>1550</v>
      </c>
      <c r="C389" s="38" t="s">
        <v>1271</v>
      </c>
    </row>
    <row r="390" spans="1:3" x14ac:dyDescent="0.25">
      <c r="A390" s="38">
        <v>520</v>
      </c>
      <c r="B390" s="38" t="s">
        <v>1551</v>
      </c>
      <c r="C390" s="38" t="s">
        <v>1273</v>
      </c>
    </row>
    <row r="391" spans="1:3" x14ac:dyDescent="0.25">
      <c r="A391" s="38">
        <v>521</v>
      </c>
      <c r="B391" s="38" t="s">
        <v>1552</v>
      </c>
      <c r="C391" s="38" t="s">
        <v>1271</v>
      </c>
    </row>
    <row r="392" spans="1:3" x14ac:dyDescent="0.25">
      <c r="A392" s="38">
        <v>522</v>
      </c>
      <c r="B392" s="38" t="s">
        <v>1553</v>
      </c>
      <c r="C392" s="38" t="s">
        <v>1270</v>
      </c>
    </row>
    <row r="393" spans="1:3" x14ac:dyDescent="0.25">
      <c r="A393" s="38">
        <v>524</v>
      </c>
      <c r="B393" s="38" t="s">
        <v>1554</v>
      </c>
      <c r="C393" s="38" t="s">
        <v>1270</v>
      </c>
    </row>
    <row r="394" spans="1:3" x14ac:dyDescent="0.25">
      <c r="A394" s="38">
        <v>525</v>
      </c>
      <c r="B394" s="38" t="s">
        <v>2339</v>
      </c>
      <c r="C394" s="38" t="s">
        <v>1270</v>
      </c>
    </row>
    <row r="395" spans="1:3" x14ac:dyDescent="0.25">
      <c r="A395" s="38">
        <v>527</v>
      </c>
      <c r="B395" s="38" t="s">
        <v>1949</v>
      </c>
      <c r="C395" s="38" t="s">
        <v>1270</v>
      </c>
    </row>
    <row r="396" spans="1:3" x14ac:dyDescent="0.25">
      <c r="A396" s="38">
        <v>528</v>
      </c>
      <c r="B396" s="38" t="s">
        <v>1555</v>
      </c>
      <c r="C396" s="38" t="s">
        <v>1273</v>
      </c>
    </row>
    <row r="397" spans="1:3" x14ac:dyDescent="0.25">
      <c r="A397" s="38">
        <v>529</v>
      </c>
      <c r="B397" s="38" t="s">
        <v>1556</v>
      </c>
      <c r="C397" s="38" t="s">
        <v>1270</v>
      </c>
    </row>
    <row r="398" spans="1:3" x14ac:dyDescent="0.25">
      <c r="A398" s="38">
        <v>530</v>
      </c>
      <c r="B398" s="38" t="s">
        <v>1557</v>
      </c>
      <c r="C398" s="38" t="s">
        <v>1270</v>
      </c>
    </row>
    <row r="399" spans="1:3" x14ac:dyDescent="0.25">
      <c r="A399" s="38">
        <v>531</v>
      </c>
      <c r="B399" s="38" t="s">
        <v>1558</v>
      </c>
      <c r="C399" s="38" t="s">
        <v>1270</v>
      </c>
    </row>
    <row r="400" spans="1:3" x14ac:dyDescent="0.25">
      <c r="A400" s="38">
        <v>532</v>
      </c>
      <c r="B400" s="38" t="s">
        <v>1559</v>
      </c>
      <c r="C400" s="38" t="s">
        <v>1273</v>
      </c>
    </row>
    <row r="401" spans="1:3" x14ac:dyDescent="0.25">
      <c r="A401" s="38">
        <v>533</v>
      </c>
      <c r="B401" s="38" t="s">
        <v>1941</v>
      </c>
      <c r="C401" s="38" t="s">
        <v>1270</v>
      </c>
    </row>
    <row r="402" spans="1:3" x14ac:dyDescent="0.25">
      <c r="A402" s="38">
        <v>534</v>
      </c>
      <c r="B402" s="38" t="s">
        <v>1560</v>
      </c>
      <c r="C402" s="38" t="s">
        <v>1270</v>
      </c>
    </row>
    <row r="403" spans="1:3" x14ac:dyDescent="0.25">
      <c r="A403" s="38">
        <v>535</v>
      </c>
      <c r="B403" s="38" t="s">
        <v>2316</v>
      </c>
      <c r="C403" s="38" t="s">
        <v>1270</v>
      </c>
    </row>
    <row r="404" spans="1:3" x14ac:dyDescent="0.25">
      <c r="A404" s="38">
        <v>536</v>
      </c>
      <c r="B404" s="38" t="s">
        <v>1561</v>
      </c>
      <c r="C404" s="38" t="s">
        <v>1270</v>
      </c>
    </row>
    <row r="405" spans="1:3" x14ac:dyDescent="0.25">
      <c r="A405" s="38">
        <v>537</v>
      </c>
      <c r="B405" s="38" t="s">
        <v>1562</v>
      </c>
      <c r="C405" s="38" t="s">
        <v>1272</v>
      </c>
    </row>
    <row r="406" spans="1:3" x14ac:dyDescent="0.25">
      <c r="A406" s="38">
        <v>538</v>
      </c>
      <c r="B406" s="38" t="s">
        <v>2388</v>
      </c>
      <c r="C406" s="38" t="s">
        <v>1273</v>
      </c>
    </row>
    <row r="407" spans="1:3" x14ac:dyDescent="0.25">
      <c r="A407" s="38">
        <v>539</v>
      </c>
      <c r="B407" s="38" t="s">
        <v>2330</v>
      </c>
      <c r="C407" s="38" t="s">
        <v>1270</v>
      </c>
    </row>
    <row r="408" spans="1:3" x14ac:dyDescent="0.25">
      <c r="A408" s="38">
        <v>540</v>
      </c>
      <c r="B408" s="38" t="s">
        <v>2394</v>
      </c>
      <c r="C408" s="38" t="s">
        <v>1270</v>
      </c>
    </row>
    <row r="409" spans="1:3" x14ac:dyDescent="0.25">
      <c r="A409" s="38">
        <v>541</v>
      </c>
      <c r="B409" s="38" t="s">
        <v>1563</v>
      </c>
      <c r="C409" s="38" t="s">
        <v>1270</v>
      </c>
    </row>
    <row r="410" spans="1:3" x14ac:dyDescent="0.25">
      <c r="A410" s="38">
        <v>542</v>
      </c>
      <c r="B410" s="38" t="s">
        <v>2347</v>
      </c>
      <c r="C410" s="38" t="s">
        <v>1270</v>
      </c>
    </row>
    <row r="411" spans="1:3" x14ac:dyDescent="0.25">
      <c r="A411" s="38">
        <v>544</v>
      </c>
      <c r="B411" s="38" t="s">
        <v>1564</v>
      </c>
      <c r="C411" s="38" t="s">
        <v>1270</v>
      </c>
    </row>
    <row r="412" spans="1:3" x14ac:dyDescent="0.25">
      <c r="A412" s="38">
        <v>545</v>
      </c>
      <c r="B412" s="38" t="s">
        <v>1565</v>
      </c>
      <c r="C412" s="38" t="s">
        <v>1270</v>
      </c>
    </row>
    <row r="413" spans="1:3" x14ac:dyDescent="0.25">
      <c r="A413" s="38">
        <v>546</v>
      </c>
      <c r="B413" s="38" t="s">
        <v>1566</v>
      </c>
      <c r="C413" s="38" t="s">
        <v>1270</v>
      </c>
    </row>
    <row r="414" spans="1:3" x14ac:dyDescent="0.25">
      <c r="A414" s="38">
        <v>547</v>
      </c>
      <c r="B414" s="38" t="s">
        <v>1567</v>
      </c>
      <c r="C414" s="38" t="s">
        <v>1270</v>
      </c>
    </row>
    <row r="415" spans="1:3" x14ac:dyDescent="0.25">
      <c r="A415" s="38">
        <v>548</v>
      </c>
      <c r="B415" s="38" t="s">
        <v>1568</v>
      </c>
      <c r="C415" s="38" t="s">
        <v>1270</v>
      </c>
    </row>
    <row r="416" spans="1:3" x14ac:dyDescent="0.25">
      <c r="A416" s="38">
        <v>549</v>
      </c>
      <c r="B416" s="38" t="s">
        <v>1569</v>
      </c>
      <c r="C416" s="38" t="s">
        <v>1270</v>
      </c>
    </row>
    <row r="417" spans="1:3" x14ac:dyDescent="0.25">
      <c r="A417" s="38">
        <v>551</v>
      </c>
      <c r="B417" s="38" t="s">
        <v>1570</v>
      </c>
      <c r="C417" s="38" t="s">
        <v>1270</v>
      </c>
    </row>
    <row r="418" spans="1:3" x14ac:dyDescent="0.25">
      <c r="A418" s="38">
        <v>552</v>
      </c>
      <c r="B418" s="38" t="s">
        <v>1571</v>
      </c>
      <c r="C418" s="38" t="s">
        <v>1270</v>
      </c>
    </row>
    <row r="419" spans="1:3" x14ac:dyDescent="0.25">
      <c r="A419" s="38">
        <v>553</v>
      </c>
      <c r="B419" s="38" t="s">
        <v>2528</v>
      </c>
      <c r="C419" s="38" t="s">
        <v>1270</v>
      </c>
    </row>
    <row r="420" spans="1:3" x14ac:dyDescent="0.25">
      <c r="A420" s="38">
        <v>554</v>
      </c>
      <c r="B420" s="38" t="s">
        <v>1572</v>
      </c>
      <c r="C420" s="38" t="s">
        <v>1270</v>
      </c>
    </row>
    <row r="421" spans="1:3" x14ac:dyDescent="0.25">
      <c r="A421" s="38">
        <v>555</v>
      </c>
      <c r="B421" s="38" t="s">
        <v>1573</v>
      </c>
      <c r="C421" s="38" t="s">
        <v>1270</v>
      </c>
    </row>
    <row r="422" spans="1:3" x14ac:dyDescent="0.25">
      <c r="A422" s="38">
        <v>556</v>
      </c>
      <c r="B422" s="38" t="s">
        <v>1574</v>
      </c>
      <c r="C422" s="38" t="s">
        <v>1270</v>
      </c>
    </row>
    <row r="423" spans="1:3" x14ac:dyDescent="0.25">
      <c r="A423" s="38">
        <v>557</v>
      </c>
      <c r="B423" s="38" t="s">
        <v>1575</v>
      </c>
      <c r="C423" s="38" t="s">
        <v>1270</v>
      </c>
    </row>
    <row r="424" spans="1:3" x14ac:dyDescent="0.25">
      <c r="A424" s="38">
        <v>558</v>
      </c>
      <c r="B424" s="38" t="s">
        <v>2319</v>
      </c>
      <c r="C424" s="38" t="s">
        <v>1270</v>
      </c>
    </row>
    <row r="425" spans="1:3" x14ac:dyDescent="0.25">
      <c r="A425" s="38">
        <v>559</v>
      </c>
      <c r="B425" s="38" t="s">
        <v>1576</v>
      </c>
      <c r="C425" s="38" t="s">
        <v>1270</v>
      </c>
    </row>
    <row r="426" spans="1:3" x14ac:dyDescent="0.25">
      <c r="A426" s="38">
        <v>560</v>
      </c>
      <c r="B426" s="38" t="s">
        <v>1577</v>
      </c>
      <c r="C426" s="38" t="s">
        <v>1270</v>
      </c>
    </row>
    <row r="427" spans="1:3" x14ac:dyDescent="0.25">
      <c r="A427" s="38">
        <v>561</v>
      </c>
      <c r="B427" s="38" t="s">
        <v>1578</v>
      </c>
      <c r="C427" s="38" t="s">
        <v>1270</v>
      </c>
    </row>
    <row r="428" spans="1:3" x14ac:dyDescent="0.25">
      <c r="A428" s="38">
        <v>562</v>
      </c>
      <c r="B428" s="38" t="s">
        <v>1579</v>
      </c>
      <c r="C428" s="38" t="s">
        <v>1270</v>
      </c>
    </row>
    <row r="429" spans="1:3" x14ac:dyDescent="0.25">
      <c r="A429" s="38">
        <v>563</v>
      </c>
      <c r="B429" s="38" t="s">
        <v>1580</v>
      </c>
      <c r="C429" s="38" t="s">
        <v>1270</v>
      </c>
    </row>
    <row r="430" spans="1:3" x14ac:dyDescent="0.25">
      <c r="A430" s="38">
        <v>564</v>
      </c>
      <c r="B430" s="38" t="s">
        <v>1581</v>
      </c>
      <c r="C430" s="38" t="s">
        <v>1270</v>
      </c>
    </row>
    <row r="431" spans="1:3" x14ac:dyDescent="0.25">
      <c r="A431" s="38">
        <v>565</v>
      </c>
      <c r="B431" s="38" t="s">
        <v>1582</v>
      </c>
      <c r="C431" s="38" t="s">
        <v>1270</v>
      </c>
    </row>
    <row r="432" spans="1:3" x14ac:dyDescent="0.25">
      <c r="A432" s="38">
        <v>566</v>
      </c>
      <c r="B432" s="38" t="s">
        <v>1583</v>
      </c>
      <c r="C432" s="38" t="s">
        <v>1270</v>
      </c>
    </row>
    <row r="433" spans="1:3" x14ac:dyDescent="0.25">
      <c r="A433" s="38">
        <v>567</v>
      </c>
      <c r="B433" s="38" t="s">
        <v>1584</v>
      </c>
      <c r="C433" s="38" t="s">
        <v>1270</v>
      </c>
    </row>
    <row r="434" spans="1:3" x14ac:dyDescent="0.25">
      <c r="A434" s="38">
        <v>568</v>
      </c>
      <c r="B434" s="38" t="s">
        <v>1585</v>
      </c>
      <c r="C434" s="38" t="s">
        <v>1270</v>
      </c>
    </row>
    <row r="435" spans="1:3" s="69" customFormat="1" x14ac:dyDescent="0.25">
      <c r="A435" s="71">
        <v>569</v>
      </c>
      <c r="B435" s="71" t="s">
        <v>1586</v>
      </c>
      <c r="C435" s="71" t="s">
        <v>1270</v>
      </c>
    </row>
    <row r="436" spans="1:3" x14ac:dyDescent="0.25">
      <c r="A436" s="38">
        <v>570</v>
      </c>
      <c r="B436" s="38" t="s">
        <v>1587</v>
      </c>
      <c r="C436" s="38" t="s">
        <v>1270</v>
      </c>
    </row>
    <row r="437" spans="1:3" x14ac:dyDescent="0.25">
      <c r="A437" s="38">
        <v>571</v>
      </c>
      <c r="B437" s="38" t="s">
        <v>1588</v>
      </c>
      <c r="C437" s="38" t="s">
        <v>1270</v>
      </c>
    </row>
    <row r="438" spans="1:3" x14ac:dyDescent="0.25">
      <c r="A438" s="38">
        <v>572</v>
      </c>
      <c r="B438" s="38" t="s">
        <v>1589</v>
      </c>
      <c r="C438" s="38" t="s">
        <v>1270</v>
      </c>
    </row>
    <row r="439" spans="1:3" x14ac:dyDescent="0.25">
      <c r="A439" s="38">
        <v>573</v>
      </c>
      <c r="B439" s="38" t="s">
        <v>1590</v>
      </c>
      <c r="C439" s="38" t="s">
        <v>1270</v>
      </c>
    </row>
    <row r="440" spans="1:3" x14ac:dyDescent="0.25">
      <c r="A440" s="38">
        <v>574</v>
      </c>
      <c r="B440" s="38" t="s">
        <v>1591</v>
      </c>
      <c r="C440" s="38" t="s">
        <v>1270</v>
      </c>
    </row>
    <row r="441" spans="1:3" x14ac:dyDescent="0.25">
      <c r="A441" s="38">
        <v>575</v>
      </c>
      <c r="B441" s="38" t="s">
        <v>1592</v>
      </c>
      <c r="C441" s="38" t="s">
        <v>1270</v>
      </c>
    </row>
    <row r="442" spans="1:3" x14ac:dyDescent="0.25">
      <c r="A442" s="38">
        <v>576</v>
      </c>
      <c r="B442" s="38" t="s">
        <v>2448</v>
      </c>
      <c r="C442" s="38" t="s">
        <v>1272</v>
      </c>
    </row>
    <row r="443" spans="1:3" x14ac:dyDescent="0.25">
      <c r="A443" s="38">
        <v>577</v>
      </c>
      <c r="B443" s="38" t="s">
        <v>1593</v>
      </c>
      <c r="C443" s="38" t="s">
        <v>1270</v>
      </c>
    </row>
    <row r="444" spans="1:3" x14ac:dyDescent="0.25">
      <c r="A444" s="38">
        <v>578</v>
      </c>
      <c r="B444" s="38" t="s">
        <v>1594</v>
      </c>
      <c r="C444" s="38" t="s">
        <v>1270</v>
      </c>
    </row>
    <row r="445" spans="1:3" x14ac:dyDescent="0.25">
      <c r="A445" s="38">
        <v>579</v>
      </c>
      <c r="B445" s="38" t="s">
        <v>1595</v>
      </c>
      <c r="C445" s="38" t="s">
        <v>1271</v>
      </c>
    </row>
    <row r="446" spans="1:3" x14ac:dyDescent="0.25">
      <c r="A446" s="38">
        <v>580</v>
      </c>
      <c r="B446" s="38" t="s">
        <v>1596</v>
      </c>
      <c r="C446" s="38" t="s">
        <v>1270</v>
      </c>
    </row>
    <row r="447" spans="1:3" x14ac:dyDescent="0.25">
      <c r="A447" s="38">
        <v>581</v>
      </c>
      <c r="B447" s="38" t="s">
        <v>1597</v>
      </c>
      <c r="C447" s="38" t="s">
        <v>1270</v>
      </c>
    </row>
    <row r="448" spans="1:3" x14ac:dyDescent="0.25">
      <c r="A448" s="38">
        <v>582</v>
      </c>
      <c r="B448" s="38" t="s">
        <v>2447</v>
      </c>
      <c r="C448" s="38" t="s">
        <v>1272</v>
      </c>
    </row>
    <row r="449" spans="1:3" x14ac:dyDescent="0.25">
      <c r="A449" s="38">
        <v>583</v>
      </c>
      <c r="B449" s="38" t="s">
        <v>1598</v>
      </c>
      <c r="C449" s="38" t="s">
        <v>1270</v>
      </c>
    </row>
    <row r="450" spans="1:3" x14ac:dyDescent="0.25">
      <c r="A450" s="38">
        <v>584</v>
      </c>
      <c r="B450" s="38" t="s">
        <v>1599</v>
      </c>
      <c r="C450" s="38" t="s">
        <v>1272</v>
      </c>
    </row>
    <row r="451" spans="1:3" x14ac:dyDescent="0.25">
      <c r="A451" s="38">
        <v>585</v>
      </c>
      <c r="B451" s="38" t="s">
        <v>1600</v>
      </c>
      <c r="C451" s="38" t="s">
        <v>1270</v>
      </c>
    </row>
    <row r="452" spans="1:3" x14ac:dyDescent="0.25">
      <c r="A452" s="38">
        <v>586</v>
      </c>
      <c r="B452" s="38" t="s">
        <v>1601</v>
      </c>
      <c r="C452" s="38" t="s">
        <v>1270</v>
      </c>
    </row>
    <row r="453" spans="1:3" x14ac:dyDescent="0.25">
      <c r="A453" s="38">
        <v>587</v>
      </c>
      <c r="B453" s="38" t="s">
        <v>1602</v>
      </c>
      <c r="C453" s="38" t="s">
        <v>1270</v>
      </c>
    </row>
    <row r="454" spans="1:3" s="69" customFormat="1" x14ac:dyDescent="0.25">
      <c r="A454" s="76">
        <v>588</v>
      </c>
      <c r="B454" s="76" t="s">
        <v>1603</v>
      </c>
      <c r="C454" s="76" t="s">
        <v>1270</v>
      </c>
    </row>
    <row r="455" spans="1:3" x14ac:dyDescent="0.25">
      <c r="A455" s="38">
        <v>589</v>
      </c>
      <c r="B455" s="38" t="s">
        <v>1604</v>
      </c>
      <c r="C455" s="38" t="s">
        <v>1270</v>
      </c>
    </row>
    <row r="456" spans="1:3" x14ac:dyDescent="0.25">
      <c r="A456" s="38">
        <v>590</v>
      </c>
      <c r="B456" s="38" t="s">
        <v>1605</v>
      </c>
      <c r="C456" s="38" t="s">
        <v>1270</v>
      </c>
    </row>
    <row r="457" spans="1:3" x14ac:dyDescent="0.25">
      <c r="A457" s="38">
        <v>591</v>
      </c>
      <c r="B457" s="38" t="s">
        <v>2527</v>
      </c>
      <c r="C457" s="38" t="s">
        <v>1270</v>
      </c>
    </row>
    <row r="458" spans="1:3" x14ac:dyDescent="0.25">
      <c r="A458" s="38">
        <v>592</v>
      </c>
      <c r="B458" s="38" t="s">
        <v>1606</v>
      </c>
      <c r="C458" s="38" t="s">
        <v>1272</v>
      </c>
    </row>
    <row r="459" spans="1:3" x14ac:dyDescent="0.25">
      <c r="A459" s="38">
        <v>593</v>
      </c>
      <c r="B459" s="38" t="s">
        <v>1607</v>
      </c>
      <c r="C459" s="38" t="s">
        <v>1270</v>
      </c>
    </row>
    <row r="460" spans="1:3" x14ac:dyDescent="0.25">
      <c r="A460" s="38">
        <v>594</v>
      </c>
      <c r="B460" s="38" t="s">
        <v>1608</v>
      </c>
      <c r="C460" s="38" t="s">
        <v>1273</v>
      </c>
    </row>
    <row r="461" spans="1:3" x14ac:dyDescent="0.25">
      <c r="A461" s="38">
        <v>595</v>
      </c>
      <c r="B461" s="38" t="s">
        <v>2277</v>
      </c>
      <c r="C461" s="38" t="s">
        <v>1273</v>
      </c>
    </row>
    <row r="462" spans="1:3" x14ac:dyDescent="0.25">
      <c r="A462" s="38">
        <v>596</v>
      </c>
      <c r="B462" s="38" t="s">
        <v>2278</v>
      </c>
      <c r="C462" s="38" t="s">
        <v>1270</v>
      </c>
    </row>
    <row r="463" spans="1:3" x14ac:dyDescent="0.25">
      <c r="A463" s="38">
        <v>597</v>
      </c>
      <c r="B463" s="38" t="s">
        <v>2364</v>
      </c>
      <c r="C463" s="38" t="s">
        <v>1273</v>
      </c>
    </row>
    <row r="464" spans="1:3" x14ac:dyDescent="0.25">
      <c r="A464" s="38">
        <v>598</v>
      </c>
      <c r="B464" s="38" t="s">
        <v>2368</v>
      </c>
      <c r="C464" s="38" t="s">
        <v>1273</v>
      </c>
    </row>
    <row r="465" spans="1:3" x14ac:dyDescent="0.25">
      <c r="A465" s="38">
        <v>599</v>
      </c>
      <c r="B465" s="38" t="s">
        <v>1609</v>
      </c>
      <c r="C465" s="38" t="s">
        <v>1273</v>
      </c>
    </row>
    <row r="466" spans="1:3" x14ac:dyDescent="0.25">
      <c r="A466" s="38">
        <v>600</v>
      </c>
      <c r="B466" s="38" t="s">
        <v>2452</v>
      </c>
      <c r="C466" s="38" t="s">
        <v>1270</v>
      </c>
    </row>
    <row r="467" spans="1:3" x14ac:dyDescent="0.25">
      <c r="A467" s="38">
        <v>601</v>
      </c>
      <c r="B467" s="38" t="s">
        <v>2372</v>
      </c>
      <c r="C467" s="38" t="s">
        <v>1273</v>
      </c>
    </row>
    <row r="468" spans="1:3" s="69" customFormat="1" x14ac:dyDescent="0.25">
      <c r="A468" s="76">
        <v>602</v>
      </c>
      <c r="B468" s="76" t="s">
        <v>2384</v>
      </c>
      <c r="C468" s="76" t="s">
        <v>1273</v>
      </c>
    </row>
    <row r="469" spans="1:3" x14ac:dyDescent="0.25">
      <c r="A469" s="38">
        <v>603</v>
      </c>
      <c r="B469" s="38" t="s">
        <v>2385</v>
      </c>
      <c r="C469" s="38" t="s">
        <v>1273</v>
      </c>
    </row>
    <row r="470" spans="1:3" x14ac:dyDescent="0.25">
      <c r="A470" s="38">
        <v>604</v>
      </c>
      <c r="B470" s="38" t="s">
        <v>1610</v>
      </c>
      <c r="C470" s="38" t="s">
        <v>1273</v>
      </c>
    </row>
    <row r="471" spans="1:3" x14ac:dyDescent="0.25">
      <c r="A471" s="38">
        <v>605</v>
      </c>
      <c r="B471" s="38" t="s">
        <v>1611</v>
      </c>
      <c r="C471" s="38" t="s">
        <v>1273</v>
      </c>
    </row>
    <row r="472" spans="1:3" x14ac:dyDescent="0.25">
      <c r="A472" s="38">
        <v>606</v>
      </c>
      <c r="B472" s="38" t="s">
        <v>1612</v>
      </c>
      <c r="C472" s="38" t="s">
        <v>1273</v>
      </c>
    </row>
    <row r="473" spans="1:3" x14ac:dyDescent="0.25">
      <c r="A473" s="38">
        <v>607</v>
      </c>
      <c r="B473" s="38" t="s">
        <v>1613</v>
      </c>
      <c r="C473" s="38" t="s">
        <v>1270</v>
      </c>
    </row>
    <row r="474" spans="1:3" x14ac:dyDescent="0.25">
      <c r="A474" s="38">
        <v>608</v>
      </c>
      <c r="B474" s="38" t="s">
        <v>1614</v>
      </c>
      <c r="C474" s="38" t="s">
        <v>1271</v>
      </c>
    </row>
    <row r="475" spans="1:3" x14ac:dyDescent="0.25">
      <c r="A475" s="38">
        <v>609</v>
      </c>
      <c r="B475" s="38" t="s">
        <v>1615</v>
      </c>
      <c r="C475" s="38" t="s">
        <v>1271</v>
      </c>
    </row>
    <row r="476" spans="1:3" x14ac:dyDescent="0.25">
      <c r="A476" s="38">
        <v>610</v>
      </c>
      <c r="B476" s="38" t="s">
        <v>1616</v>
      </c>
      <c r="C476" s="38" t="s">
        <v>1270</v>
      </c>
    </row>
    <row r="477" spans="1:3" x14ac:dyDescent="0.25">
      <c r="A477" s="38">
        <v>611</v>
      </c>
      <c r="B477" s="38" t="s">
        <v>1617</v>
      </c>
      <c r="C477" s="38" t="s">
        <v>1270</v>
      </c>
    </row>
    <row r="478" spans="1:3" x14ac:dyDescent="0.25">
      <c r="A478" s="38">
        <v>612</v>
      </c>
      <c r="B478" s="38" t="s">
        <v>1618</v>
      </c>
      <c r="C478" s="38" t="s">
        <v>1271</v>
      </c>
    </row>
    <row r="479" spans="1:3" x14ac:dyDescent="0.25">
      <c r="A479" s="38">
        <v>613</v>
      </c>
      <c r="B479" s="38" t="s">
        <v>1619</v>
      </c>
      <c r="C479" s="38" t="s">
        <v>1271</v>
      </c>
    </row>
    <row r="480" spans="1:3" x14ac:dyDescent="0.25">
      <c r="A480" s="38">
        <v>614</v>
      </c>
      <c r="B480" s="38" t="s">
        <v>2455</v>
      </c>
      <c r="C480" s="38" t="s">
        <v>1270</v>
      </c>
    </row>
    <row r="481" spans="1:3" x14ac:dyDescent="0.25">
      <c r="A481" s="38">
        <v>615</v>
      </c>
      <c r="B481" s="38" t="s">
        <v>1620</v>
      </c>
      <c r="C481" s="38" t="s">
        <v>1272</v>
      </c>
    </row>
    <row r="482" spans="1:3" x14ac:dyDescent="0.25">
      <c r="A482" s="38">
        <v>616</v>
      </c>
      <c r="B482" s="38" t="s">
        <v>1621</v>
      </c>
      <c r="C482" s="38" t="s">
        <v>1272</v>
      </c>
    </row>
    <row r="483" spans="1:3" x14ac:dyDescent="0.25">
      <c r="A483" s="38">
        <v>617</v>
      </c>
      <c r="B483" s="38" t="s">
        <v>1622</v>
      </c>
      <c r="C483" s="38" t="s">
        <v>1270</v>
      </c>
    </row>
    <row r="484" spans="1:3" x14ac:dyDescent="0.25">
      <c r="A484" s="38">
        <v>618</v>
      </c>
      <c r="B484" s="38" t="s">
        <v>1623</v>
      </c>
      <c r="C484" s="38" t="s">
        <v>1270</v>
      </c>
    </row>
    <row r="485" spans="1:3" x14ac:dyDescent="0.25">
      <c r="A485" s="38">
        <v>619</v>
      </c>
      <c r="B485" s="38" t="s">
        <v>1624</v>
      </c>
      <c r="C485" s="38" t="s">
        <v>1272</v>
      </c>
    </row>
    <row r="486" spans="1:3" x14ac:dyDescent="0.25">
      <c r="A486" s="38">
        <v>620</v>
      </c>
      <c r="B486" s="38" t="s">
        <v>1625</v>
      </c>
      <c r="C486" s="38" t="s">
        <v>1270</v>
      </c>
    </row>
    <row r="487" spans="1:3" x14ac:dyDescent="0.25">
      <c r="A487" s="38">
        <v>621</v>
      </c>
      <c r="B487" s="38" t="s">
        <v>2251</v>
      </c>
      <c r="C487" s="38" t="s">
        <v>1270</v>
      </c>
    </row>
    <row r="488" spans="1:3" x14ac:dyDescent="0.25">
      <c r="A488" s="38">
        <v>622</v>
      </c>
      <c r="B488" s="38" t="s">
        <v>1626</v>
      </c>
      <c r="C488" s="38" t="s">
        <v>1270</v>
      </c>
    </row>
    <row r="489" spans="1:3" x14ac:dyDescent="0.25">
      <c r="A489" s="38">
        <v>623</v>
      </c>
      <c r="B489" s="38" t="s">
        <v>1627</v>
      </c>
      <c r="C489" s="38" t="s">
        <v>1270</v>
      </c>
    </row>
    <row r="490" spans="1:3" x14ac:dyDescent="0.25">
      <c r="A490" s="38">
        <v>624</v>
      </c>
      <c r="B490" s="38" t="s">
        <v>2274</v>
      </c>
      <c r="C490" s="38" t="s">
        <v>1270</v>
      </c>
    </row>
    <row r="491" spans="1:3" x14ac:dyDescent="0.25">
      <c r="A491" s="38">
        <v>625</v>
      </c>
      <c r="B491" s="38" t="s">
        <v>2275</v>
      </c>
      <c r="C491" s="38" t="s">
        <v>1270</v>
      </c>
    </row>
    <row r="492" spans="1:3" x14ac:dyDescent="0.25">
      <c r="A492" s="38">
        <v>626</v>
      </c>
      <c r="B492" s="38" t="s">
        <v>1628</v>
      </c>
      <c r="C492" s="38" t="s">
        <v>1270</v>
      </c>
    </row>
    <row r="493" spans="1:3" x14ac:dyDescent="0.25">
      <c r="A493" s="38">
        <v>627</v>
      </c>
      <c r="B493" s="38" t="s">
        <v>1629</v>
      </c>
      <c r="C493" s="38" t="s">
        <v>1270</v>
      </c>
    </row>
    <row r="494" spans="1:3" x14ac:dyDescent="0.25">
      <c r="A494" s="38">
        <v>628</v>
      </c>
      <c r="B494" s="38" t="s">
        <v>1630</v>
      </c>
      <c r="C494" s="38" t="s">
        <v>1270</v>
      </c>
    </row>
    <row r="495" spans="1:3" x14ac:dyDescent="0.25">
      <c r="A495" s="38">
        <v>629</v>
      </c>
      <c r="B495" s="38" t="s">
        <v>1631</v>
      </c>
      <c r="C495" s="38" t="s">
        <v>1270</v>
      </c>
    </row>
    <row r="496" spans="1:3" x14ac:dyDescent="0.25">
      <c r="A496" s="38">
        <v>630</v>
      </c>
      <c r="B496" s="38" t="s">
        <v>1632</v>
      </c>
      <c r="C496" s="38" t="s">
        <v>1271</v>
      </c>
    </row>
    <row r="497" spans="1:3" x14ac:dyDescent="0.25">
      <c r="A497" s="38">
        <v>631</v>
      </c>
      <c r="B497" s="38" t="s">
        <v>1633</v>
      </c>
      <c r="C497" s="38" t="s">
        <v>1271</v>
      </c>
    </row>
    <row r="498" spans="1:3" x14ac:dyDescent="0.25">
      <c r="A498" s="38">
        <v>632</v>
      </c>
      <c r="B498" s="38" t="s">
        <v>1634</v>
      </c>
      <c r="C498" s="38" t="s">
        <v>1273</v>
      </c>
    </row>
    <row r="499" spans="1:3" x14ac:dyDescent="0.25">
      <c r="A499" s="38">
        <v>633</v>
      </c>
      <c r="B499" s="38" t="s">
        <v>1635</v>
      </c>
      <c r="C499" s="38" t="s">
        <v>1273</v>
      </c>
    </row>
    <row r="500" spans="1:3" x14ac:dyDescent="0.25">
      <c r="A500" s="38">
        <v>634</v>
      </c>
      <c r="B500" s="38" t="s">
        <v>1636</v>
      </c>
      <c r="C500" s="38" t="s">
        <v>1271</v>
      </c>
    </row>
    <row r="501" spans="1:3" x14ac:dyDescent="0.25">
      <c r="A501" s="38">
        <v>635</v>
      </c>
      <c r="B501" s="38" t="s">
        <v>1637</v>
      </c>
      <c r="C501" s="38" t="s">
        <v>1273</v>
      </c>
    </row>
    <row r="502" spans="1:3" x14ac:dyDescent="0.25">
      <c r="A502" s="38">
        <v>636</v>
      </c>
      <c r="B502" s="38" t="s">
        <v>2273</v>
      </c>
      <c r="C502" s="38" t="s">
        <v>1273</v>
      </c>
    </row>
    <row r="503" spans="1:3" x14ac:dyDescent="0.25">
      <c r="A503" s="38">
        <v>637</v>
      </c>
      <c r="B503" s="38" t="s">
        <v>1638</v>
      </c>
      <c r="C503" s="38" t="s">
        <v>1273</v>
      </c>
    </row>
    <row r="504" spans="1:3" x14ac:dyDescent="0.25">
      <c r="A504" s="38">
        <v>638</v>
      </c>
      <c r="B504" s="38" t="s">
        <v>2358</v>
      </c>
      <c r="C504" s="38" t="s">
        <v>1273</v>
      </c>
    </row>
    <row r="505" spans="1:3" x14ac:dyDescent="0.25">
      <c r="A505" s="38">
        <v>639</v>
      </c>
      <c r="B505" s="38" t="s">
        <v>1639</v>
      </c>
      <c r="C505" s="38" t="s">
        <v>1270</v>
      </c>
    </row>
    <row r="506" spans="1:3" x14ac:dyDescent="0.25">
      <c r="A506" s="38">
        <v>640</v>
      </c>
      <c r="B506" s="38" t="s">
        <v>1640</v>
      </c>
      <c r="C506" s="38" t="s">
        <v>1270</v>
      </c>
    </row>
    <row r="507" spans="1:3" x14ac:dyDescent="0.25">
      <c r="A507" s="38">
        <v>641</v>
      </c>
      <c r="B507" s="38" t="s">
        <v>1641</v>
      </c>
      <c r="C507" s="38" t="s">
        <v>1270</v>
      </c>
    </row>
    <row r="508" spans="1:3" x14ac:dyDescent="0.25">
      <c r="A508" s="38">
        <v>642</v>
      </c>
      <c r="B508" s="38" t="s">
        <v>1642</v>
      </c>
      <c r="C508" s="38" t="s">
        <v>1270</v>
      </c>
    </row>
    <row r="509" spans="1:3" x14ac:dyDescent="0.25">
      <c r="A509" s="38">
        <v>643</v>
      </c>
      <c r="B509" s="38" t="s">
        <v>1643</v>
      </c>
      <c r="C509" s="38" t="s">
        <v>1273</v>
      </c>
    </row>
    <row r="510" spans="1:3" x14ac:dyDescent="0.25">
      <c r="A510" s="38">
        <v>644</v>
      </c>
      <c r="B510" s="38" t="s">
        <v>2383</v>
      </c>
      <c r="C510" s="38" t="s">
        <v>1273</v>
      </c>
    </row>
    <row r="511" spans="1:3" x14ac:dyDescent="0.25">
      <c r="A511" s="38">
        <v>645</v>
      </c>
      <c r="B511" s="38" t="s">
        <v>1644</v>
      </c>
      <c r="C511" s="38" t="s">
        <v>1273</v>
      </c>
    </row>
    <row r="512" spans="1:3" x14ac:dyDescent="0.25">
      <c r="A512" s="38">
        <v>646</v>
      </c>
      <c r="B512" s="38" t="s">
        <v>1645</v>
      </c>
      <c r="C512" s="38" t="s">
        <v>1273</v>
      </c>
    </row>
    <row r="513" spans="1:3" x14ac:dyDescent="0.25">
      <c r="A513" s="38">
        <v>647</v>
      </c>
      <c r="B513" s="38" t="s">
        <v>1646</v>
      </c>
      <c r="C513" s="38" t="s">
        <v>1273</v>
      </c>
    </row>
    <row r="514" spans="1:3" s="69" customFormat="1" x14ac:dyDescent="0.25">
      <c r="A514" s="86">
        <v>648</v>
      </c>
      <c r="B514" s="86" t="s">
        <v>1647</v>
      </c>
      <c r="C514" s="86" t="s">
        <v>1270</v>
      </c>
    </row>
    <row r="515" spans="1:3" x14ac:dyDescent="0.25">
      <c r="A515" s="38">
        <v>649</v>
      </c>
      <c r="B515" s="38" t="s">
        <v>1648</v>
      </c>
      <c r="C515" s="38" t="s">
        <v>1273</v>
      </c>
    </row>
    <row r="516" spans="1:3" x14ac:dyDescent="0.25">
      <c r="A516" s="38">
        <v>650</v>
      </c>
      <c r="B516" s="38" t="s">
        <v>2366</v>
      </c>
      <c r="C516" s="38" t="s">
        <v>1273</v>
      </c>
    </row>
    <row r="517" spans="1:3" x14ac:dyDescent="0.25">
      <c r="A517" s="38">
        <v>651</v>
      </c>
      <c r="B517" s="38" t="s">
        <v>2267</v>
      </c>
      <c r="C517" s="38" t="s">
        <v>1271</v>
      </c>
    </row>
    <row r="518" spans="1:3" x14ac:dyDescent="0.25">
      <c r="A518" s="38">
        <v>653</v>
      </c>
      <c r="B518" s="38" t="s">
        <v>2272</v>
      </c>
      <c r="C518" s="38" t="s">
        <v>1273</v>
      </c>
    </row>
    <row r="519" spans="1:3" x14ac:dyDescent="0.25">
      <c r="A519" s="38">
        <v>654</v>
      </c>
      <c r="B519" s="38" t="s">
        <v>2389</v>
      </c>
      <c r="C519" s="38" t="s">
        <v>1273</v>
      </c>
    </row>
    <row r="520" spans="1:3" x14ac:dyDescent="0.25">
      <c r="A520" s="38">
        <v>655</v>
      </c>
      <c r="B520" s="38" t="s">
        <v>1979</v>
      </c>
      <c r="C520" s="38" t="s">
        <v>1270</v>
      </c>
    </row>
    <row r="521" spans="1:3" x14ac:dyDescent="0.25">
      <c r="A521" s="38">
        <v>658</v>
      </c>
      <c r="B521" s="38" t="s">
        <v>2271</v>
      </c>
      <c r="C521" s="38" t="s">
        <v>1270</v>
      </c>
    </row>
    <row r="522" spans="1:3" x14ac:dyDescent="0.25">
      <c r="A522" s="38">
        <v>659</v>
      </c>
      <c r="B522" s="38" t="s">
        <v>1971</v>
      </c>
      <c r="C522" s="38" t="s">
        <v>1270</v>
      </c>
    </row>
    <row r="523" spans="1:3" x14ac:dyDescent="0.25">
      <c r="A523" s="38">
        <v>660</v>
      </c>
      <c r="B523" s="38" t="s">
        <v>2182</v>
      </c>
      <c r="C523" s="38" t="s">
        <v>1271</v>
      </c>
    </row>
    <row r="524" spans="1:3" x14ac:dyDescent="0.25">
      <c r="A524" s="38">
        <v>661</v>
      </c>
      <c r="B524" s="38" t="s">
        <v>1365</v>
      </c>
      <c r="C524" s="38" t="s">
        <v>1271</v>
      </c>
    </row>
    <row r="525" spans="1:3" x14ac:dyDescent="0.25">
      <c r="A525" s="38">
        <v>662</v>
      </c>
      <c r="B525" s="38" t="s">
        <v>2381</v>
      </c>
      <c r="C525" s="38" t="s">
        <v>1273</v>
      </c>
    </row>
    <row r="526" spans="1:3" x14ac:dyDescent="0.25">
      <c r="A526" s="38">
        <v>663</v>
      </c>
      <c r="B526" s="38" t="s">
        <v>2529</v>
      </c>
      <c r="C526" s="38" t="s">
        <v>1270</v>
      </c>
    </row>
    <row r="527" spans="1:3" x14ac:dyDescent="0.25">
      <c r="A527" s="38">
        <v>664</v>
      </c>
      <c r="B527" s="38" t="s">
        <v>2335</v>
      </c>
      <c r="C527" s="38" t="s">
        <v>1273</v>
      </c>
    </row>
    <row r="528" spans="1:3" x14ac:dyDescent="0.25">
      <c r="A528" s="38">
        <v>665</v>
      </c>
      <c r="B528" s="38" t="s">
        <v>2369</v>
      </c>
      <c r="C528" s="38" t="s">
        <v>1273</v>
      </c>
    </row>
    <row r="529" spans="1:3" x14ac:dyDescent="0.25">
      <c r="A529" s="38">
        <v>666</v>
      </c>
      <c r="B529" s="38" t="s">
        <v>2343</v>
      </c>
      <c r="C529" s="38" t="s">
        <v>1273</v>
      </c>
    </row>
    <row r="530" spans="1:3" x14ac:dyDescent="0.25">
      <c r="A530" s="38">
        <v>667</v>
      </c>
      <c r="B530" s="38" t="s">
        <v>2382</v>
      </c>
      <c r="C530" s="38" t="s">
        <v>1273</v>
      </c>
    </row>
    <row r="531" spans="1:3" x14ac:dyDescent="0.25">
      <c r="A531" s="38">
        <v>668</v>
      </c>
      <c r="B531" s="38" t="s">
        <v>2286</v>
      </c>
      <c r="C531" s="38" t="s">
        <v>1273</v>
      </c>
    </row>
    <row r="532" spans="1:3" x14ac:dyDescent="0.25">
      <c r="A532" s="38">
        <v>669</v>
      </c>
      <c r="B532" s="38" t="s">
        <v>2250</v>
      </c>
      <c r="C532" s="38" t="s">
        <v>1270</v>
      </c>
    </row>
    <row r="533" spans="1:3" x14ac:dyDescent="0.25">
      <c r="A533" s="38">
        <v>670</v>
      </c>
      <c r="B533" s="38" t="s">
        <v>2270</v>
      </c>
      <c r="C533" s="38" t="s">
        <v>1270</v>
      </c>
    </row>
    <row r="534" spans="1:3" x14ac:dyDescent="0.25">
      <c r="A534" s="38">
        <v>671</v>
      </c>
      <c r="B534" s="38" t="s">
        <v>2250</v>
      </c>
      <c r="C534" s="38" t="s">
        <v>1270</v>
      </c>
    </row>
    <row r="535" spans="1:3" x14ac:dyDescent="0.25">
      <c r="A535" s="38">
        <v>672</v>
      </c>
      <c r="B535" s="38" t="s">
        <v>2321</v>
      </c>
      <c r="C535" s="38" t="s">
        <v>1270</v>
      </c>
    </row>
    <row r="536" spans="1:3" x14ac:dyDescent="0.25">
      <c r="A536" s="38">
        <v>673</v>
      </c>
      <c r="B536" s="38" t="s">
        <v>2268</v>
      </c>
      <c r="C536" s="38" t="s">
        <v>1271</v>
      </c>
    </row>
    <row r="537" spans="1:3" x14ac:dyDescent="0.25">
      <c r="A537" s="38">
        <v>676</v>
      </c>
      <c r="B537" s="38" t="s">
        <v>2338</v>
      </c>
      <c r="C537" s="38" t="s">
        <v>1270</v>
      </c>
    </row>
    <row r="538" spans="1:3" x14ac:dyDescent="0.25">
      <c r="A538" s="38">
        <v>677</v>
      </c>
      <c r="B538" s="38" t="s">
        <v>1970</v>
      </c>
      <c r="C538" s="38" t="s">
        <v>1272</v>
      </c>
    </row>
    <row r="539" spans="1:3" x14ac:dyDescent="0.25">
      <c r="A539" s="38">
        <v>678</v>
      </c>
      <c r="B539" s="38" t="s">
        <v>2396</v>
      </c>
      <c r="C539" s="38" t="s">
        <v>1270</v>
      </c>
    </row>
    <row r="540" spans="1:3" x14ac:dyDescent="0.25">
      <c r="A540" s="38">
        <v>679</v>
      </c>
      <c r="B540" s="38" t="s">
        <v>1977</v>
      </c>
      <c r="C540" s="38" t="s">
        <v>1273</v>
      </c>
    </row>
    <row r="541" spans="1:3" x14ac:dyDescent="0.25">
      <c r="A541" s="38">
        <v>680</v>
      </c>
      <c r="B541" s="38" t="s">
        <v>1985</v>
      </c>
      <c r="C541" s="38" t="s">
        <v>1271</v>
      </c>
    </row>
    <row r="542" spans="1:3" x14ac:dyDescent="0.25">
      <c r="A542" s="38">
        <v>681</v>
      </c>
      <c r="B542" s="38" t="s">
        <v>2000</v>
      </c>
      <c r="C542" s="38" t="s">
        <v>1271</v>
      </c>
    </row>
    <row r="543" spans="1:3" x14ac:dyDescent="0.25">
      <c r="A543" s="38">
        <v>682</v>
      </c>
      <c r="B543" s="38" t="s">
        <v>1987</v>
      </c>
      <c r="C543" s="38" t="s">
        <v>1271</v>
      </c>
    </row>
    <row r="544" spans="1:3" x14ac:dyDescent="0.25">
      <c r="A544" s="38">
        <v>683</v>
      </c>
      <c r="B544" s="38" t="s">
        <v>2269</v>
      </c>
      <c r="C544" s="38" t="s">
        <v>1273</v>
      </c>
    </row>
    <row r="545" spans="1:3" x14ac:dyDescent="0.25">
      <c r="A545" s="38">
        <v>684</v>
      </c>
      <c r="B545" s="38" t="s">
        <v>1986</v>
      </c>
      <c r="C545" s="38" t="s">
        <v>1270</v>
      </c>
    </row>
    <row r="546" spans="1:3" x14ac:dyDescent="0.25">
      <c r="A546" s="38">
        <v>685</v>
      </c>
      <c r="B546" s="38" t="s">
        <v>2249</v>
      </c>
      <c r="C546" s="38" t="s">
        <v>1270</v>
      </c>
    </row>
    <row r="547" spans="1:3" x14ac:dyDescent="0.25">
      <c r="A547" s="38">
        <v>686</v>
      </c>
      <c r="B547" s="38" t="s">
        <v>2307</v>
      </c>
      <c r="C547" s="38" t="s">
        <v>1270</v>
      </c>
    </row>
    <row r="548" spans="1:3" x14ac:dyDescent="0.25">
      <c r="A548" s="38">
        <v>687</v>
      </c>
      <c r="B548" s="38" t="s">
        <v>1989</v>
      </c>
      <c r="C548" s="38" t="s">
        <v>1273</v>
      </c>
    </row>
    <row r="549" spans="1:3" x14ac:dyDescent="0.25">
      <c r="A549" s="38">
        <v>688</v>
      </c>
      <c r="B549" s="38" t="s">
        <v>1999</v>
      </c>
      <c r="C549" s="38" t="s">
        <v>1270</v>
      </c>
    </row>
    <row r="550" spans="1:3" x14ac:dyDescent="0.25">
      <c r="A550" s="38">
        <v>689</v>
      </c>
      <c r="B550" s="38" t="s">
        <v>1984</v>
      </c>
      <c r="C550" s="38" t="s">
        <v>1273</v>
      </c>
    </row>
    <row r="551" spans="1:3" x14ac:dyDescent="0.25">
      <c r="A551" s="38">
        <v>690</v>
      </c>
      <c r="B551" s="38" t="s">
        <v>1983</v>
      </c>
      <c r="C551" s="38" t="s">
        <v>1270</v>
      </c>
    </row>
    <row r="552" spans="1:3" x14ac:dyDescent="0.25">
      <c r="A552" s="38">
        <v>691</v>
      </c>
      <c r="B552" s="38" t="s">
        <v>1988</v>
      </c>
      <c r="C552" s="38" t="s">
        <v>1273</v>
      </c>
    </row>
    <row r="553" spans="1:3" x14ac:dyDescent="0.25">
      <c r="A553" s="38">
        <v>693</v>
      </c>
      <c r="B553" s="38" t="s">
        <v>2002</v>
      </c>
      <c r="C553" s="38" t="s">
        <v>1271</v>
      </c>
    </row>
    <row r="554" spans="1:3" x14ac:dyDescent="0.25">
      <c r="A554" s="38">
        <v>694</v>
      </c>
      <c r="B554" s="38" t="s">
        <v>1990</v>
      </c>
      <c r="C554" s="38" t="s">
        <v>1270</v>
      </c>
    </row>
    <row r="555" spans="1:3" x14ac:dyDescent="0.25">
      <c r="A555" s="38">
        <v>695</v>
      </c>
      <c r="B555" s="38" t="s">
        <v>1995</v>
      </c>
      <c r="C555" s="38" t="s">
        <v>1270</v>
      </c>
    </row>
    <row r="556" spans="1:3" x14ac:dyDescent="0.25">
      <c r="A556" s="38">
        <v>696</v>
      </c>
      <c r="B556" s="38" t="s">
        <v>2001</v>
      </c>
      <c r="C556" s="38" t="s">
        <v>1270</v>
      </c>
    </row>
    <row r="557" spans="1:3" x14ac:dyDescent="0.25">
      <c r="A557" s="38">
        <v>697</v>
      </c>
      <c r="B557" s="38" t="s">
        <v>1994</v>
      </c>
      <c r="C557" s="38" t="s">
        <v>1270</v>
      </c>
    </row>
    <row r="558" spans="1:3" x14ac:dyDescent="0.25">
      <c r="A558" s="38">
        <v>698</v>
      </c>
      <c r="B558" s="38" t="s">
        <v>1992</v>
      </c>
      <c r="C558" s="38" t="s">
        <v>1270</v>
      </c>
    </row>
    <row r="559" spans="1:3" x14ac:dyDescent="0.25">
      <c r="A559" s="38">
        <v>699</v>
      </c>
      <c r="B559" s="38" t="s">
        <v>2337</v>
      </c>
      <c r="C559" s="38" t="s">
        <v>1272</v>
      </c>
    </row>
    <row r="560" spans="1:3" x14ac:dyDescent="0.25">
      <c r="A560" s="38">
        <v>701</v>
      </c>
      <c r="B560" s="38" t="s">
        <v>1993</v>
      </c>
      <c r="C560" s="38" t="s">
        <v>1270</v>
      </c>
    </row>
    <row r="561" spans="1:3" x14ac:dyDescent="0.25">
      <c r="A561" s="38">
        <v>703</v>
      </c>
      <c r="B561" s="38" t="s">
        <v>1649</v>
      </c>
      <c r="C561" s="38" t="s">
        <v>1273</v>
      </c>
    </row>
    <row r="562" spans="1:3" x14ac:dyDescent="0.25">
      <c r="A562" s="38">
        <v>705</v>
      </c>
      <c r="B562" s="38" t="s">
        <v>1650</v>
      </c>
      <c r="C562" s="38" t="s">
        <v>1273</v>
      </c>
    </row>
    <row r="563" spans="1:3" x14ac:dyDescent="0.25">
      <c r="A563" s="38">
        <v>706</v>
      </c>
      <c r="B563" s="38" t="s">
        <v>2355</v>
      </c>
      <c r="C563" s="38" t="s">
        <v>1270</v>
      </c>
    </row>
    <row r="564" spans="1:3" x14ac:dyDescent="0.25">
      <c r="A564" s="38">
        <v>707</v>
      </c>
      <c r="B564" s="38" t="s">
        <v>1651</v>
      </c>
      <c r="C564" s="38" t="s">
        <v>1270</v>
      </c>
    </row>
    <row r="565" spans="1:3" x14ac:dyDescent="0.25">
      <c r="A565" s="38">
        <v>708</v>
      </c>
      <c r="B565" s="38" t="s">
        <v>1652</v>
      </c>
      <c r="C565" s="38" t="s">
        <v>1270</v>
      </c>
    </row>
    <row r="566" spans="1:3" x14ac:dyDescent="0.25">
      <c r="A566" s="38">
        <v>709</v>
      </c>
      <c r="B566" s="38" t="s">
        <v>1653</v>
      </c>
      <c r="C566" s="38" t="s">
        <v>1270</v>
      </c>
    </row>
    <row r="567" spans="1:3" x14ac:dyDescent="0.25">
      <c r="A567" s="38">
        <v>710</v>
      </c>
      <c r="B567" s="38" t="s">
        <v>1654</v>
      </c>
      <c r="C567" s="38" t="s">
        <v>1270</v>
      </c>
    </row>
    <row r="568" spans="1:3" x14ac:dyDescent="0.25">
      <c r="A568" s="38">
        <v>712</v>
      </c>
      <c r="B568" s="38" t="s">
        <v>1655</v>
      </c>
      <c r="C568" s="38" t="s">
        <v>1273</v>
      </c>
    </row>
    <row r="569" spans="1:3" x14ac:dyDescent="0.25">
      <c r="A569" s="38">
        <v>713</v>
      </c>
      <c r="B569" s="38" t="s">
        <v>1656</v>
      </c>
      <c r="C569" s="38" t="s">
        <v>1270</v>
      </c>
    </row>
    <row r="570" spans="1:3" x14ac:dyDescent="0.25">
      <c r="A570" s="38">
        <v>714</v>
      </c>
      <c r="B570" s="38" t="s">
        <v>1657</v>
      </c>
      <c r="C570" s="38" t="s">
        <v>1270</v>
      </c>
    </row>
    <row r="571" spans="1:3" x14ac:dyDescent="0.25">
      <c r="A571" s="38">
        <v>715</v>
      </c>
      <c r="B571" s="38" t="s">
        <v>1658</v>
      </c>
      <c r="C571" s="38" t="s">
        <v>1270</v>
      </c>
    </row>
    <row r="572" spans="1:3" x14ac:dyDescent="0.25">
      <c r="A572" s="38">
        <v>716</v>
      </c>
      <c r="B572" s="38" t="s">
        <v>1659</v>
      </c>
      <c r="C572" s="38" t="s">
        <v>1273</v>
      </c>
    </row>
    <row r="573" spans="1:3" x14ac:dyDescent="0.25">
      <c r="A573" s="38">
        <v>717</v>
      </c>
      <c r="B573" s="38" t="s">
        <v>1660</v>
      </c>
      <c r="C573" s="38" t="s">
        <v>1270</v>
      </c>
    </row>
    <row r="574" spans="1:3" x14ac:dyDescent="0.25">
      <c r="A574" s="38">
        <v>718</v>
      </c>
      <c r="B574" s="38" t="s">
        <v>1661</v>
      </c>
      <c r="C574" s="38" t="s">
        <v>1270</v>
      </c>
    </row>
    <row r="575" spans="1:3" x14ac:dyDescent="0.25">
      <c r="A575" s="38">
        <v>719</v>
      </c>
      <c r="B575" s="38" t="s">
        <v>1662</v>
      </c>
      <c r="C575" s="38" t="s">
        <v>1270</v>
      </c>
    </row>
    <row r="576" spans="1:3" x14ac:dyDescent="0.25">
      <c r="A576" s="38">
        <v>720</v>
      </c>
      <c r="B576" s="38" t="s">
        <v>1663</v>
      </c>
      <c r="C576" s="38" t="s">
        <v>1273</v>
      </c>
    </row>
    <row r="577" spans="1:3" x14ac:dyDescent="0.25">
      <c r="A577" s="38">
        <v>721</v>
      </c>
      <c r="B577" s="38" t="s">
        <v>1664</v>
      </c>
      <c r="C577" s="38" t="s">
        <v>1270</v>
      </c>
    </row>
    <row r="578" spans="1:3" x14ac:dyDescent="0.25">
      <c r="A578" s="38">
        <v>722</v>
      </c>
      <c r="B578" s="38" t="s">
        <v>1665</v>
      </c>
      <c r="C578" s="38" t="s">
        <v>1270</v>
      </c>
    </row>
    <row r="579" spans="1:3" x14ac:dyDescent="0.25">
      <c r="A579" s="38">
        <v>723</v>
      </c>
      <c r="B579" s="38" t="s">
        <v>1666</v>
      </c>
      <c r="C579" s="38" t="s">
        <v>1270</v>
      </c>
    </row>
    <row r="580" spans="1:3" x14ac:dyDescent="0.25">
      <c r="A580" s="38">
        <v>724</v>
      </c>
      <c r="B580" s="38" t="s">
        <v>1667</v>
      </c>
      <c r="C580" s="38" t="s">
        <v>1270</v>
      </c>
    </row>
    <row r="581" spans="1:3" x14ac:dyDescent="0.25">
      <c r="A581" s="38">
        <v>725</v>
      </c>
      <c r="B581" s="38" t="s">
        <v>1668</v>
      </c>
      <c r="C581" s="38" t="s">
        <v>1270</v>
      </c>
    </row>
    <row r="582" spans="1:3" x14ac:dyDescent="0.25">
      <c r="A582" s="38">
        <v>726</v>
      </c>
      <c r="B582" s="38" t="s">
        <v>1669</v>
      </c>
      <c r="C582" s="38" t="s">
        <v>1270</v>
      </c>
    </row>
    <row r="583" spans="1:3" x14ac:dyDescent="0.25">
      <c r="A583" s="38">
        <v>727</v>
      </c>
      <c r="B583" s="38" t="s">
        <v>1670</v>
      </c>
      <c r="C583" s="38" t="s">
        <v>1273</v>
      </c>
    </row>
    <row r="584" spans="1:3" x14ac:dyDescent="0.25">
      <c r="A584" s="38">
        <v>728</v>
      </c>
      <c r="B584" s="38" t="s">
        <v>1671</v>
      </c>
      <c r="C584" s="38" t="s">
        <v>1273</v>
      </c>
    </row>
    <row r="585" spans="1:3" x14ac:dyDescent="0.25">
      <c r="A585" s="38">
        <v>729</v>
      </c>
      <c r="B585" s="38" t="s">
        <v>1672</v>
      </c>
      <c r="C585" s="38" t="s">
        <v>1273</v>
      </c>
    </row>
    <row r="586" spans="1:3" x14ac:dyDescent="0.25">
      <c r="A586" s="38">
        <v>730</v>
      </c>
      <c r="B586" s="38" t="s">
        <v>1673</v>
      </c>
      <c r="C586" s="38" t="s">
        <v>1272</v>
      </c>
    </row>
    <row r="587" spans="1:3" x14ac:dyDescent="0.25">
      <c r="A587" s="38">
        <v>731</v>
      </c>
      <c r="B587" s="38" t="s">
        <v>1674</v>
      </c>
      <c r="C587" s="38" t="s">
        <v>1273</v>
      </c>
    </row>
    <row r="588" spans="1:3" x14ac:dyDescent="0.25">
      <c r="A588" s="38">
        <v>732</v>
      </c>
      <c r="B588" s="38" t="s">
        <v>1675</v>
      </c>
      <c r="C588" s="38" t="s">
        <v>1273</v>
      </c>
    </row>
    <row r="589" spans="1:3" x14ac:dyDescent="0.25">
      <c r="A589" s="38">
        <v>733</v>
      </c>
      <c r="B589" s="38" t="s">
        <v>1676</v>
      </c>
      <c r="C589" s="38" t="s">
        <v>1272</v>
      </c>
    </row>
    <row r="590" spans="1:3" x14ac:dyDescent="0.25">
      <c r="A590" s="38">
        <v>734</v>
      </c>
      <c r="B590" s="38" t="s">
        <v>1677</v>
      </c>
      <c r="C590" s="38" t="s">
        <v>1270</v>
      </c>
    </row>
    <row r="591" spans="1:3" x14ac:dyDescent="0.25">
      <c r="A591" s="38">
        <v>735</v>
      </c>
      <c r="B591" s="38" t="s">
        <v>1678</v>
      </c>
      <c r="C591" s="38" t="s">
        <v>1270</v>
      </c>
    </row>
    <row r="592" spans="1:3" x14ac:dyDescent="0.25">
      <c r="A592" s="38">
        <v>736</v>
      </c>
      <c r="B592" s="38" t="s">
        <v>1679</v>
      </c>
      <c r="C592" s="38" t="s">
        <v>1273</v>
      </c>
    </row>
    <row r="593" spans="1:3" x14ac:dyDescent="0.25">
      <c r="A593" s="38">
        <v>737</v>
      </c>
      <c r="B593" s="38" t="s">
        <v>1680</v>
      </c>
      <c r="C593" s="38" t="s">
        <v>1273</v>
      </c>
    </row>
    <row r="594" spans="1:3" x14ac:dyDescent="0.25">
      <c r="A594" s="38">
        <v>738</v>
      </c>
      <c r="B594" s="38" t="s">
        <v>1681</v>
      </c>
      <c r="C594" s="38" t="s">
        <v>1270</v>
      </c>
    </row>
    <row r="595" spans="1:3" x14ac:dyDescent="0.25">
      <c r="A595" s="38">
        <v>739</v>
      </c>
      <c r="B595" s="38" t="s">
        <v>1682</v>
      </c>
      <c r="C595" s="38" t="s">
        <v>1270</v>
      </c>
    </row>
    <row r="596" spans="1:3" x14ac:dyDescent="0.25">
      <c r="A596" s="38">
        <v>740</v>
      </c>
      <c r="B596" s="38" t="s">
        <v>1683</v>
      </c>
      <c r="C596" s="38" t="s">
        <v>1273</v>
      </c>
    </row>
    <row r="597" spans="1:3" x14ac:dyDescent="0.25">
      <c r="A597" s="38">
        <v>741</v>
      </c>
      <c r="B597" s="38" t="s">
        <v>2248</v>
      </c>
      <c r="C597" s="38" t="s">
        <v>1273</v>
      </c>
    </row>
    <row r="598" spans="1:3" x14ac:dyDescent="0.25">
      <c r="A598" s="38">
        <v>742</v>
      </c>
      <c r="B598" s="38" t="s">
        <v>1684</v>
      </c>
      <c r="C598" s="38" t="s">
        <v>1271</v>
      </c>
    </row>
    <row r="599" spans="1:3" x14ac:dyDescent="0.25">
      <c r="A599" s="38">
        <v>743</v>
      </c>
      <c r="B599" s="38" t="s">
        <v>1685</v>
      </c>
      <c r="C599" s="38" t="s">
        <v>1270</v>
      </c>
    </row>
    <row r="600" spans="1:3" x14ac:dyDescent="0.25">
      <c r="A600" s="38">
        <v>744</v>
      </c>
      <c r="B600" s="38" t="s">
        <v>1686</v>
      </c>
      <c r="C600" s="38" t="s">
        <v>1270</v>
      </c>
    </row>
    <row r="601" spans="1:3" x14ac:dyDescent="0.25">
      <c r="A601" s="38">
        <v>745</v>
      </c>
      <c r="B601" s="38" t="s">
        <v>1687</v>
      </c>
      <c r="C601" s="38" t="s">
        <v>1270</v>
      </c>
    </row>
    <row r="602" spans="1:3" x14ac:dyDescent="0.25">
      <c r="A602" s="38">
        <v>746</v>
      </c>
      <c r="B602" s="38" t="s">
        <v>1688</v>
      </c>
      <c r="C602" s="38" t="s">
        <v>1273</v>
      </c>
    </row>
    <row r="603" spans="1:3" x14ac:dyDescent="0.25">
      <c r="A603" s="38">
        <v>747</v>
      </c>
      <c r="B603" s="38" t="s">
        <v>1689</v>
      </c>
      <c r="C603" s="38" t="s">
        <v>1273</v>
      </c>
    </row>
    <row r="604" spans="1:3" x14ac:dyDescent="0.25">
      <c r="A604" s="38">
        <v>748</v>
      </c>
      <c r="B604" s="38" t="s">
        <v>2363</v>
      </c>
      <c r="C604" s="38" t="s">
        <v>1273</v>
      </c>
    </row>
    <row r="605" spans="1:3" x14ac:dyDescent="0.25">
      <c r="A605" s="38">
        <v>749</v>
      </c>
      <c r="B605" s="38" t="s">
        <v>1690</v>
      </c>
      <c r="C605" s="38" t="s">
        <v>1273</v>
      </c>
    </row>
    <row r="606" spans="1:3" x14ac:dyDescent="0.25">
      <c r="A606" s="38">
        <v>750</v>
      </c>
      <c r="B606" s="38" t="s">
        <v>1691</v>
      </c>
      <c r="C606" s="38" t="s">
        <v>1272</v>
      </c>
    </row>
    <row r="607" spans="1:3" x14ac:dyDescent="0.25">
      <c r="A607" s="38">
        <v>751</v>
      </c>
      <c r="B607" s="38" t="s">
        <v>2247</v>
      </c>
      <c r="C607" s="38" t="s">
        <v>1272</v>
      </c>
    </row>
    <row r="608" spans="1:3" x14ac:dyDescent="0.25">
      <c r="A608" s="38">
        <v>752</v>
      </c>
      <c r="B608" s="38" t="s">
        <v>1692</v>
      </c>
      <c r="C608" s="38" t="s">
        <v>1273</v>
      </c>
    </row>
    <row r="609" spans="1:3" x14ac:dyDescent="0.25">
      <c r="A609" s="38">
        <v>753</v>
      </c>
      <c r="B609" s="38" t="s">
        <v>1693</v>
      </c>
      <c r="C609" s="38" t="s">
        <v>1270</v>
      </c>
    </row>
    <row r="610" spans="1:3" x14ac:dyDescent="0.25">
      <c r="A610" s="38">
        <v>754</v>
      </c>
      <c r="B610" s="38" t="s">
        <v>1694</v>
      </c>
      <c r="C610" s="38" t="s">
        <v>1273</v>
      </c>
    </row>
    <row r="611" spans="1:3" x14ac:dyDescent="0.25">
      <c r="A611" s="38">
        <v>755</v>
      </c>
      <c r="B611" s="38" t="s">
        <v>1695</v>
      </c>
      <c r="C611" s="38" t="s">
        <v>1270</v>
      </c>
    </row>
    <row r="612" spans="1:3" x14ac:dyDescent="0.25">
      <c r="A612" s="38">
        <v>756</v>
      </c>
      <c r="B612" s="38" t="s">
        <v>1696</v>
      </c>
      <c r="C612" s="38" t="s">
        <v>1273</v>
      </c>
    </row>
    <row r="613" spans="1:3" x14ac:dyDescent="0.25">
      <c r="A613" s="38">
        <v>757</v>
      </c>
      <c r="B613" s="38" t="s">
        <v>1697</v>
      </c>
      <c r="C613" s="38" t="s">
        <v>1273</v>
      </c>
    </row>
    <row r="614" spans="1:3" x14ac:dyDescent="0.25">
      <c r="A614" s="38">
        <v>758</v>
      </c>
      <c r="B614" s="38" t="s">
        <v>2398</v>
      </c>
      <c r="C614" s="38" t="s">
        <v>1273</v>
      </c>
    </row>
    <row r="615" spans="1:3" x14ac:dyDescent="0.25">
      <c r="A615" s="38">
        <v>759</v>
      </c>
      <c r="B615" s="38" t="s">
        <v>1698</v>
      </c>
      <c r="C615" s="38" t="s">
        <v>1270</v>
      </c>
    </row>
    <row r="616" spans="1:3" x14ac:dyDescent="0.25">
      <c r="A616" s="38">
        <v>760</v>
      </c>
      <c r="B616" s="38" t="s">
        <v>1699</v>
      </c>
      <c r="C616" s="38" t="s">
        <v>1273</v>
      </c>
    </row>
    <row r="617" spans="1:3" x14ac:dyDescent="0.25">
      <c r="A617" s="38">
        <v>761</v>
      </c>
      <c r="B617" s="38" t="s">
        <v>1700</v>
      </c>
      <c r="C617" s="38" t="s">
        <v>1270</v>
      </c>
    </row>
    <row r="618" spans="1:3" x14ac:dyDescent="0.25">
      <c r="A618" s="38">
        <v>763</v>
      </c>
      <c r="B618" s="38" t="s">
        <v>1701</v>
      </c>
      <c r="C618" s="38" t="s">
        <v>1273</v>
      </c>
    </row>
    <row r="619" spans="1:3" x14ac:dyDescent="0.25">
      <c r="A619" s="38">
        <v>764</v>
      </c>
      <c r="B619" s="38" t="s">
        <v>1702</v>
      </c>
      <c r="C619" s="38" t="s">
        <v>1272</v>
      </c>
    </row>
    <row r="620" spans="1:3" x14ac:dyDescent="0.25">
      <c r="A620" s="38">
        <v>765</v>
      </c>
      <c r="B620" s="38" t="s">
        <v>1703</v>
      </c>
      <c r="C620" s="38" t="s">
        <v>1272</v>
      </c>
    </row>
    <row r="621" spans="1:3" x14ac:dyDescent="0.25">
      <c r="A621" s="38">
        <v>766</v>
      </c>
      <c r="B621" s="38" t="s">
        <v>1704</v>
      </c>
      <c r="C621" s="38" t="s">
        <v>1272</v>
      </c>
    </row>
    <row r="622" spans="1:3" x14ac:dyDescent="0.25">
      <c r="A622" s="38">
        <v>767</v>
      </c>
      <c r="B622" s="38" t="s">
        <v>2341</v>
      </c>
      <c r="C622" s="38" t="s">
        <v>1272</v>
      </c>
    </row>
    <row r="623" spans="1:3" x14ac:dyDescent="0.25">
      <c r="A623" s="38">
        <v>768</v>
      </c>
      <c r="B623" s="38" t="s">
        <v>2315</v>
      </c>
      <c r="C623" s="38" t="s">
        <v>1270</v>
      </c>
    </row>
    <row r="624" spans="1:3" x14ac:dyDescent="0.25">
      <c r="A624" s="38">
        <v>769</v>
      </c>
      <c r="B624" s="38" t="s">
        <v>2184</v>
      </c>
      <c r="C624" s="38" t="s">
        <v>1270</v>
      </c>
    </row>
    <row r="625" spans="1:3" x14ac:dyDescent="0.25">
      <c r="A625" s="38">
        <v>770</v>
      </c>
      <c r="B625" s="38" t="s">
        <v>1705</v>
      </c>
      <c r="C625" s="38" t="s">
        <v>1273</v>
      </c>
    </row>
    <row r="626" spans="1:3" x14ac:dyDescent="0.25">
      <c r="A626" s="38">
        <v>771</v>
      </c>
      <c r="B626" s="38" t="s">
        <v>1706</v>
      </c>
      <c r="C626" s="38" t="s">
        <v>1273</v>
      </c>
    </row>
    <row r="627" spans="1:3" x14ac:dyDescent="0.25">
      <c r="A627" s="38">
        <v>772</v>
      </c>
      <c r="B627" s="38" t="s">
        <v>1707</v>
      </c>
      <c r="C627" s="38" t="s">
        <v>1271</v>
      </c>
    </row>
    <row r="628" spans="1:3" x14ac:dyDescent="0.25">
      <c r="A628" s="38">
        <v>773</v>
      </c>
      <c r="B628" s="38" t="s">
        <v>1708</v>
      </c>
      <c r="C628" s="38" t="s">
        <v>1271</v>
      </c>
    </row>
    <row r="629" spans="1:3" x14ac:dyDescent="0.25">
      <c r="A629" s="38">
        <v>774</v>
      </c>
      <c r="B629" s="38" t="s">
        <v>1709</v>
      </c>
      <c r="C629" s="38" t="s">
        <v>1273</v>
      </c>
    </row>
    <row r="630" spans="1:3" x14ac:dyDescent="0.25">
      <c r="A630" s="38">
        <v>775</v>
      </c>
      <c r="B630" s="38" t="s">
        <v>2349</v>
      </c>
      <c r="C630" s="38" t="s">
        <v>1273</v>
      </c>
    </row>
    <row r="631" spans="1:3" x14ac:dyDescent="0.25">
      <c r="A631" s="38">
        <v>776</v>
      </c>
      <c r="B631" s="38" t="s">
        <v>1710</v>
      </c>
      <c r="C631" s="38" t="s">
        <v>1271</v>
      </c>
    </row>
    <row r="632" spans="1:3" x14ac:dyDescent="0.25">
      <c r="A632" s="38">
        <v>777</v>
      </c>
      <c r="B632" s="38" t="s">
        <v>1711</v>
      </c>
      <c r="C632" s="38" t="s">
        <v>1271</v>
      </c>
    </row>
    <row r="633" spans="1:3" x14ac:dyDescent="0.25">
      <c r="A633" s="38">
        <v>778</v>
      </c>
      <c r="B633" s="38" t="s">
        <v>1712</v>
      </c>
      <c r="C633" s="38" t="s">
        <v>1273</v>
      </c>
    </row>
    <row r="634" spans="1:3" x14ac:dyDescent="0.25">
      <c r="A634" s="38">
        <v>779</v>
      </c>
      <c r="B634" s="38" t="s">
        <v>1713</v>
      </c>
      <c r="C634" s="38" t="s">
        <v>1273</v>
      </c>
    </row>
    <row r="635" spans="1:3" x14ac:dyDescent="0.25">
      <c r="A635" s="38">
        <v>780</v>
      </c>
      <c r="B635" s="38" t="s">
        <v>1714</v>
      </c>
      <c r="C635" s="38" t="s">
        <v>1272</v>
      </c>
    </row>
    <row r="636" spans="1:3" x14ac:dyDescent="0.25">
      <c r="A636" s="38">
        <v>781</v>
      </c>
      <c r="B636" s="38" t="s">
        <v>1715</v>
      </c>
      <c r="C636" s="38" t="s">
        <v>1272</v>
      </c>
    </row>
    <row r="637" spans="1:3" x14ac:dyDescent="0.25">
      <c r="A637" s="38">
        <v>782</v>
      </c>
      <c r="B637" s="38" t="s">
        <v>2318</v>
      </c>
      <c r="C637" s="38" t="s">
        <v>1273</v>
      </c>
    </row>
    <row r="638" spans="1:3" x14ac:dyDescent="0.25">
      <c r="A638" s="38">
        <v>783</v>
      </c>
      <c r="B638" s="38" t="s">
        <v>1716</v>
      </c>
      <c r="C638" s="38" t="s">
        <v>1272</v>
      </c>
    </row>
    <row r="639" spans="1:3" x14ac:dyDescent="0.25">
      <c r="A639" s="38">
        <v>784</v>
      </c>
      <c r="B639" s="38" t="s">
        <v>1717</v>
      </c>
      <c r="C639" s="38" t="s">
        <v>1270</v>
      </c>
    </row>
    <row r="640" spans="1:3" s="69" customFormat="1" x14ac:dyDescent="0.25">
      <c r="A640" s="76">
        <v>785</v>
      </c>
      <c r="B640" s="76" t="s">
        <v>2359</v>
      </c>
      <c r="C640" s="76" t="s">
        <v>1270</v>
      </c>
    </row>
    <row r="641" spans="1:3" x14ac:dyDescent="0.25">
      <c r="A641" s="38">
        <v>786</v>
      </c>
      <c r="B641" s="38" t="s">
        <v>1718</v>
      </c>
      <c r="C641" s="38" t="s">
        <v>1270</v>
      </c>
    </row>
    <row r="642" spans="1:3" x14ac:dyDescent="0.25">
      <c r="A642" s="38">
        <v>787</v>
      </c>
      <c r="B642" s="38" t="s">
        <v>1719</v>
      </c>
      <c r="C642" s="38" t="s">
        <v>1270</v>
      </c>
    </row>
    <row r="643" spans="1:3" x14ac:dyDescent="0.25">
      <c r="A643" s="38">
        <v>788</v>
      </c>
      <c r="B643" s="38" t="s">
        <v>1720</v>
      </c>
      <c r="C643" s="38" t="s">
        <v>1270</v>
      </c>
    </row>
    <row r="644" spans="1:3" x14ac:dyDescent="0.25">
      <c r="A644" s="38">
        <v>789</v>
      </c>
      <c r="B644" s="38" t="s">
        <v>2185</v>
      </c>
      <c r="C644" s="38" t="s">
        <v>1271</v>
      </c>
    </row>
    <row r="645" spans="1:3" x14ac:dyDescent="0.25">
      <c r="A645" s="38">
        <v>790</v>
      </c>
      <c r="B645" s="38" t="s">
        <v>1721</v>
      </c>
      <c r="C645" s="38" t="s">
        <v>1270</v>
      </c>
    </row>
    <row r="646" spans="1:3" x14ac:dyDescent="0.25">
      <c r="A646" s="38">
        <v>791</v>
      </c>
      <c r="B646" s="38" t="s">
        <v>1722</v>
      </c>
      <c r="C646" s="38" t="s">
        <v>1270</v>
      </c>
    </row>
    <row r="647" spans="1:3" x14ac:dyDescent="0.25">
      <c r="A647" s="38">
        <v>792</v>
      </c>
      <c r="B647" s="38" t="s">
        <v>2186</v>
      </c>
      <c r="C647" s="38" t="s">
        <v>1270</v>
      </c>
    </row>
    <row r="648" spans="1:3" x14ac:dyDescent="0.25">
      <c r="A648" s="38">
        <v>793</v>
      </c>
      <c r="B648" s="38" t="s">
        <v>2167</v>
      </c>
      <c r="C648" s="38" t="s">
        <v>1270</v>
      </c>
    </row>
    <row r="649" spans="1:3" x14ac:dyDescent="0.25">
      <c r="A649" s="38">
        <v>794</v>
      </c>
      <c r="B649" s="38" t="s">
        <v>1723</v>
      </c>
      <c r="C649" s="38" t="s">
        <v>1270</v>
      </c>
    </row>
    <row r="650" spans="1:3" x14ac:dyDescent="0.25">
      <c r="A650" s="38">
        <v>795</v>
      </c>
      <c r="B650" s="38" t="s">
        <v>1724</v>
      </c>
      <c r="C650" s="38" t="s">
        <v>1271</v>
      </c>
    </row>
    <row r="651" spans="1:3" x14ac:dyDescent="0.25">
      <c r="A651" s="38">
        <v>796</v>
      </c>
      <c r="B651" s="38" t="s">
        <v>1725</v>
      </c>
      <c r="C651" s="38" t="s">
        <v>1273</v>
      </c>
    </row>
    <row r="652" spans="1:3" x14ac:dyDescent="0.25">
      <c r="A652" s="38">
        <v>797</v>
      </c>
      <c r="B652" s="38" t="s">
        <v>2453</v>
      </c>
      <c r="C652" s="38" t="s">
        <v>1270</v>
      </c>
    </row>
    <row r="653" spans="1:3" x14ac:dyDescent="0.25">
      <c r="A653" s="38">
        <v>798</v>
      </c>
      <c r="B653" s="38" t="s">
        <v>2264</v>
      </c>
      <c r="C653" s="38" t="s">
        <v>1271</v>
      </c>
    </row>
    <row r="654" spans="1:3" x14ac:dyDescent="0.25">
      <c r="A654" s="38">
        <v>799</v>
      </c>
      <c r="B654" s="38" t="s">
        <v>1726</v>
      </c>
      <c r="C654" s="38" t="s">
        <v>1273</v>
      </c>
    </row>
    <row r="655" spans="1:3" x14ac:dyDescent="0.25">
      <c r="A655" s="38">
        <v>800</v>
      </c>
      <c r="B655" s="38" t="s">
        <v>1727</v>
      </c>
      <c r="C655" s="38" t="s">
        <v>1270</v>
      </c>
    </row>
    <row r="656" spans="1:3" x14ac:dyDescent="0.25">
      <c r="A656" s="38">
        <v>801</v>
      </c>
      <c r="B656" s="38" t="s">
        <v>1728</v>
      </c>
      <c r="C656" s="38" t="s">
        <v>1270</v>
      </c>
    </row>
    <row r="657" spans="1:3" x14ac:dyDescent="0.25">
      <c r="A657" s="38">
        <v>802</v>
      </c>
      <c r="B657" s="38" t="s">
        <v>2386</v>
      </c>
      <c r="C657" s="38" t="s">
        <v>1271</v>
      </c>
    </row>
    <row r="658" spans="1:3" x14ac:dyDescent="0.25">
      <c r="A658" s="38">
        <v>803</v>
      </c>
      <c r="B658" s="38" t="s">
        <v>1729</v>
      </c>
      <c r="C658" s="38" t="s">
        <v>1271</v>
      </c>
    </row>
    <row r="659" spans="1:3" x14ac:dyDescent="0.25">
      <c r="A659" s="38">
        <v>804</v>
      </c>
      <c r="B659" s="38" t="s">
        <v>2325</v>
      </c>
      <c r="C659" s="38" t="s">
        <v>1271</v>
      </c>
    </row>
    <row r="660" spans="1:3" x14ac:dyDescent="0.25">
      <c r="A660" s="38">
        <v>805</v>
      </c>
      <c r="B660" s="38" t="s">
        <v>1730</v>
      </c>
      <c r="C660" s="38" t="s">
        <v>1273</v>
      </c>
    </row>
    <row r="661" spans="1:3" x14ac:dyDescent="0.25">
      <c r="A661" s="38">
        <v>806</v>
      </c>
      <c r="B661" s="38" t="s">
        <v>2379</v>
      </c>
      <c r="C661" s="38" t="s">
        <v>1273</v>
      </c>
    </row>
    <row r="662" spans="1:3" x14ac:dyDescent="0.25">
      <c r="A662" s="38">
        <v>807</v>
      </c>
      <c r="B662" s="38" t="s">
        <v>2351</v>
      </c>
      <c r="C662" s="38" t="s">
        <v>1273</v>
      </c>
    </row>
    <row r="663" spans="1:3" x14ac:dyDescent="0.25">
      <c r="A663" s="38">
        <v>808</v>
      </c>
      <c r="B663" s="38" t="s">
        <v>1731</v>
      </c>
      <c r="C663" s="38" t="s">
        <v>1273</v>
      </c>
    </row>
    <row r="664" spans="1:3" x14ac:dyDescent="0.25">
      <c r="A664" s="38">
        <v>809</v>
      </c>
      <c r="B664" s="38" t="s">
        <v>2244</v>
      </c>
      <c r="C664" s="38" t="s">
        <v>1273</v>
      </c>
    </row>
    <row r="665" spans="1:3" x14ac:dyDescent="0.25">
      <c r="A665" s="38">
        <v>810</v>
      </c>
      <c r="B665" s="38" t="s">
        <v>1732</v>
      </c>
      <c r="C665" s="38" t="s">
        <v>1270</v>
      </c>
    </row>
    <row r="666" spans="1:3" x14ac:dyDescent="0.25">
      <c r="A666" s="38">
        <v>811</v>
      </c>
      <c r="B666" s="38" t="s">
        <v>1733</v>
      </c>
      <c r="C666" s="38" t="s">
        <v>1270</v>
      </c>
    </row>
    <row r="667" spans="1:3" x14ac:dyDescent="0.25">
      <c r="A667" s="38">
        <v>812</v>
      </c>
      <c r="B667" s="38" t="s">
        <v>1734</v>
      </c>
      <c r="C667" s="38" t="s">
        <v>1270</v>
      </c>
    </row>
    <row r="668" spans="1:3" x14ac:dyDescent="0.25">
      <c r="A668" s="38">
        <v>813</v>
      </c>
      <c r="B668" s="38" t="s">
        <v>2157</v>
      </c>
      <c r="C668" s="38" t="s">
        <v>1270</v>
      </c>
    </row>
    <row r="669" spans="1:3" x14ac:dyDescent="0.25">
      <c r="A669" s="38">
        <v>815</v>
      </c>
      <c r="B669" s="38" t="s">
        <v>1735</v>
      </c>
      <c r="C669" s="38" t="s">
        <v>1270</v>
      </c>
    </row>
    <row r="670" spans="1:3" x14ac:dyDescent="0.25">
      <c r="A670" s="38">
        <v>816</v>
      </c>
      <c r="B670" s="38" t="s">
        <v>1736</v>
      </c>
      <c r="C670" s="38" t="s">
        <v>1270</v>
      </c>
    </row>
    <row r="671" spans="1:3" x14ac:dyDescent="0.25">
      <c r="A671" s="38">
        <v>817</v>
      </c>
      <c r="B671" s="38" t="s">
        <v>1737</v>
      </c>
      <c r="C671" s="38" t="s">
        <v>1272</v>
      </c>
    </row>
    <row r="672" spans="1:3" x14ac:dyDescent="0.25">
      <c r="A672" s="38">
        <v>818</v>
      </c>
      <c r="B672" s="38" t="s">
        <v>1738</v>
      </c>
      <c r="C672" s="38" t="s">
        <v>1270</v>
      </c>
    </row>
    <row r="673" spans="1:3" x14ac:dyDescent="0.25">
      <c r="A673" s="38">
        <v>819</v>
      </c>
      <c r="B673" s="38" t="s">
        <v>1739</v>
      </c>
      <c r="C673" s="38" t="s">
        <v>1273</v>
      </c>
    </row>
    <row r="674" spans="1:3" x14ac:dyDescent="0.25">
      <c r="A674" s="38">
        <v>821</v>
      </c>
      <c r="B674" s="38" t="s">
        <v>1740</v>
      </c>
      <c r="C674" s="38" t="s">
        <v>1270</v>
      </c>
    </row>
    <row r="675" spans="1:3" x14ac:dyDescent="0.25">
      <c r="A675" s="38">
        <v>822</v>
      </c>
      <c r="B675" s="38" t="s">
        <v>1741</v>
      </c>
      <c r="C675" s="38" t="s">
        <v>1271</v>
      </c>
    </row>
    <row r="676" spans="1:3" x14ac:dyDescent="0.25">
      <c r="A676" s="38">
        <v>823</v>
      </c>
      <c r="B676" s="38" t="s">
        <v>1742</v>
      </c>
      <c r="C676" s="38" t="s">
        <v>1270</v>
      </c>
    </row>
    <row r="677" spans="1:3" x14ac:dyDescent="0.25">
      <c r="A677" s="38">
        <v>824</v>
      </c>
      <c r="B677" s="38" t="s">
        <v>1743</v>
      </c>
      <c r="C677" s="38" t="s">
        <v>1271</v>
      </c>
    </row>
    <row r="678" spans="1:3" x14ac:dyDescent="0.25">
      <c r="A678" s="38">
        <v>825</v>
      </c>
      <c r="B678" s="38" t="s">
        <v>1744</v>
      </c>
      <c r="C678" s="38" t="s">
        <v>1272</v>
      </c>
    </row>
    <row r="679" spans="1:3" x14ac:dyDescent="0.25">
      <c r="A679" s="38">
        <v>826</v>
      </c>
      <c r="B679" s="38" t="s">
        <v>1745</v>
      </c>
      <c r="C679" s="38" t="s">
        <v>1270</v>
      </c>
    </row>
    <row r="680" spans="1:3" x14ac:dyDescent="0.25">
      <c r="A680" s="38">
        <v>827</v>
      </c>
      <c r="B680" s="38" t="s">
        <v>1746</v>
      </c>
      <c r="C680" s="38" t="s">
        <v>1270</v>
      </c>
    </row>
    <row r="681" spans="1:3" x14ac:dyDescent="0.25">
      <c r="A681" s="38">
        <v>828</v>
      </c>
      <c r="B681" s="38" t="s">
        <v>1747</v>
      </c>
      <c r="C681" s="38" t="s">
        <v>1270</v>
      </c>
    </row>
    <row r="682" spans="1:3" x14ac:dyDescent="0.25">
      <c r="A682" s="38">
        <v>829</v>
      </c>
      <c r="B682" s="38" t="s">
        <v>1748</v>
      </c>
      <c r="C682" s="38" t="s">
        <v>1272</v>
      </c>
    </row>
    <row r="683" spans="1:3" x14ac:dyDescent="0.25">
      <c r="A683" s="38">
        <v>830</v>
      </c>
      <c r="B683" s="38" t="s">
        <v>1749</v>
      </c>
      <c r="C683" s="38" t="s">
        <v>1271</v>
      </c>
    </row>
    <row r="684" spans="1:3" x14ac:dyDescent="0.25">
      <c r="A684" s="38">
        <v>831</v>
      </c>
      <c r="B684" s="38" t="s">
        <v>1750</v>
      </c>
      <c r="C684" s="38" t="s">
        <v>1272</v>
      </c>
    </row>
    <row r="685" spans="1:3" x14ac:dyDescent="0.25">
      <c r="A685" s="38">
        <v>832</v>
      </c>
      <c r="B685" s="38" t="s">
        <v>1751</v>
      </c>
      <c r="C685" s="38" t="s">
        <v>1273</v>
      </c>
    </row>
    <row r="686" spans="1:3" x14ac:dyDescent="0.25">
      <c r="A686" s="38">
        <v>833</v>
      </c>
      <c r="B686" s="38" t="s">
        <v>1752</v>
      </c>
      <c r="C686" s="38" t="s">
        <v>1270</v>
      </c>
    </row>
    <row r="687" spans="1:3" x14ac:dyDescent="0.25">
      <c r="A687" s="38">
        <v>834</v>
      </c>
      <c r="B687" s="38" t="s">
        <v>1753</v>
      </c>
      <c r="C687" s="38" t="s">
        <v>1270</v>
      </c>
    </row>
    <row r="688" spans="1:3" x14ac:dyDescent="0.25">
      <c r="A688" s="38">
        <v>835</v>
      </c>
      <c r="B688" s="38" t="s">
        <v>1754</v>
      </c>
      <c r="C688" s="38" t="s">
        <v>1270</v>
      </c>
    </row>
    <row r="689" spans="1:3" x14ac:dyDescent="0.25">
      <c r="A689" s="38">
        <v>836</v>
      </c>
      <c r="B689" s="38" t="s">
        <v>1755</v>
      </c>
      <c r="C689" s="38" t="s">
        <v>1270</v>
      </c>
    </row>
    <row r="690" spans="1:3" x14ac:dyDescent="0.25">
      <c r="A690" s="38">
        <v>837</v>
      </c>
      <c r="B690" s="38" t="s">
        <v>2243</v>
      </c>
      <c r="C690" s="38" t="s">
        <v>1273</v>
      </c>
    </row>
    <row r="691" spans="1:3" x14ac:dyDescent="0.25">
      <c r="A691" s="38">
        <v>838</v>
      </c>
      <c r="B691" s="38" t="s">
        <v>1756</v>
      </c>
      <c r="C691" s="38" t="s">
        <v>1271</v>
      </c>
    </row>
    <row r="692" spans="1:3" x14ac:dyDescent="0.25">
      <c r="A692" s="38">
        <v>839</v>
      </c>
      <c r="B692" s="38" t="s">
        <v>1757</v>
      </c>
      <c r="C692" s="38" t="s">
        <v>1270</v>
      </c>
    </row>
    <row r="693" spans="1:3" x14ac:dyDescent="0.25">
      <c r="A693" s="38">
        <v>840</v>
      </c>
      <c r="B693" s="38" t="s">
        <v>2373</v>
      </c>
      <c r="C693" s="38" t="s">
        <v>1273</v>
      </c>
    </row>
    <row r="694" spans="1:3" x14ac:dyDescent="0.25">
      <c r="A694" s="38">
        <v>841</v>
      </c>
      <c r="B694" s="38" t="s">
        <v>1758</v>
      </c>
      <c r="C694" s="38" t="s">
        <v>1270</v>
      </c>
    </row>
    <row r="695" spans="1:3" x14ac:dyDescent="0.25">
      <c r="A695" s="38">
        <v>842</v>
      </c>
      <c r="B695" s="38" t="s">
        <v>1759</v>
      </c>
      <c r="C695" s="38" t="s">
        <v>1271</v>
      </c>
    </row>
    <row r="696" spans="1:3" x14ac:dyDescent="0.25">
      <c r="A696" s="38">
        <v>843</v>
      </c>
      <c r="B696" s="38" t="s">
        <v>1760</v>
      </c>
      <c r="C696" s="38" t="s">
        <v>1271</v>
      </c>
    </row>
    <row r="697" spans="1:3" x14ac:dyDescent="0.25">
      <c r="A697" s="38">
        <v>844</v>
      </c>
      <c r="B697" s="38" t="s">
        <v>1761</v>
      </c>
      <c r="C697" s="38" t="s">
        <v>1271</v>
      </c>
    </row>
    <row r="698" spans="1:3" x14ac:dyDescent="0.25">
      <c r="A698" s="38">
        <v>845</v>
      </c>
      <c r="B698" s="38" t="s">
        <v>1762</v>
      </c>
      <c r="C698" s="38" t="s">
        <v>1270</v>
      </c>
    </row>
    <row r="699" spans="1:3" x14ac:dyDescent="0.25">
      <c r="A699" s="38">
        <v>849</v>
      </c>
      <c r="B699" s="38" t="s">
        <v>1763</v>
      </c>
      <c r="C699" s="38" t="s">
        <v>1270</v>
      </c>
    </row>
    <row r="700" spans="1:3" x14ac:dyDescent="0.25">
      <c r="A700" s="38">
        <v>850</v>
      </c>
      <c r="B700" s="38" t="s">
        <v>1764</v>
      </c>
      <c r="C700" s="38" t="s">
        <v>1270</v>
      </c>
    </row>
    <row r="701" spans="1:3" x14ac:dyDescent="0.25">
      <c r="A701" s="38">
        <v>851</v>
      </c>
      <c r="B701" s="38" t="s">
        <v>1765</v>
      </c>
      <c r="C701" s="38" t="s">
        <v>1273</v>
      </c>
    </row>
    <row r="702" spans="1:3" x14ac:dyDescent="0.25">
      <c r="A702" s="38">
        <v>852</v>
      </c>
      <c r="B702" s="38" t="s">
        <v>1766</v>
      </c>
      <c r="C702" s="38" t="s">
        <v>1273</v>
      </c>
    </row>
    <row r="703" spans="1:3" x14ac:dyDescent="0.25">
      <c r="A703" s="38">
        <v>853</v>
      </c>
      <c r="B703" s="38" t="s">
        <v>2326</v>
      </c>
      <c r="C703" s="38" t="s">
        <v>1273</v>
      </c>
    </row>
    <row r="704" spans="1:3" x14ac:dyDescent="0.25">
      <c r="A704" s="38">
        <v>854</v>
      </c>
      <c r="B704" s="38" t="s">
        <v>1767</v>
      </c>
      <c r="C704" s="38" t="s">
        <v>1273</v>
      </c>
    </row>
    <row r="705" spans="1:3" x14ac:dyDescent="0.25">
      <c r="A705" s="38">
        <v>855</v>
      </c>
      <c r="B705" s="38" t="s">
        <v>1768</v>
      </c>
      <c r="C705" s="38" t="s">
        <v>1273</v>
      </c>
    </row>
    <row r="706" spans="1:3" x14ac:dyDescent="0.25">
      <c r="A706" s="38">
        <v>856</v>
      </c>
      <c r="B706" s="38" t="s">
        <v>1769</v>
      </c>
      <c r="C706" s="38" t="s">
        <v>1273</v>
      </c>
    </row>
    <row r="707" spans="1:3" x14ac:dyDescent="0.25">
      <c r="A707" s="38">
        <v>857</v>
      </c>
      <c r="B707" s="38" t="s">
        <v>1770</v>
      </c>
      <c r="C707" s="38" t="s">
        <v>1273</v>
      </c>
    </row>
    <row r="708" spans="1:3" x14ac:dyDescent="0.25">
      <c r="A708" s="38">
        <v>858</v>
      </c>
      <c r="B708" s="38" t="s">
        <v>1771</v>
      </c>
      <c r="C708" s="38" t="s">
        <v>1270</v>
      </c>
    </row>
    <row r="709" spans="1:3" x14ac:dyDescent="0.25">
      <c r="A709" s="38">
        <v>859</v>
      </c>
      <c r="B709" s="38" t="s">
        <v>1772</v>
      </c>
      <c r="C709" s="38" t="s">
        <v>1271</v>
      </c>
    </row>
    <row r="710" spans="1:3" x14ac:dyDescent="0.25">
      <c r="A710" s="38">
        <v>860</v>
      </c>
      <c r="B710" s="38" t="s">
        <v>1773</v>
      </c>
      <c r="C710" s="38" t="s">
        <v>1270</v>
      </c>
    </row>
    <row r="711" spans="1:3" x14ac:dyDescent="0.25">
      <c r="A711" s="38">
        <v>861</v>
      </c>
      <c r="B711" s="38" t="s">
        <v>1774</v>
      </c>
      <c r="C711" s="38" t="s">
        <v>1270</v>
      </c>
    </row>
    <row r="712" spans="1:3" x14ac:dyDescent="0.25">
      <c r="A712" s="38">
        <v>862</v>
      </c>
      <c r="B712" s="38" t="s">
        <v>2342</v>
      </c>
      <c r="C712" s="38" t="s">
        <v>1273</v>
      </c>
    </row>
    <row r="713" spans="1:3" x14ac:dyDescent="0.25">
      <c r="A713" s="38">
        <v>863</v>
      </c>
      <c r="B713" s="38" t="s">
        <v>1775</v>
      </c>
      <c r="C713" s="38" t="s">
        <v>1270</v>
      </c>
    </row>
    <row r="714" spans="1:3" x14ac:dyDescent="0.25">
      <c r="A714" s="38">
        <v>864</v>
      </c>
      <c r="B714" s="38" t="s">
        <v>1776</v>
      </c>
      <c r="C714" s="38" t="s">
        <v>1273</v>
      </c>
    </row>
    <row r="715" spans="1:3" x14ac:dyDescent="0.25">
      <c r="A715" s="38">
        <v>865</v>
      </c>
      <c r="B715" s="38" t="s">
        <v>1777</v>
      </c>
      <c r="C715" s="38" t="s">
        <v>1270</v>
      </c>
    </row>
    <row r="716" spans="1:3" x14ac:dyDescent="0.25">
      <c r="A716" s="38">
        <v>866</v>
      </c>
      <c r="B716" s="38" t="s">
        <v>1778</v>
      </c>
      <c r="C716" s="38" t="s">
        <v>1270</v>
      </c>
    </row>
    <row r="717" spans="1:3" x14ac:dyDescent="0.25">
      <c r="A717" s="38">
        <v>867</v>
      </c>
      <c r="B717" s="38" t="s">
        <v>1779</v>
      </c>
      <c r="C717" s="38" t="s">
        <v>1271</v>
      </c>
    </row>
    <row r="718" spans="1:3" x14ac:dyDescent="0.25">
      <c r="A718" s="38">
        <v>868</v>
      </c>
      <c r="B718" s="38" t="s">
        <v>1780</v>
      </c>
      <c r="C718" s="38" t="s">
        <v>1270</v>
      </c>
    </row>
    <row r="719" spans="1:3" x14ac:dyDescent="0.25">
      <c r="A719" s="38">
        <v>869</v>
      </c>
      <c r="B719" s="38" t="s">
        <v>1781</v>
      </c>
      <c r="C719" s="38" t="s">
        <v>1273</v>
      </c>
    </row>
    <row r="720" spans="1:3" x14ac:dyDescent="0.25">
      <c r="A720" s="38">
        <v>870</v>
      </c>
      <c r="B720" s="38" t="s">
        <v>1782</v>
      </c>
      <c r="C720" s="38" t="s">
        <v>1272</v>
      </c>
    </row>
    <row r="721" spans="1:3" x14ac:dyDescent="0.25">
      <c r="A721" s="38">
        <v>871</v>
      </c>
      <c r="B721" s="38" t="s">
        <v>2187</v>
      </c>
      <c r="C721" s="38" t="s">
        <v>1272</v>
      </c>
    </row>
    <row r="722" spans="1:3" x14ac:dyDescent="0.25">
      <c r="A722" s="38">
        <v>872</v>
      </c>
      <c r="B722" s="38" t="s">
        <v>1783</v>
      </c>
      <c r="C722" s="38" t="s">
        <v>1273</v>
      </c>
    </row>
    <row r="723" spans="1:3" x14ac:dyDescent="0.25">
      <c r="A723" s="38">
        <v>873</v>
      </c>
      <c r="B723" s="38" t="s">
        <v>1784</v>
      </c>
      <c r="C723" s="38" t="s">
        <v>1272</v>
      </c>
    </row>
    <row r="724" spans="1:3" x14ac:dyDescent="0.25">
      <c r="A724" s="38">
        <v>874</v>
      </c>
      <c r="B724" s="38" t="s">
        <v>1785</v>
      </c>
      <c r="C724" s="38" t="s">
        <v>1273</v>
      </c>
    </row>
    <row r="725" spans="1:3" x14ac:dyDescent="0.25">
      <c r="A725" s="38">
        <v>875</v>
      </c>
      <c r="B725" s="38" t="s">
        <v>2263</v>
      </c>
      <c r="C725" s="38" t="s">
        <v>1270</v>
      </c>
    </row>
    <row r="726" spans="1:3" x14ac:dyDescent="0.25">
      <c r="A726" s="38">
        <v>876</v>
      </c>
      <c r="B726" s="38" t="s">
        <v>1786</v>
      </c>
      <c r="C726" s="38" t="s">
        <v>1270</v>
      </c>
    </row>
    <row r="727" spans="1:3" x14ac:dyDescent="0.25">
      <c r="A727" s="38">
        <v>877</v>
      </c>
      <c r="B727" s="38" t="s">
        <v>1787</v>
      </c>
      <c r="C727" s="38" t="s">
        <v>1273</v>
      </c>
    </row>
    <row r="728" spans="1:3" x14ac:dyDescent="0.25">
      <c r="A728" s="38">
        <v>878</v>
      </c>
      <c r="B728" s="38" t="s">
        <v>2152</v>
      </c>
      <c r="C728" s="38" t="s">
        <v>1273</v>
      </c>
    </row>
    <row r="729" spans="1:3" x14ac:dyDescent="0.25">
      <c r="A729" s="38">
        <v>879</v>
      </c>
      <c r="B729" s="38" t="s">
        <v>1788</v>
      </c>
      <c r="C729" s="38" t="s">
        <v>1270</v>
      </c>
    </row>
    <row r="730" spans="1:3" x14ac:dyDescent="0.25">
      <c r="A730" s="38">
        <v>880</v>
      </c>
      <c r="B730" s="38" t="s">
        <v>2391</v>
      </c>
      <c r="C730" s="38" t="s">
        <v>1272</v>
      </c>
    </row>
    <row r="731" spans="1:3" x14ac:dyDescent="0.25">
      <c r="A731" s="38">
        <v>881</v>
      </c>
      <c r="B731" s="38" t="s">
        <v>1789</v>
      </c>
      <c r="C731" s="38" t="s">
        <v>1272</v>
      </c>
    </row>
    <row r="732" spans="1:3" x14ac:dyDescent="0.25">
      <c r="A732" s="38">
        <v>882</v>
      </c>
      <c r="B732" s="38" t="s">
        <v>1790</v>
      </c>
      <c r="C732" s="38" t="s">
        <v>1273</v>
      </c>
    </row>
    <row r="733" spans="1:3" x14ac:dyDescent="0.25">
      <c r="A733" s="38">
        <v>883</v>
      </c>
      <c r="B733" s="38" t="s">
        <v>1791</v>
      </c>
      <c r="C733" s="38" t="s">
        <v>1270</v>
      </c>
    </row>
    <row r="734" spans="1:3" x14ac:dyDescent="0.25">
      <c r="A734" s="38">
        <v>884</v>
      </c>
      <c r="B734" s="38" t="s">
        <v>1792</v>
      </c>
      <c r="C734" s="38" t="s">
        <v>1270</v>
      </c>
    </row>
    <row r="735" spans="1:3" x14ac:dyDescent="0.25">
      <c r="A735" s="38">
        <v>885</v>
      </c>
      <c r="B735" s="38" t="s">
        <v>1793</v>
      </c>
      <c r="C735" s="38" t="s">
        <v>1272</v>
      </c>
    </row>
    <row r="736" spans="1:3" x14ac:dyDescent="0.25">
      <c r="A736" s="38">
        <v>886</v>
      </c>
      <c r="B736" s="38" t="s">
        <v>1794</v>
      </c>
      <c r="C736" s="38" t="s">
        <v>1273</v>
      </c>
    </row>
    <row r="737" spans="1:3" x14ac:dyDescent="0.25">
      <c r="A737" s="38">
        <v>887</v>
      </c>
      <c r="B737" s="38" t="s">
        <v>2361</v>
      </c>
      <c r="C737" s="38" t="s">
        <v>1270</v>
      </c>
    </row>
    <row r="738" spans="1:3" x14ac:dyDescent="0.25">
      <c r="A738" s="38">
        <v>888</v>
      </c>
      <c r="B738" s="38" t="s">
        <v>2260</v>
      </c>
      <c r="C738" s="38" t="s">
        <v>1273</v>
      </c>
    </row>
    <row r="739" spans="1:3" x14ac:dyDescent="0.25">
      <c r="A739" s="38">
        <v>889</v>
      </c>
      <c r="B739" s="38" t="s">
        <v>2242</v>
      </c>
      <c r="C739" s="38" t="s">
        <v>1270</v>
      </c>
    </row>
    <row r="740" spans="1:3" x14ac:dyDescent="0.25">
      <c r="A740" s="38">
        <v>890</v>
      </c>
      <c r="B740" s="38" t="s">
        <v>1795</v>
      </c>
      <c r="C740" s="38" t="s">
        <v>1272</v>
      </c>
    </row>
    <row r="741" spans="1:3" x14ac:dyDescent="0.25">
      <c r="A741" s="38">
        <v>891</v>
      </c>
      <c r="B741" s="38" t="s">
        <v>1796</v>
      </c>
      <c r="C741" s="38" t="s">
        <v>1272</v>
      </c>
    </row>
    <row r="742" spans="1:3" x14ac:dyDescent="0.25">
      <c r="A742" s="38">
        <v>892</v>
      </c>
      <c r="B742" s="38" t="s">
        <v>1797</v>
      </c>
      <c r="C742" s="38" t="s">
        <v>1270</v>
      </c>
    </row>
    <row r="743" spans="1:3" x14ac:dyDescent="0.25">
      <c r="A743" s="38">
        <v>893</v>
      </c>
      <c r="B743" s="38" t="s">
        <v>1798</v>
      </c>
      <c r="C743" s="38" t="s">
        <v>1271</v>
      </c>
    </row>
    <row r="744" spans="1:3" x14ac:dyDescent="0.25">
      <c r="A744" s="38">
        <v>894</v>
      </c>
      <c r="B744" s="38" t="s">
        <v>2141</v>
      </c>
      <c r="C744" s="38" t="s">
        <v>1273</v>
      </c>
    </row>
    <row r="745" spans="1:3" x14ac:dyDescent="0.25">
      <c r="A745" s="38">
        <v>895</v>
      </c>
      <c r="B745" s="38" t="s">
        <v>2374</v>
      </c>
      <c r="C745" s="38" t="s">
        <v>1273</v>
      </c>
    </row>
    <row r="746" spans="1:3" x14ac:dyDescent="0.25">
      <c r="A746" s="38">
        <v>896</v>
      </c>
      <c r="B746" s="38" t="s">
        <v>1799</v>
      </c>
      <c r="C746" s="38" t="s">
        <v>1270</v>
      </c>
    </row>
    <row r="747" spans="1:3" x14ac:dyDescent="0.25">
      <c r="A747" s="38">
        <v>897</v>
      </c>
      <c r="B747" s="38" t="s">
        <v>1800</v>
      </c>
      <c r="C747" s="38" t="s">
        <v>1270</v>
      </c>
    </row>
    <row r="748" spans="1:3" x14ac:dyDescent="0.25">
      <c r="A748" s="38">
        <v>899</v>
      </c>
      <c r="B748" s="38" t="s">
        <v>1801</v>
      </c>
      <c r="C748" s="38" t="s">
        <v>1271</v>
      </c>
    </row>
    <row r="749" spans="1:3" x14ac:dyDescent="0.25">
      <c r="A749" s="38">
        <v>900</v>
      </c>
      <c r="B749" s="38" t="s">
        <v>1802</v>
      </c>
      <c r="C749" s="38" t="s">
        <v>1270</v>
      </c>
    </row>
    <row r="750" spans="1:3" x14ac:dyDescent="0.25">
      <c r="A750" s="38">
        <v>901</v>
      </c>
      <c r="B750" s="38" t="s">
        <v>1803</v>
      </c>
      <c r="C750" s="38" t="s">
        <v>1270</v>
      </c>
    </row>
    <row r="751" spans="1:3" x14ac:dyDescent="0.25">
      <c r="A751" s="38">
        <v>902</v>
      </c>
      <c r="B751" s="38" t="s">
        <v>1804</v>
      </c>
      <c r="C751" s="38" t="s">
        <v>1270</v>
      </c>
    </row>
    <row r="752" spans="1:3" x14ac:dyDescent="0.25">
      <c r="A752" s="38">
        <v>903</v>
      </c>
      <c r="B752" s="38" t="s">
        <v>1805</v>
      </c>
      <c r="C752" s="38" t="s">
        <v>1273</v>
      </c>
    </row>
    <row r="753" spans="1:3" x14ac:dyDescent="0.25">
      <c r="A753" s="38">
        <v>904</v>
      </c>
      <c r="B753" s="38" t="s">
        <v>1806</v>
      </c>
      <c r="C753" s="38" t="s">
        <v>1270</v>
      </c>
    </row>
    <row r="754" spans="1:3" x14ac:dyDescent="0.25">
      <c r="A754" s="38">
        <v>905</v>
      </c>
      <c r="B754" s="38" t="s">
        <v>1807</v>
      </c>
      <c r="C754" s="38" t="s">
        <v>1273</v>
      </c>
    </row>
    <row r="755" spans="1:3" x14ac:dyDescent="0.25">
      <c r="A755" s="38">
        <v>906</v>
      </c>
      <c r="B755" s="38" t="s">
        <v>1808</v>
      </c>
      <c r="C755" s="38" t="s">
        <v>1270</v>
      </c>
    </row>
    <row r="756" spans="1:3" x14ac:dyDescent="0.25">
      <c r="A756" s="38">
        <v>907</v>
      </c>
      <c r="B756" s="38" t="s">
        <v>1809</v>
      </c>
      <c r="C756" s="38" t="s">
        <v>1270</v>
      </c>
    </row>
    <row r="757" spans="1:3" x14ac:dyDescent="0.25">
      <c r="A757" s="38">
        <v>908</v>
      </c>
      <c r="B757" s="38" t="s">
        <v>1810</v>
      </c>
      <c r="C757" s="38" t="s">
        <v>1270</v>
      </c>
    </row>
    <row r="758" spans="1:3" x14ac:dyDescent="0.25">
      <c r="A758" s="38">
        <v>909</v>
      </c>
      <c r="B758" s="38" t="s">
        <v>1811</v>
      </c>
      <c r="C758" s="38" t="s">
        <v>1270</v>
      </c>
    </row>
    <row r="759" spans="1:3" x14ac:dyDescent="0.25">
      <c r="A759" s="38">
        <v>910</v>
      </c>
      <c r="B759" s="38" t="s">
        <v>1812</v>
      </c>
      <c r="C759" s="38" t="s">
        <v>1273</v>
      </c>
    </row>
    <row r="760" spans="1:3" x14ac:dyDescent="0.25">
      <c r="A760" s="38">
        <v>911</v>
      </c>
      <c r="B760" s="38" t="s">
        <v>1813</v>
      </c>
      <c r="C760" s="38" t="s">
        <v>1270</v>
      </c>
    </row>
    <row r="761" spans="1:3" x14ac:dyDescent="0.25">
      <c r="A761" s="38">
        <v>912</v>
      </c>
      <c r="B761" s="38" t="s">
        <v>1814</v>
      </c>
      <c r="C761" s="38" t="s">
        <v>1271</v>
      </c>
    </row>
    <row r="762" spans="1:3" x14ac:dyDescent="0.25">
      <c r="A762" s="38">
        <v>913</v>
      </c>
      <c r="B762" s="38" t="s">
        <v>1815</v>
      </c>
      <c r="C762" s="38" t="s">
        <v>1270</v>
      </c>
    </row>
    <row r="763" spans="1:3" x14ac:dyDescent="0.25">
      <c r="A763" s="38">
        <v>914</v>
      </c>
      <c r="B763" s="38" t="s">
        <v>1816</v>
      </c>
      <c r="C763" s="38" t="s">
        <v>1270</v>
      </c>
    </row>
    <row r="764" spans="1:3" x14ac:dyDescent="0.25">
      <c r="A764" s="38">
        <v>915</v>
      </c>
      <c r="B764" s="38" t="s">
        <v>1817</v>
      </c>
      <c r="C764" s="38" t="s">
        <v>1270</v>
      </c>
    </row>
    <row r="765" spans="1:3" x14ac:dyDescent="0.25">
      <c r="A765" s="38">
        <v>916</v>
      </c>
      <c r="B765" s="38" t="s">
        <v>1818</v>
      </c>
      <c r="C765" s="38" t="s">
        <v>1270</v>
      </c>
    </row>
    <row r="766" spans="1:3" x14ac:dyDescent="0.25">
      <c r="A766" s="38">
        <v>917</v>
      </c>
      <c r="B766" s="38" t="s">
        <v>1819</v>
      </c>
      <c r="C766" s="38" t="s">
        <v>1270</v>
      </c>
    </row>
    <row r="767" spans="1:3" x14ac:dyDescent="0.25">
      <c r="A767" s="38">
        <v>918</v>
      </c>
      <c r="B767" s="38" t="s">
        <v>1820</v>
      </c>
      <c r="C767" s="38" t="s">
        <v>1270</v>
      </c>
    </row>
    <row r="768" spans="1:3" x14ac:dyDescent="0.25">
      <c r="A768" s="38">
        <v>919</v>
      </c>
      <c r="B768" s="38" t="s">
        <v>2348</v>
      </c>
      <c r="C768" s="38" t="s">
        <v>1270</v>
      </c>
    </row>
    <row r="769" spans="1:3" x14ac:dyDescent="0.25">
      <c r="A769" s="38">
        <v>921</v>
      </c>
      <c r="B769" s="38" t="s">
        <v>1821</v>
      </c>
      <c r="C769" s="38" t="s">
        <v>1273</v>
      </c>
    </row>
    <row r="770" spans="1:3" x14ac:dyDescent="0.25">
      <c r="A770" s="38">
        <v>923</v>
      </c>
      <c r="B770" s="38" t="s">
        <v>1822</v>
      </c>
      <c r="C770" s="38" t="s">
        <v>1271</v>
      </c>
    </row>
    <row r="771" spans="1:3" x14ac:dyDescent="0.25">
      <c r="A771" s="38">
        <v>924</v>
      </c>
      <c r="B771" s="38" t="s">
        <v>2350</v>
      </c>
      <c r="C771" s="38" t="s">
        <v>1273</v>
      </c>
    </row>
    <row r="772" spans="1:3" x14ac:dyDescent="0.25">
      <c r="A772" s="38">
        <v>925</v>
      </c>
      <c r="B772" s="38" t="s">
        <v>1823</v>
      </c>
      <c r="C772" s="38" t="s">
        <v>1270</v>
      </c>
    </row>
    <row r="773" spans="1:3" x14ac:dyDescent="0.25">
      <c r="A773" s="38">
        <v>926</v>
      </c>
      <c r="B773" s="38" t="s">
        <v>2344</v>
      </c>
      <c r="C773" s="38" t="s">
        <v>1273</v>
      </c>
    </row>
    <row r="774" spans="1:3" x14ac:dyDescent="0.25">
      <c r="A774" s="38">
        <v>927</v>
      </c>
      <c r="B774" s="38" t="s">
        <v>2262</v>
      </c>
      <c r="C774" s="38" t="s">
        <v>1270</v>
      </c>
    </row>
    <row r="775" spans="1:3" x14ac:dyDescent="0.25">
      <c r="A775" s="38">
        <v>928</v>
      </c>
      <c r="B775" s="38" t="s">
        <v>1912</v>
      </c>
      <c r="C775" s="38" t="s">
        <v>1273</v>
      </c>
    </row>
    <row r="776" spans="1:3" x14ac:dyDescent="0.25">
      <c r="A776" s="38">
        <v>929</v>
      </c>
      <c r="B776" s="38" t="s">
        <v>1923</v>
      </c>
      <c r="C776" s="38" t="s">
        <v>1270</v>
      </c>
    </row>
    <row r="777" spans="1:3" x14ac:dyDescent="0.25">
      <c r="A777" s="38">
        <v>930</v>
      </c>
      <c r="B777" s="38" t="s">
        <v>1918</v>
      </c>
      <c r="C777" s="38" t="s">
        <v>1270</v>
      </c>
    </row>
    <row r="778" spans="1:3" x14ac:dyDescent="0.25">
      <c r="A778" s="38">
        <v>931</v>
      </c>
      <c r="B778" s="38" t="s">
        <v>1824</v>
      </c>
      <c r="C778" s="38" t="s">
        <v>1270</v>
      </c>
    </row>
    <row r="779" spans="1:3" x14ac:dyDescent="0.25">
      <c r="A779" s="38">
        <v>932</v>
      </c>
      <c r="B779" s="38" t="s">
        <v>1825</v>
      </c>
      <c r="C779" s="38" t="s">
        <v>1270</v>
      </c>
    </row>
    <row r="780" spans="1:3" x14ac:dyDescent="0.25">
      <c r="A780" s="38">
        <v>933</v>
      </c>
      <c r="B780" s="38" t="s">
        <v>1942</v>
      </c>
      <c r="C780" s="38" t="s">
        <v>1271</v>
      </c>
    </row>
    <row r="781" spans="1:3" x14ac:dyDescent="0.25">
      <c r="A781" s="38">
        <v>934</v>
      </c>
      <c r="B781" s="38" t="s">
        <v>1902</v>
      </c>
      <c r="C781" s="38" t="s">
        <v>1271</v>
      </c>
    </row>
    <row r="782" spans="1:3" x14ac:dyDescent="0.25">
      <c r="A782" s="38">
        <v>935</v>
      </c>
      <c r="B782" s="38" t="s">
        <v>1826</v>
      </c>
      <c r="C782" s="38" t="s">
        <v>1270</v>
      </c>
    </row>
    <row r="783" spans="1:3" x14ac:dyDescent="0.25">
      <c r="A783" s="38">
        <v>936</v>
      </c>
      <c r="B783" s="38" t="s">
        <v>1827</v>
      </c>
      <c r="C783" s="38" t="s">
        <v>1273</v>
      </c>
    </row>
    <row r="784" spans="1:3" x14ac:dyDescent="0.25">
      <c r="A784" s="38">
        <v>937</v>
      </c>
      <c r="B784" s="38" t="s">
        <v>1828</v>
      </c>
      <c r="C784" s="38" t="s">
        <v>1273</v>
      </c>
    </row>
    <row r="785" spans="1:3" x14ac:dyDescent="0.25">
      <c r="A785" s="38">
        <v>938</v>
      </c>
      <c r="B785" s="38" t="s">
        <v>2615</v>
      </c>
      <c r="C785" s="38" t="s">
        <v>1270</v>
      </c>
    </row>
    <row r="786" spans="1:3" x14ac:dyDescent="0.25">
      <c r="A786" s="38">
        <v>939</v>
      </c>
      <c r="B786" s="38" t="s">
        <v>1829</v>
      </c>
      <c r="C786" s="38" t="s">
        <v>1270</v>
      </c>
    </row>
    <row r="787" spans="1:3" x14ac:dyDescent="0.25">
      <c r="A787" s="38">
        <v>940</v>
      </c>
      <c r="B787" s="38" t="s">
        <v>2371</v>
      </c>
      <c r="C787" s="38" t="s">
        <v>1273</v>
      </c>
    </row>
    <row r="788" spans="1:3" x14ac:dyDescent="0.25">
      <c r="A788" s="38">
        <v>941</v>
      </c>
      <c r="B788" s="38" t="s">
        <v>1830</v>
      </c>
      <c r="C788" s="38" t="s">
        <v>1273</v>
      </c>
    </row>
    <row r="789" spans="1:3" x14ac:dyDescent="0.25">
      <c r="A789" s="38">
        <v>942</v>
      </c>
      <c r="B789" s="38" t="s">
        <v>1831</v>
      </c>
      <c r="C789" s="38" t="s">
        <v>1273</v>
      </c>
    </row>
    <row r="790" spans="1:3" x14ac:dyDescent="0.25">
      <c r="A790" s="38">
        <v>943</v>
      </c>
      <c r="B790" s="38" t="s">
        <v>1832</v>
      </c>
      <c r="C790" s="38" t="s">
        <v>1270</v>
      </c>
    </row>
    <row r="791" spans="1:3" x14ac:dyDescent="0.25">
      <c r="A791" s="38">
        <v>944</v>
      </c>
      <c r="B791" s="38" t="s">
        <v>1833</v>
      </c>
      <c r="C791" s="38" t="s">
        <v>1273</v>
      </c>
    </row>
    <row r="792" spans="1:3" x14ac:dyDescent="0.25">
      <c r="A792" s="38">
        <v>945</v>
      </c>
      <c r="B792" s="38" t="s">
        <v>1834</v>
      </c>
      <c r="C792" s="38" t="s">
        <v>1271</v>
      </c>
    </row>
    <row r="793" spans="1:3" x14ac:dyDescent="0.25">
      <c r="A793" s="38">
        <v>946</v>
      </c>
      <c r="B793" s="38" t="s">
        <v>1835</v>
      </c>
      <c r="C793" s="38" t="s">
        <v>1270</v>
      </c>
    </row>
    <row r="794" spans="1:3" x14ac:dyDescent="0.25">
      <c r="A794" s="38">
        <v>947</v>
      </c>
      <c r="B794" s="38" t="s">
        <v>1836</v>
      </c>
      <c r="C794" s="38" t="s">
        <v>1270</v>
      </c>
    </row>
    <row r="795" spans="1:3" x14ac:dyDescent="0.25">
      <c r="A795" s="38">
        <v>948</v>
      </c>
      <c r="B795" s="38" t="s">
        <v>1837</v>
      </c>
      <c r="C795" s="38" t="s">
        <v>1273</v>
      </c>
    </row>
    <row r="796" spans="1:3" x14ac:dyDescent="0.25">
      <c r="A796" s="38">
        <v>949</v>
      </c>
      <c r="B796" s="38" t="s">
        <v>1838</v>
      </c>
      <c r="C796" s="38" t="s">
        <v>1270</v>
      </c>
    </row>
    <row r="797" spans="1:3" x14ac:dyDescent="0.25">
      <c r="A797" s="38">
        <v>950</v>
      </c>
      <c r="B797" s="38" t="s">
        <v>1839</v>
      </c>
      <c r="C797" s="38" t="s">
        <v>1273</v>
      </c>
    </row>
    <row r="798" spans="1:3" x14ac:dyDescent="0.25">
      <c r="A798" s="38">
        <v>951</v>
      </c>
      <c r="B798" s="38" t="s">
        <v>1840</v>
      </c>
      <c r="C798" s="38" t="s">
        <v>1270</v>
      </c>
    </row>
    <row r="799" spans="1:3" x14ac:dyDescent="0.25">
      <c r="A799" s="38">
        <v>952</v>
      </c>
      <c r="B799" s="38" t="s">
        <v>1841</v>
      </c>
      <c r="C799" s="38" t="s">
        <v>1270</v>
      </c>
    </row>
    <row r="800" spans="1:3" x14ac:dyDescent="0.25">
      <c r="A800" s="38">
        <v>953</v>
      </c>
      <c r="B800" s="38" t="s">
        <v>1842</v>
      </c>
      <c r="C800" s="38" t="s">
        <v>1270</v>
      </c>
    </row>
    <row r="801" spans="1:3" x14ac:dyDescent="0.25">
      <c r="A801" s="38">
        <v>954</v>
      </c>
      <c r="B801" s="38" t="s">
        <v>1843</v>
      </c>
      <c r="C801" s="38" t="s">
        <v>1273</v>
      </c>
    </row>
    <row r="802" spans="1:3" x14ac:dyDescent="0.25">
      <c r="A802" s="38">
        <v>955</v>
      </c>
      <c r="B802" s="38" t="s">
        <v>1844</v>
      </c>
      <c r="C802" s="38" t="s">
        <v>1270</v>
      </c>
    </row>
    <row r="803" spans="1:3" x14ac:dyDescent="0.25">
      <c r="A803" s="38">
        <v>956</v>
      </c>
      <c r="B803" s="38" t="s">
        <v>2392</v>
      </c>
      <c r="C803" s="38" t="s">
        <v>1273</v>
      </c>
    </row>
    <row r="804" spans="1:3" x14ac:dyDescent="0.25">
      <c r="A804" s="38">
        <v>957</v>
      </c>
      <c r="B804" s="38" t="s">
        <v>1845</v>
      </c>
      <c r="C804" s="38" t="s">
        <v>1270</v>
      </c>
    </row>
    <row r="805" spans="1:3" x14ac:dyDescent="0.25">
      <c r="A805" s="38">
        <v>958</v>
      </c>
      <c r="B805" s="38" t="s">
        <v>1846</v>
      </c>
      <c r="C805" s="38" t="s">
        <v>1270</v>
      </c>
    </row>
    <row r="806" spans="1:3" x14ac:dyDescent="0.25">
      <c r="A806" s="38">
        <v>959</v>
      </c>
      <c r="B806" s="38" t="s">
        <v>2261</v>
      </c>
      <c r="C806" s="38" t="s">
        <v>1271</v>
      </c>
    </row>
    <row r="807" spans="1:3" x14ac:dyDescent="0.25">
      <c r="A807" s="38">
        <v>960</v>
      </c>
      <c r="B807" s="38" t="s">
        <v>1847</v>
      </c>
      <c r="C807" s="38" t="s">
        <v>1272</v>
      </c>
    </row>
    <row r="808" spans="1:3" x14ac:dyDescent="0.25">
      <c r="A808" s="38">
        <v>961</v>
      </c>
      <c r="B808" s="38" t="s">
        <v>1848</v>
      </c>
      <c r="C808" s="38" t="s">
        <v>1270</v>
      </c>
    </row>
    <row r="809" spans="1:3" x14ac:dyDescent="0.25">
      <c r="A809" s="38">
        <v>962</v>
      </c>
      <c r="B809" s="38" t="s">
        <v>1849</v>
      </c>
      <c r="C809" s="38" t="s">
        <v>1272</v>
      </c>
    </row>
    <row r="810" spans="1:3" x14ac:dyDescent="0.25">
      <c r="A810" s="38">
        <v>963</v>
      </c>
      <c r="B810" s="38" t="s">
        <v>1850</v>
      </c>
      <c r="C810" s="38" t="s">
        <v>1271</v>
      </c>
    </row>
    <row r="811" spans="1:3" x14ac:dyDescent="0.25">
      <c r="A811" s="38">
        <v>964</v>
      </c>
      <c r="B811" s="38" t="s">
        <v>1851</v>
      </c>
      <c r="C811" s="38" t="s">
        <v>1273</v>
      </c>
    </row>
    <row r="812" spans="1:3" x14ac:dyDescent="0.25">
      <c r="A812" s="38">
        <v>965</v>
      </c>
      <c r="B812" s="38" t="s">
        <v>2276</v>
      </c>
      <c r="C812" s="38" t="s">
        <v>1273</v>
      </c>
    </row>
    <row r="813" spans="1:3" x14ac:dyDescent="0.25">
      <c r="A813" s="38">
        <v>966</v>
      </c>
      <c r="B813" s="38" t="s">
        <v>2138</v>
      </c>
      <c r="C813" s="38" t="s">
        <v>1270</v>
      </c>
    </row>
    <row r="814" spans="1:3" x14ac:dyDescent="0.25">
      <c r="A814" s="38">
        <v>967</v>
      </c>
      <c r="B814" s="38" t="s">
        <v>1852</v>
      </c>
      <c r="C814" s="38" t="s">
        <v>1270</v>
      </c>
    </row>
    <row r="815" spans="1:3" x14ac:dyDescent="0.25">
      <c r="A815" s="38">
        <v>968</v>
      </c>
      <c r="B815" s="38" t="s">
        <v>1853</v>
      </c>
      <c r="C815" s="38" t="s">
        <v>1272</v>
      </c>
    </row>
    <row r="816" spans="1:3" x14ac:dyDescent="0.25">
      <c r="A816" s="38">
        <v>969</v>
      </c>
      <c r="B816" s="38" t="s">
        <v>1854</v>
      </c>
      <c r="C816" s="38" t="s">
        <v>1273</v>
      </c>
    </row>
    <row r="817" spans="1:3" x14ac:dyDescent="0.25">
      <c r="A817" s="38">
        <v>970</v>
      </c>
      <c r="B817" s="38" t="s">
        <v>2360</v>
      </c>
      <c r="C817" s="38" t="s">
        <v>1270</v>
      </c>
    </row>
    <row r="818" spans="1:3" x14ac:dyDescent="0.25">
      <c r="A818" s="38">
        <v>971</v>
      </c>
      <c r="B818" s="38" t="s">
        <v>1855</v>
      </c>
      <c r="C818" s="38" t="s">
        <v>1270</v>
      </c>
    </row>
    <row r="819" spans="1:3" x14ac:dyDescent="0.25">
      <c r="A819" s="38">
        <v>972</v>
      </c>
      <c r="B819" s="38" t="s">
        <v>1856</v>
      </c>
      <c r="C819" s="38" t="s">
        <v>1270</v>
      </c>
    </row>
    <row r="820" spans="1:3" x14ac:dyDescent="0.25">
      <c r="A820" s="38">
        <v>973</v>
      </c>
      <c r="B820" s="38" t="s">
        <v>1857</v>
      </c>
      <c r="C820" s="38" t="s">
        <v>1270</v>
      </c>
    </row>
    <row r="821" spans="1:3" x14ac:dyDescent="0.25">
      <c r="A821" s="38">
        <v>974</v>
      </c>
      <c r="B821" s="38" t="s">
        <v>1858</v>
      </c>
      <c r="C821" s="38" t="s">
        <v>1270</v>
      </c>
    </row>
    <row r="822" spans="1:3" x14ac:dyDescent="0.25">
      <c r="A822" s="38">
        <v>976</v>
      </c>
      <c r="B822" s="38" t="s">
        <v>1859</v>
      </c>
      <c r="C822" s="38" t="s">
        <v>1270</v>
      </c>
    </row>
    <row r="823" spans="1:3" x14ac:dyDescent="0.25">
      <c r="A823" s="38">
        <v>977</v>
      </c>
      <c r="B823" s="38" t="s">
        <v>1893</v>
      </c>
      <c r="C823" s="38" t="s">
        <v>1270</v>
      </c>
    </row>
    <row r="824" spans="1:3" x14ac:dyDescent="0.25">
      <c r="A824" s="38">
        <v>978</v>
      </c>
      <c r="B824" s="38" t="s">
        <v>1860</v>
      </c>
      <c r="C824" s="38" t="s">
        <v>1270</v>
      </c>
    </row>
    <row r="825" spans="1:3" s="59" customFormat="1" x14ac:dyDescent="0.25">
      <c r="A825" s="38">
        <v>979</v>
      </c>
      <c r="B825" s="38" t="s">
        <v>1861</v>
      </c>
      <c r="C825" s="38" t="s">
        <v>1270</v>
      </c>
    </row>
    <row r="826" spans="1:3" s="59" customFormat="1" x14ac:dyDescent="0.25">
      <c r="A826" s="38">
        <v>980</v>
      </c>
      <c r="B826" s="38" t="s">
        <v>1862</v>
      </c>
      <c r="C826" s="38" t="s">
        <v>1270</v>
      </c>
    </row>
    <row r="827" spans="1:3" s="59" customFormat="1" x14ac:dyDescent="0.25">
      <c r="A827" s="38">
        <v>981</v>
      </c>
      <c r="B827" s="38" t="s">
        <v>1863</v>
      </c>
      <c r="C827" s="38" t="s">
        <v>1270</v>
      </c>
    </row>
    <row r="828" spans="1:3" s="69" customFormat="1" x14ac:dyDescent="0.25">
      <c r="A828" s="38">
        <v>982</v>
      </c>
      <c r="B828" s="38" t="s">
        <v>1864</v>
      </c>
      <c r="C828" s="38" t="s">
        <v>1270</v>
      </c>
    </row>
    <row r="829" spans="1:3" s="69" customFormat="1" x14ac:dyDescent="0.25">
      <c r="A829" s="38">
        <v>983</v>
      </c>
      <c r="B829" s="38" t="s">
        <v>1865</v>
      </c>
      <c r="C829" s="38" t="s">
        <v>1270</v>
      </c>
    </row>
    <row r="830" spans="1:3" s="69" customFormat="1" x14ac:dyDescent="0.25">
      <c r="A830" s="38">
        <v>984</v>
      </c>
      <c r="B830" s="38" t="s">
        <v>1866</v>
      </c>
      <c r="C830" s="38" t="s">
        <v>1272</v>
      </c>
    </row>
    <row r="831" spans="1:3" s="69" customFormat="1" x14ac:dyDescent="0.25">
      <c r="A831" s="38">
        <v>985</v>
      </c>
      <c r="B831" s="38" t="s">
        <v>1867</v>
      </c>
      <c r="C831" s="38" t="s">
        <v>1273</v>
      </c>
    </row>
    <row r="832" spans="1:3" s="69" customFormat="1" x14ac:dyDescent="0.25">
      <c r="A832" s="38">
        <v>986</v>
      </c>
      <c r="B832" s="38" t="s">
        <v>1868</v>
      </c>
      <c r="C832" s="38" t="s">
        <v>1273</v>
      </c>
    </row>
    <row r="833" spans="1:3" x14ac:dyDescent="0.25">
      <c r="A833" s="38">
        <v>987</v>
      </c>
      <c r="B833" s="38" t="s">
        <v>1869</v>
      </c>
      <c r="C833" s="38" t="s">
        <v>1273</v>
      </c>
    </row>
    <row r="834" spans="1:3" s="69" customFormat="1" x14ac:dyDescent="0.25">
      <c r="A834" s="38">
        <v>988</v>
      </c>
      <c r="B834" s="38" t="s">
        <v>1870</v>
      </c>
      <c r="C834" s="38" t="s">
        <v>1270</v>
      </c>
    </row>
    <row r="835" spans="1:3" s="69" customFormat="1" x14ac:dyDescent="0.25">
      <c r="A835" s="38">
        <v>989</v>
      </c>
      <c r="B835" s="38" t="s">
        <v>1871</v>
      </c>
      <c r="C835" s="38" t="s">
        <v>1270</v>
      </c>
    </row>
    <row r="836" spans="1:3" s="69" customFormat="1" x14ac:dyDescent="0.25">
      <c r="A836" s="38">
        <v>990</v>
      </c>
      <c r="B836" s="38" t="s">
        <v>2393</v>
      </c>
      <c r="C836" s="38" t="s">
        <v>1273</v>
      </c>
    </row>
    <row r="837" spans="1:3" s="69" customFormat="1" x14ac:dyDescent="0.25">
      <c r="A837" s="38">
        <v>991</v>
      </c>
      <c r="B837" s="38" t="s">
        <v>1872</v>
      </c>
      <c r="C837" s="38" t="s">
        <v>1273</v>
      </c>
    </row>
    <row r="838" spans="1:3" s="69" customFormat="1" x14ac:dyDescent="0.25">
      <c r="A838" s="38">
        <v>993</v>
      </c>
      <c r="B838" s="38" t="s">
        <v>1873</v>
      </c>
      <c r="C838" s="38" t="s">
        <v>1270</v>
      </c>
    </row>
    <row r="839" spans="1:3" s="69" customFormat="1" x14ac:dyDescent="0.25">
      <c r="A839" s="38">
        <v>994</v>
      </c>
      <c r="B839" s="38" t="s">
        <v>2246</v>
      </c>
      <c r="C839" s="38" t="s">
        <v>1270</v>
      </c>
    </row>
    <row r="840" spans="1:3" s="69" customFormat="1" x14ac:dyDescent="0.25">
      <c r="A840" s="38">
        <v>995</v>
      </c>
      <c r="B840" s="38" t="s">
        <v>1874</v>
      </c>
      <c r="C840" s="38" t="s">
        <v>1272</v>
      </c>
    </row>
    <row r="841" spans="1:3" s="69" customFormat="1" x14ac:dyDescent="0.25">
      <c r="A841" s="38">
        <v>996</v>
      </c>
      <c r="B841" s="38" t="s">
        <v>1875</v>
      </c>
      <c r="C841" s="38" t="s">
        <v>1270</v>
      </c>
    </row>
    <row r="842" spans="1:3" x14ac:dyDescent="0.25">
      <c r="A842" s="38">
        <v>464</v>
      </c>
      <c r="B842" s="38" t="s">
        <v>2599</v>
      </c>
      <c r="C842" s="38" t="s">
        <v>1273</v>
      </c>
    </row>
    <row r="843" spans="1:3" x14ac:dyDescent="0.25">
      <c r="A843" s="38">
        <v>379</v>
      </c>
      <c r="B843" s="38" t="s">
        <v>2612</v>
      </c>
      <c r="C843" s="38" t="s">
        <v>1270</v>
      </c>
    </row>
  </sheetData>
  <autoFilter ref="A1:C829">
    <sortState ref="A2:C843">
      <sortCondition sortBy="cellColor" ref="A1:A830" dxfId="312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44:A1048576 A1:A829">
    <cfRule type="duplicateValues" dxfId="114" priority="20"/>
  </conditionalFormatting>
  <conditionalFormatting sqref="A830">
    <cfRule type="duplicateValues" dxfId="113" priority="19"/>
  </conditionalFormatting>
  <conditionalFormatting sqref="A831">
    <cfRule type="duplicateValues" dxfId="112" priority="18"/>
  </conditionalFormatting>
  <conditionalFormatting sqref="A832">
    <cfRule type="duplicateValues" dxfId="111" priority="17"/>
  </conditionalFormatting>
  <conditionalFormatting sqref="A833">
    <cfRule type="duplicateValues" dxfId="110" priority="16"/>
  </conditionalFormatting>
  <conditionalFormatting sqref="A844:A1048576 A1:A833">
    <cfRule type="duplicateValues" dxfId="109" priority="15"/>
  </conditionalFormatting>
  <conditionalFormatting sqref="A834:A840">
    <cfRule type="duplicateValues" dxfId="108" priority="14"/>
  </conditionalFormatting>
  <conditionalFormatting sqref="A834:A840">
    <cfRule type="duplicateValues" dxfId="107" priority="13"/>
  </conditionalFormatting>
  <conditionalFormatting sqref="A844:A1048576 A1:A840">
    <cfRule type="duplicateValues" dxfId="106" priority="12"/>
  </conditionalFormatting>
  <conditionalFormatting sqref="A841">
    <cfRule type="duplicateValues" dxfId="105" priority="11"/>
  </conditionalFormatting>
  <conditionalFormatting sqref="A841">
    <cfRule type="duplicateValues" dxfId="104" priority="10"/>
  </conditionalFormatting>
  <conditionalFormatting sqref="A841">
    <cfRule type="duplicateValues" dxfId="103" priority="9"/>
  </conditionalFormatting>
  <conditionalFormatting sqref="A842">
    <cfRule type="duplicateValues" dxfId="102" priority="8"/>
  </conditionalFormatting>
  <conditionalFormatting sqref="A842">
    <cfRule type="duplicateValues" dxfId="101" priority="7"/>
  </conditionalFormatting>
  <conditionalFormatting sqref="A842">
    <cfRule type="duplicateValues" dxfId="100" priority="6"/>
  </conditionalFormatting>
  <conditionalFormatting sqref="A1:A842 A844:A1048576">
    <cfRule type="duplicateValues" dxfId="99" priority="5"/>
  </conditionalFormatting>
  <conditionalFormatting sqref="A843">
    <cfRule type="duplicateValues" dxfId="98" priority="4"/>
  </conditionalFormatting>
  <conditionalFormatting sqref="A843">
    <cfRule type="duplicateValues" dxfId="97" priority="3"/>
  </conditionalFormatting>
  <conditionalFormatting sqref="A843">
    <cfRule type="duplicateValues" dxfId="96" priority="2"/>
  </conditionalFormatting>
  <conditionalFormatting sqref="A843">
    <cfRule type="duplicateValues" dxfId="95" priority="1"/>
  </conditionalFormatting>
  <pageMargins left="0.7" right="0.7" top="0.75" bottom="0.75" header="0.3" footer="0.3"/>
  <pageSetup orientation="portrait" r:id="rId7"/>
  <legacyDrawing r:id="rId8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16" workbookViewId="0">
      <selection activeCell="E10" sqref="E10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210" t="s">
        <v>2413</v>
      </c>
      <c r="B1" s="211"/>
      <c r="C1" s="211"/>
      <c r="D1" s="211"/>
    </row>
    <row r="2" spans="1:5" x14ac:dyDescent="0.25">
      <c r="A2" s="47" t="s">
        <v>2414</v>
      </c>
      <c r="B2" s="47" t="s">
        <v>18</v>
      </c>
      <c r="C2" s="47" t="s">
        <v>2415</v>
      </c>
      <c r="D2" s="47" t="s">
        <v>2416</v>
      </c>
    </row>
    <row r="3" spans="1:5" ht="15.75" x14ac:dyDescent="0.25">
      <c r="A3" s="48">
        <v>3335925664</v>
      </c>
      <c r="B3" s="48" t="s">
        <v>2557</v>
      </c>
      <c r="C3" s="48" t="s">
        <v>2548</v>
      </c>
      <c r="D3" s="60" t="s">
        <v>2536</v>
      </c>
      <c r="E3" s="62"/>
    </row>
    <row r="4" spans="1:5" ht="15.75" x14ac:dyDescent="0.25">
      <c r="A4" s="48">
        <v>3335925995</v>
      </c>
      <c r="B4" s="48" t="s">
        <v>2558</v>
      </c>
      <c r="C4" s="48" t="s">
        <v>2548</v>
      </c>
      <c r="D4" s="60" t="s">
        <v>2536</v>
      </c>
      <c r="E4" s="62"/>
    </row>
    <row r="5" spans="1:5" ht="15.75" x14ac:dyDescent="0.25">
      <c r="A5" s="48">
        <v>3335926016</v>
      </c>
      <c r="B5" s="48" t="s">
        <v>2559</v>
      </c>
      <c r="C5" s="48" t="s">
        <v>2548</v>
      </c>
      <c r="D5" s="60" t="s">
        <v>2533</v>
      </c>
    </row>
    <row r="6" spans="1:5" ht="15.75" x14ac:dyDescent="0.25">
      <c r="A6" s="48">
        <v>3335926017</v>
      </c>
      <c r="B6" s="48" t="s">
        <v>2560</v>
      </c>
      <c r="C6" s="48" t="s">
        <v>2548</v>
      </c>
      <c r="D6" s="60" t="s">
        <v>2533</v>
      </c>
    </row>
    <row r="7" spans="1:5" ht="15.75" x14ac:dyDescent="0.25">
      <c r="A7" s="48"/>
      <c r="B7" s="48"/>
      <c r="C7" s="48"/>
      <c r="D7" s="60"/>
    </row>
    <row r="8" spans="1:5" ht="15.75" x14ac:dyDescent="0.25">
      <c r="A8" s="48"/>
      <c r="B8" s="48"/>
      <c r="C8" s="48"/>
      <c r="D8" s="60"/>
    </row>
    <row r="9" spans="1:5" ht="15.75" x14ac:dyDescent="0.25">
      <c r="A9" s="48"/>
      <c r="B9" s="48"/>
      <c r="C9" s="48"/>
      <c r="D9" s="48"/>
    </row>
    <row r="10" spans="1:5" ht="15.75" x14ac:dyDescent="0.25">
      <c r="A10" s="48"/>
      <c r="B10" s="48"/>
      <c r="C10" s="48"/>
      <c r="D10" s="48"/>
    </row>
    <row r="11" spans="1:5" ht="15.75" x14ac:dyDescent="0.25">
      <c r="A11" s="48"/>
      <c r="B11" s="48"/>
      <c r="C11" s="48"/>
      <c r="D11" s="48"/>
    </row>
    <row r="12" spans="1:5" ht="15.75" x14ac:dyDescent="0.25">
      <c r="A12" s="46"/>
      <c r="B12" s="46"/>
      <c r="C12" s="49" t="s">
        <v>2417</v>
      </c>
      <c r="D12" s="48">
        <f>COUNTA(A3:A11)</f>
        <v>4</v>
      </c>
    </row>
    <row r="13" spans="1:5" ht="16.5" thickBot="1" x14ac:dyDescent="0.3">
      <c r="A13" s="46"/>
      <c r="B13" s="46"/>
      <c r="C13" s="50" t="s">
        <v>2418</v>
      </c>
      <c r="D13" s="48">
        <f>COUNTIFS($D$3:$D$12,"Disponible")</f>
        <v>0</v>
      </c>
    </row>
    <row r="14" spans="1:5" ht="16.5" thickBot="1" x14ac:dyDescent="0.3">
      <c r="A14" s="46"/>
      <c r="B14" s="46" t="s">
        <v>2405</v>
      </c>
      <c r="C14" s="51" t="s">
        <v>2419</v>
      </c>
      <c r="D14" s="48">
        <f>COUNTIFS($D$3:$D$12,"No Disponible")</f>
        <v>0</v>
      </c>
    </row>
    <row r="15" spans="1:5" ht="15.75" thickBot="1" x14ac:dyDescent="0.3">
      <c r="A15" s="46"/>
      <c r="B15" s="46"/>
      <c r="C15" s="51" t="s">
        <v>2420</v>
      </c>
      <c r="D15" s="52">
        <f>D13/D12</f>
        <v>0</v>
      </c>
    </row>
    <row r="16" spans="1:5" ht="15.75" thickBot="1" x14ac:dyDescent="0.3">
      <c r="A16" s="46"/>
      <c r="B16" s="46" t="s">
        <v>2405</v>
      </c>
      <c r="C16" s="53" t="s">
        <v>2421</v>
      </c>
      <c r="D16" s="54">
        <f>D14/D12</f>
        <v>0</v>
      </c>
    </row>
    <row r="17" spans="1:4" x14ac:dyDescent="0.25">
      <c r="A17" s="46"/>
      <c r="B17" s="46"/>
      <c r="C17" s="46"/>
      <c r="D17" s="46"/>
    </row>
    <row r="18" spans="1:4" ht="29.25" x14ac:dyDescent="0.25">
      <c r="A18" s="210" t="s">
        <v>2422</v>
      </c>
      <c r="B18" s="211"/>
      <c r="C18" s="211"/>
      <c r="D18" s="211"/>
    </row>
    <row r="19" spans="1:4" x14ac:dyDescent="0.25">
      <c r="A19" s="47" t="s">
        <v>2414</v>
      </c>
      <c r="B19" s="47" t="s">
        <v>18</v>
      </c>
      <c r="C19" s="47" t="s">
        <v>2423</v>
      </c>
      <c r="D19" s="47" t="s">
        <v>2424</v>
      </c>
    </row>
    <row r="20" spans="1:4" ht="15.75" x14ac:dyDescent="0.25">
      <c r="A20" s="48">
        <v>3335925984</v>
      </c>
      <c r="B20" s="48" t="s">
        <v>2550</v>
      </c>
      <c r="C20" s="48" t="s">
        <v>2536</v>
      </c>
      <c r="D20" s="60" t="s">
        <v>2533</v>
      </c>
    </row>
    <row r="21" spans="1:4" ht="15.75" x14ac:dyDescent="0.25">
      <c r="A21" s="48">
        <v>3335925986</v>
      </c>
      <c r="B21" s="48" t="s">
        <v>2549</v>
      </c>
      <c r="C21" s="48" t="s">
        <v>2536</v>
      </c>
      <c r="D21" s="60" t="s">
        <v>2533</v>
      </c>
    </row>
    <row r="22" spans="1:4" ht="15.75" x14ac:dyDescent="0.25">
      <c r="A22" s="48">
        <v>3335925987</v>
      </c>
      <c r="B22" s="48" t="s">
        <v>2552</v>
      </c>
      <c r="C22" s="48" t="s">
        <v>2536</v>
      </c>
      <c r="D22" s="60" t="s">
        <v>2533</v>
      </c>
    </row>
    <row r="23" spans="1:4" ht="15.75" x14ac:dyDescent="0.25">
      <c r="A23" s="48">
        <v>3335925988</v>
      </c>
      <c r="B23" s="48" t="s">
        <v>2553</v>
      </c>
      <c r="C23" s="48" t="s">
        <v>2536</v>
      </c>
      <c r="D23" s="60" t="s">
        <v>2533</v>
      </c>
    </row>
    <row r="24" spans="1:4" s="77" customFormat="1" ht="15.75" x14ac:dyDescent="0.25">
      <c r="A24" s="48">
        <v>3335925991</v>
      </c>
      <c r="B24" s="48" t="s">
        <v>2554</v>
      </c>
      <c r="C24" s="48" t="s">
        <v>2536</v>
      </c>
      <c r="D24" s="60" t="s">
        <v>2533</v>
      </c>
    </row>
    <row r="25" spans="1:4" s="77" customFormat="1" ht="15.75" x14ac:dyDescent="0.25">
      <c r="A25" s="48">
        <v>3335925992</v>
      </c>
      <c r="B25" s="48" t="s">
        <v>2555</v>
      </c>
      <c r="C25" s="48" t="s">
        <v>2536</v>
      </c>
      <c r="D25" s="60" t="s">
        <v>2533</v>
      </c>
    </row>
    <row r="26" spans="1:4" s="77" customFormat="1" ht="15.75" x14ac:dyDescent="0.25">
      <c r="A26" s="48">
        <v>3335925993</v>
      </c>
      <c r="B26" s="48" t="s">
        <v>2556</v>
      </c>
      <c r="C26" s="48" t="s">
        <v>2536</v>
      </c>
      <c r="D26" s="60" t="s">
        <v>2533</v>
      </c>
    </row>
    <row r="27" spans="1:4" s="77" customFormat="1" ht="15.75" x14ac:dyDescent="0.25">
      <c r="A27" s="48">
        <v>3335925994</v>
      </c>
      <c r="B27" s="48" t="s">
        <v>2551</v>
      </c>
      <c r="C27" s="48" t="s">
        <v>2536</v>
      </c>
      <c r="D27" s="60" t="s">
        <v>2533</v>
      </c>
    </row>
    <row r="28" spans="1:4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61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60"/>
      <c r="D31" s="60"/>
    </row>
    <row r="32" spans="1:4" s="77" customFormat="1" ht="15.75" x14ac:dyDescent="0.25">
      <c r="A32" s="48"/>
      <c r="B32" s="48"/>
      <c r="C32" s="60"/>
      <c r="D32" s="60"/>
    </row>
    <row r="33" spans="1:4" s="61" customFormat="1" ht="15.75" x14ac:dyDescent="0.25">
      <c r="A33" s="48"/>
      <c r="B33" s="48"/>
      <c r="C33" s="48"/>
      <c r="D33" s="60"/>
    </row>
    <row r="34" spans="1:4" ht="16.5" thickBot="1" x14ac:dyDescent="0.3">
      <c r="A34" s="55"/>
      <c r="B34" s="55"/>
      <c r="C34" s="56" t="s">
        <v>2425</v>
      </c>
      <c r="D34" s="48">
        <f>COUNTA(A20:A32)</f>
        <v>8</v>
      </c>
    </row>
    <row r="35" spans="1:4" ht="16.5" thickBot="1" x14ac:dyDescent="0.3">
      <c r="A35" s="57"/>
      <c r="B35" s="57"/>
      <c r="C35" s="58" t="s">
        <v>2426</v>
      </c>
      <c r="D35" s="48">
        <f>COUNTIFS($D$20:$D$33,"Disponible")</f>
        <v>0</v>
      </c>
    </row>
    <row r="36" spans="1:4" ht="16.5" thickBot="1" x14ac:dyDescent="0.3">
      <c r="A36" s="46"/>
      <c r="B36" s="46"/>
      <c r="C36" s="58" t="s">
        <v>2419</v>
      </c>
      <c r="D36" s="48">
        <f>COUNTIFS($D$20:$D$28,"No Disponible")</f>
        <v>0</v>
      </c>
    </row>
    <row r="37" spans="1:4" ht="15.75" thickBot="1" x14ac:dyDescent="0.3">
      <c r="A37" s="46"/>
      <c r="B37" s="46"/>
      <c r="C37" s="58" t="s">
        <v>2427</v>
      </c>
      <c r="D37" s="52">
        <f>D35/D34</f>
        <v>0</v>
      </c>
    </row>
    <row r="38" spans="1:4" ht="15.75" thickBot="1" x14ac:dyDescent="0.3">
      <c r="A38" s="46"/>
      <c r="B38" s="46"/>
      <c r="C38" s="58" t="s">
        <v>2428</v>
      </c>
      <c r="D38" s="54">
        <f>D36/D34</f>
        <v>0</v>
      </c>
    </row>
  </sheetData>
  <mergeCells count="2">
    <mergeCell ref="A1:D1"/>
    <mergeCell ref="A18:D18"/>
  </mergeCells>
  <conditionalFormatting sqref="B7:B8">
    <cfRule type="duplicateValues" dxfId="94" priority="18"/>
  </conditionalFormatting>
  <conditionalFormatting sqref="B7:B8">
    <cfRule type="duplicateValues" dxfId="93" priority="17"/>
  </conditionalFormatting>
  <conditionalFormatting sqref="A7:A8">
    <cfRule type="duplicateValues" dxfId="92" priority="15"/>
    <cfRule type="duplicateValues" dxfId="91" priority="16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16</vt:i4>
      </vt:variant>
      <vt:variant>
        <vt:lpstr>Gráficos</vt:lpstr>
      </vt:variant>
      <vt:variant>
        <vt:i4>6</vt:i4>
      </vt:variant>
    </vt:vector>
  </HeadingPairs>
  <TitlesOfParts>
    <vt:vector size="22" baseType="lpstr">
      <vt:lpstr>Macro3</vt:lpstr>
      <vt:lpstr>Macro2</vt:lpstr>
      <vt:lpstr>Macro1</vt:lpstr>
      <vt:lpstr>REPORTE</vt:lpstr>
      <vt:lpstr>Concat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Jeffrey Martinez Perez</cp:lastModifiedBy>
  <cp:lastPrinted>2021-05-25T15:11:04Z</cp:lastPrinted>
  <dcterms:created xsi:type="dcterms:W3CDTF">2014-10-01T23:18:29Z</dcterms:created>
  <dcterms:modified xsi:type="dcterms:W3CDTF">2021-09-04T23:16:44Z</dcterms:modified>
</cp:coreProperties>
</file>