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Septiembre\10\"/>
    </mc:Choice>
  </mc:AlternateContent>
  <bookViews>
    <workbookView xWindow="0" yWindow="0" windowWidth="28800" windowHeight="1113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Concat" sheetId="32" r:id="rId10"/>
    <sheet name="LISTADO ATM" sheetId="5" r:id="rId11"/>
    <sheet name="Cargas y Reinicios" sheetId="15" r:id="rId12"/>
    <sheet name="Hoja3" sheetId="13" state="hidden" r:id="rId13"/>
    <sheet name="Hoja4" sheetId="14" state="hidden" r:id="rId14"/>
    <sheet name="Casos Especiales" sheetId="3" r:id="rId15"/>
    <sheet name="VIP" sheetId="4" r:id="rId16"/>
    <sheet name="Gráfico3" sheetId="6" r:id="rId17"/>
    <sheet name="Gráfica waterfall" sheetId="10" r:id="rId18"/>
    <sheet name="Gráfico4" sheetId="7" r:id="rId19"/>
    <sheet name="Cálculos" sheetId="9" r:id="rId20"/>
    <sheet name="Hoja1" sheetId="11" state="hidden" r:id="rId21"/>
    <sheet name="Hoja2" sheetId="12" state="hidden" r:id="rId22"/>
  </sheets>
  <externalReferences>
    <externalReference r:id="rId23"/>
  </externalReferences>
  <definedNames>
    <definedName name="_xlnm._FilterDatabase" localSheetId="14" hidden="1">'Casos Especiales'!$A$2:$K$2</definedName>
    <definedName name="_xlnm._FilterDatabase" localSheetId="10" hidden="1">'LISTADO ATM'!$A$1:$C$829</definedName>
    <definedName name="_xlnm._FilterDatabase" localSheetId="7" hidden="1">REPORTE!$A$4:$Q$4</definedName>
    <definedName name="_xlnm._FilterDatabase" localSheetId="8" hidden="1">'Sin Efectivo'!$A$34:$E$41</definedName>
    <definedName name="_xlnm._FilterDatabase" localSheetId="15" hidden="1">VIP!$A$1:$O$822</definedName>
    <definedName name="ATMs" localSheetId="15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4" hidden="1">'Casos Especiales'!$A$2:$K$2</definedName>
    <definedName name="Z_57C67F32_DCFA_4A16_B8F2_ADBDA29FCFCB_.wvu.FilterData" localSheetId="10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5" hidden="1">VIP!$A$1:$O$637</definedName>
    <definedName name="Z_650CE5B0_95CF_4B9E_A5AB_A0001E7D7BF7_.wvu.FilterData" localSheetId="7" hidden="1">REPORTE!$A$4:$Q$4</definedName>
    <definedName name="Z_701F875E_EA8B_4188_88FE_DA2B1B676331_.wvu.FilterData" localSheetId="14" hidden="1">'Casos Especiales'!$A$2:$K$2</definedName>
    <definedName name="Z_701F875E_EA8B_4188_88FE_DA2B1B676331_.wvu.FilterData" localSheetId="10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5" hidden="1">VIP!$A$1:$O$637</definedName>
    <definedName name="Z_C452A998_0FA2_450E_9B07_FCF7CD63C3C0_.wvu.FilterData" localSheetId="14" hidden="1">'Casos Especiales'!$A$2:$K$2</definedName>
    <definedName name="Z_C452A998_0FA2_450E_9B07_FCF7CD63C3C0_.wvu.FilterData" localSheetId="10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5" hidden="1">VIP!$A$1:$O$637</definedName>
    <definedName name="Z_D48E102A_1C0F_4858_987B_F75C60DADF4F_.wvu.FilterData" localSheetId="14" hidden="1">'Casos Especiales'!$A$2:$K$2</definedName>
    <definedName name="Z_D48E102A_1C0F_4858_987B_F75C60DADF4F_.wvu.FilterData" localSheetId="10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5" hidden="1">VIP!$A$1:$O$637</definedName>
    <definedName name="Z_E20EEB1D_5262_4D76_B4C9_00BD2E272F2B_.wvu.FilterData" localSheetId="14" hidden="1">'Casos Especiales'!$A$2:$K$2</definedName>
    <definedName name="Z_E20EEB1D_5262_4D76_B4C9_00BD2E272F2B_.wvu.FilterData" localSheetId="10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5" hidden="1">VIP!$A$1:$O$637</definedName>
    <definedName name="Z_ED203EF2_634C_45D2_BFF8_4A0A1E80DF7B_.wvu.FilterData" localSheetId="14" hidden="1">'Casos Especiales'!$A$2:$K$2</definedName>
    <definedName name="Z_ED203EF2_634C_45D2_BFF8_4A0A1E80DF7B_.wvu.FilterData" localSheetId="10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5" hidden="1">VIP!$A$1:$O$637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F14" i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F20" i="1"/>
  <c r="G20" i="1"/>
  <c r="H20" i="1"/>
  <c r="I20" i="1"/>
  <c r="J20" i="1"/>
  <c r="K20" i="1"/>
  <c r="F21" i="1"/>
  <c r="G21" i="1"/>
  <c r="H21" i="1"/>
  <c r="I21" i="1"/>
  <c r="J21" i="1"/>
  <c r="K21" i="1"/>
  <c r="F22" i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F25" i="1"/>
  <c r="G25" i="1"/>
  <c r="H25" i="1"/>
  <c r="I25" i="1"/>
  <c r="J25" i="1"/>
  <c r="K25" i="1"/>
  <c r="F26" i="1"/>
  <c r="G26" i="1"/>
  <c r="H26" i="1"/>
  <c r="I26" i="1"/>
  <c r="J26" i="1"/>
  <c r="K26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31" i="1"/>
  <c r="G31" i="1"/>
  <c r="H31" i="1"/>
  <c r="I31" i="1"/>
  <c r="J31" i="1"/>
  <c r="K31" i="1"/>
  <c r="F32" i="1"/>
  <c r="G32" i="1"/>
  <c r="H32" i="1"/>
  <c r="I32" i="1"/>
  <c r="J32" i="1"/>
  <c r="K32" i="1"/>
  <c r="F33" i="1"/>
  <c r="G33" i="1"/>
  <c r="H33" i="1"/>
  <c r="I33" i="1"/>
  <c r="J33" i="1"/>
  <c r="K33" i="1"/>
  <c r="F34" i="1"/>
  <c r="G34" i="1"/>
  <c r="H34" i="1"/>
  <c r="I34" i="1"/>
  <c r="J34" i="1"/>
  <c r="K34" i="1"/>
  <c r="F35" i="1"/>
  <c r="G35" i="1"/>
  <c r="H35" i="1"/>
  <c r="I35" i="1"/>
  <c r="J35" i="1"/>
  <c r="K35" i="1"/>
  <c r="F36" i="1"/>
  <c r="G36" i="1"/>
  <c r="H36" i="1"/>
  <c r="I36" i="1"/>
  <c r="J36" i="1"/>
  <c r="K36" i="1"/>
  <c r="F37" i="1"/>
  <c r="G37" i="1"/>
  <c r="H37" i="1"/>
  <c r="I37" i="1"/>
  <c r="J37" i="1"/>
  <c r="K37" i="1"/>
  <c r="F38" i="1"/>
  <c r="G38" i="1"/>
  <c r="H38" i="1"/>
  <c r="I38" i="1"/>
  <c r="J38" i="1"/>
  <c r="K38" i="1"/>
  <c r="F39" i="1"/>
  <c r="G39" i="1"/>
  <c r="H39" i="1"/>
  <c r="I39" i="1"/>
  <c r="J39" i="1"/>
  <c r="K39" i="1"/>
  <c r="F40" i="1"/>
  <c r="G40" i="1"/>
  <c r="H40" i="1"/>
  <c r="I40" i="1"/>
  <c r="J40" i="1"/>
  <c r="K40" i="1"/>
  <c r="F41" i="1"/>
  <c r="G41" i="1"/>
  <c r="H41" i="1"/>
  <c r="I41" i="1"/>
  <c r="J41" i="1"/>
  <c r="K41" i="1"/>
  <c r="F42" i="1"/>
  <c r="G42" i="1"/>
  <c r="H42" i="1"/>
  <c r="I42" i="1"/>
  <c r="J42" i="1"/>
  <c r="K42" i="1"/>
  <c r="F43" i="1"/>
  <c r="G43" i="1"/>
  <c r="H43" i="1"/>
  <c r="I43" i="1"/>
  <c r="J43" i="1"/>
  <c r="K43" i="1"/>
  <c r="F44" i="1"/>
  <c r="G44" i="1"/>
  <c r="H44" i="1"/>
  <c r="I44" i="1"/>
  <c r="J44" i="1"/>
  <c r="K44" i="1"/>
  <c r="F45" i="1"/>
  <c r="G45" i="1"/>
  <c r="H45" i="1"/>
  <c r="I45" i="1"/>
  <c r="J45" i="1"/>
  <c r="K45" i="1"/>
  <c r="F46" i="1"/>
  <c r="G46" i="1"/>
  <c r="H46" i="1"/>
  <c r="I46" i="1"/>
  <c r="J46" i="1"/>
  <c r="K46" i="1"/>
  <c r="F47" i="1"/>
  <c r="G47" i="1"/>
  <c r="H47" i="1"/>
  <c r="I47" i="1"/>
  <c r="J47" i="1"/>
  <c r="K47" i="1"/>
  <c r="F48" i="1"/>
  <c r="G48" i="1"/>
  <c r="H48" i="1"/>
  <c r="I48" i="1"/>
  <c r="J48" i="1"/>
  <c r="K48" i="1"/>
  <c r="F49" i="1"/>
  <c r="G49" i="1"/>
  <c r="H49" i="1"/>
  <c r="I49" i="1"/>
  <c r="J49" i="1"/>
  <c r="K49" i="1"/>
  <c r="F50" i="1"/>
  <c r="G50" i="1"/>
  <c r="H50" i="1"/>
  <c r="I50" i="1"/>
  <c r="J50" i="1"/>
  <c r="K50" i="1"/>
  <c r="F51" i="1"/>
  <c r="G51" i="1"/>
  <c r="H51" i="1"/>
  <c r="I51" i="1"/>
  <c r="J51" i="1"/>
  <c r="K51" i="1"/>
  <c r="F52" i="1"/>
  <c r="G52" i="1"/>
  <c r="H52" i="1"/>
  <c r="I52" i="1"/>
  <c r="J52" i="1"/>
  <c r="K52" i="1"/>
  <c r="F53" i="1"/>
  <c r="G53" i="1"/>
  <c r="H53" i="1"/>
  <c r="I53" i="1"/>
  <c r="J53" i="1"/>
  <c r="K53" i="1"/>
  <c r="F54" i="1"/>
  <c r="G54" i="1"/>
  <c r="H54" i="1"/>
  <c r="I54" i="1"/>
  <c r="J54" i="1"/>
  <c r="K54" i="1"/>
  <c r="F55" i="1"/>
  <c r="G55" i="1"/>
  <c r="H55" i="1"/>
  <c r="I55" i="1"/>
  <c r="J55" i="1"/>
  <c r="K55" i="1"/>
  <c r="F56" i="1"/>
  <c r="G56" i="1"/>
  <c r="H56" i="1"/>
  <c r="I56" i="1"/>
  <c r="J56" i="1"/>
  <c r="K56" i="1"/>
  <c r="F57" i="1"/>
  <c r="G57" i="1"/>
  <c r="H57" i="1"/>
  <c r="I57" i="1"/>
  <c r="J57" i="1"/>
  <c r="K57" i="1"/>
  <c r="F58" i="1"/>
  <c r="G58" i="1"/>
  <c r="H58" i="1"/>
  <c r="I58" i="1"/>
  <c r="J58" i="1"/>
  <c r="K58" i="1"/>
  <c r="F59" i="1"/>
  <c r="G59" i="1"/>
  <c r="H59" i="1"/>
  <c r="I59" i="1"/>
  <c r="J59" i="1"/>
  <c r="K59" i="1"/>
  <c r="F60" i="1"/>
  <c r="G60" i="1"/>
  <c r="H60" i="1"/>
  <c r="I60" i="1"/>
  <c r="J60" i="1"/>
  <c r="K60" i="1"/>
  <c r="F61" i="1"/>
  <c r="G61" i="1"/>
  <c r="H61" i="1"/>
  <c r="I61" i="1"/>
  <c r="J61" i="1"/>
  <c r="K61" i="1"/>
  <c r="F62" i="1"/>
  <c r="G62" i="1"/>
  <c r="H62" i="1"/>
  <c r="I62" i="1"/>
  <c r="J62" i="1"/>
  <c r="K62" i="1"/>
  <c r="F63" i="1"/>
  <c r="G63" i="1"/>
  <c r="H63" i="1"/>
  <c r="I63" i="1"/>
  <c r="J63" i="1"/>
  <c r="K63" i="1"/>
  <c r="F64" i="1"/>
  <c r="G64" i="1"/>
  <c r="H64" i="1"/>
  <c r="I64" i="1"/>
  <c r="J64" i="1"/>
  <c r="K64" i="1"/>
  <c r="F65" i="1"/>
  <c r="G65" i="1"/>
  <c r="H65" i="1"/>
  <c r="I65" i="1"/>
  <c r="J65" i="1"/>
  <c r="K65" i="1"/>
  <c r="F66" i="1"/>
  <c r="G66" i="1"/>
  <c r="H66" i="1"/>
  <c r="I66" i="1"/>
  <c r="J66" i="1"/>
  <c r="K66" i="1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74" i="1"/>
  <c r="G74" i="1"/>
  <c r="H74" i="1"/>
  <c r="I74" i="1"/>
  <c r="J74" i="1"/>
  <c r="K74" i="1"/>
  <c r="F75" i="1"/>
  <c r="G75" i="1"/>
  <c r="H75" i="1"/>
  <c r="I75" i="1"/>
  <c r="J75" i="1"/>
  <c r="K75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80" i="1"/>
  <c r="G80" i="1"/>
  <c r="H80" i="1"/>
  <c r="I80" i="1"/>
  <c r="J80" i="1"/>
  <c r="K80" i="1"/>
  <c r="F81" i="1"/>
  <c r="G81" i="1"/>
  <c r="H81" i="1"/>
  <c r="I81" i="1"/>
  <c r="J81" i="1"/>
  <c r="K81" i="1"/>
  <c r="F82" i="1"/>
  <c r="G82" i="1"/>
  <c r="H82" i="1"/>
  <c r="I82" i="1"/>
  <c r="J82" i="1"/>
  <c r="K82" i="1"/>
  <c r="F83" i="1"/>
  <c r="G83" i="1"/>
  <c r="H83" i="1"/>
  <c r="I83" i="1"/>
  <c r="J83" i="1"/>
  <c r="K83" i="1"/>
  <c r="F84" i="1"/>
  <c r="G84" i="1"/>
  <c r="H84" i="1"/>
  <c r="I84" i="1"/>
  <c r="J84" i="1"/>
  <c r="K84" i="1"/>
  <c r="F85" i="1"/>
  <c r="G85" i="1"/>
  <c r="H85" i="1"/>
  <c r="I85" i="1"/>
  <c r="J85" i="1"/>
  <c r="K85" i="1"/>
  <c r="F86" i="1"/>
  <c r="G86" i="1"/>
  <c r="H86" i="1"/>
  <c r="I86" i="1"/>
  <c r="J86" i="1"/>
  <c r="K86" i="1"/>
  <c r="F87" i="1"/>
  <c r="G87" i="1"/>
  <c r="H87" i="1"/>
  <c r="I87" i="1"/>
  <c r="J87" i="1"/>
  <c r="K87" i="1"/>
  <c r="F88" i="1"/>
  <c r="G88" i="1"/>
  <c r="H88" i="1"/>
  <c r="I88" i="1"/>
  <c r="J88" i="1"/>
  <c r="K88" i="1"/>
  <c r="F89" i="1"/>
  <c r="G89" i="1"/>
  <c r="H89" i="1"/>
  <c r="I89" i="1"/>
  <c r="J89" i="1"/>
  <c r="K89" i="1"/>
  <c r="F90" i="1"/>
  <c r="G90" i="1"/>
  <c r="H90" i="1"/>
  <c r="I90" i="1"/>
  <c r="J90" i="1"/>
  <c r="K90" i="1"/>
  <c r="F91" i="1"/>
  <c r="G91" i="1"/>
  <c r="H91" i="1"/>
  <c r="I91" i="1"/>
  <c r="J91" i="1"/>
  <c r="K91" i="1"/>
  <c r="F92" i="1"/>
  <c r="G92" i="1"/>
  <c r="H92" i="1"/>
  <c r="I92" i="1"/>
  <c r="J92" i="1"/>
  <c r="K92" i="1"/>
  <c r="A86" i="1"/>
  <c r="A87" i="1"/>
  <c r="A88" i="1"/>
  <c r="A89" i="1"/>
  <c r="A90" i="1"/>
  <c r="A91" i="1"/>
  <c r="A92" i="1"/>
  <c r="A85" i="1" l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 l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 l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 l="1"/>
  <c r="A20" i="1"/>
  <c r="A19" i="1"/>
  <c r="A18" i="1"/>
  <c r="A17" i="1"/>
  <c r="A16" i="1"/>
  <c r="A15" i="1"/>
  <c r="A14" i="1"/>
  <c r="B23" i="16"/>
  <c r="C22" i="16"/>
  <c r="A22" i="16"/>
  <c r="B44" i="16"/>
  <c r="C43" i="16"/>
  <c r="A43" i="16"/>
  <c r="A30" i="16"/>
  <c r="C30" i="16"/>
  <c r="B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B31" i="16"/>
  <c r="C29" i="16"/>
  <c r="A29" i="16"/>
  <c r="C28" i="16"/>
  <c r="A28" i="16"/>
  <c r="C27" i="16"/>
  <c r="A27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A47" i="16" l="1"/>
  <c r="A13" i="1" l="1"/>
  <c r="A12" i="1"/>
  <c r="A11" i="1"/>
  <c r="H1" i="16" l="1"/>
  <c r="A10" i="1"/>
  <c r="A9" i="1"/>
  <c r="A8" i="1" l="1"/>
  <c r="A7" i="1" l="1"/>
  <c r="K4" i="16" l="1"/>
  <c r="A6" i="1" l="1"/>
  <c r="A5" i="1"/>
  <c r="F5" i="1"/>
  <c r="G5" i="1"/>
  <c r="H5" i="1"/>
  <c r="I5" i="1"/>
  <c r="J5" i="1"/>
  <c r="K5" i="1"/>
  <c r="E1" i="32" l="1"/>
  <c r="I2" i="16" l="1"/>
  <c r="F10" i="3" l="1"/>
  <c r="F11" i="3"/>
  <c r="F12" i="3"/>
  <c r="G10" i="3"/>
  <c r="H10" i="3"/>
  <c r="I10" i="3"/>
  <c r="J10" i="3"/>
  <c r="G11" i="3"/>
  <c r="H11" i="3"/>
  <c r="I11" i="3"/>
  <c r="J11" i="3"/>
  <c r="G12" i="3"/>
  <c r="H12" i="3"/>
  <c r="I12" i="3"/>
  <c r="J12" i="3"/>
  <c r="A10" i="3"/>
  <c r="A11" i="3"/>
  <c r="A12" i="3"/>
  <c r="A9" i="3" l="1"/>
  <c r="G9" i="3"/>
  <c r="H9" i="3"/>
  <c r="I9" i="3"/>
  <c r="J9" i="3"/>
  <c r="F9" i="3"/>
  <c r="K3" i="16" l="1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5" i="15" l="1"/>
  <c r="D34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3" i="16" l="1"/>
  <c r="I4" i="16"/>
  <c r="G7" i="16"/>
  <c r="J1" i="16"/>
  <c r="I7" i="16"/>
  <c r="I6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<sst xmlns="http://schemas.openxmlformats.org/spreadsheetml/2006/main" count="13778" uniqueCount="2648">
  <si>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</si>
  <si>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</si>
  <si>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</si>
  <si>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</si>
  <si>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</si>
  <si>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</si>
  <si>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</si>
  <si>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</si>
  <si>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</si>
  <si>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</si>
  <si>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</si>
  <si>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</si>
  <si>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</si>
  <si>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</si>
  <si>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</si>
  <si>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</si>
  <si>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</si>
  <si>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</si>
  <si>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</si>
  <si>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</si>
  <si>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</si>
  <si>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</si>
  <si>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</si>
  <si>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</si>
  <si>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</si>
  <si>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</si>
  <si>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</si>
  <si>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</si>
  <si>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</si>
  <si>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</si>
  <si>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</si>
  <si>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</si>
  <si>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</si>
  <si>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</si>
  <si>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</si>
  <si>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</si>
  <si>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</si>
  <si>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</si>
  <si>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</si>
  <si>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</si>
  <si>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</si>
  <si>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</si>
  <si>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</si>
  <si>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</si>
  <si>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</si>
  <si>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</si>
  <si>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</si>
  <si>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</si>
  <si>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</si>
  <si>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</si>
  <si>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</si>
  <si>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</si>
  <si>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</si>
  <si>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</si>
  <si>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</si>
  <si>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</si>
  <si>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</si>
  <si>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</si>
  <si>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</si>
  <si>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</si>
  <si>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</si>
  <si>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</si>
  <si>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</si>
  <si>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</si>
  <si>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</si>
  <si>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</si>
  <si>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</si>
  <si>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</si>
  <si>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</si>
  <si>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</si>
  <si>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</si>
  <si>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</si>
  <si>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</si>
  <si>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</si>
  <si>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</si>
  <si>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</si>
  <si>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</si>
  <si>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</si>
  <si>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</si>
  <si>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</si>
  <si>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</si>
  <si>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</si>
  <si>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</si>
  <si>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</si>
  <si>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</si>
  <si>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</si>
  <si>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</si>
  <si>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</si>
  <si>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</si>
  <si>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</si>
  <si>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</si>
  <si>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</si>
  <si>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</si>
  <si>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</si>
  <si>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</si>
  <si>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</si>
  <si>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</si>
  <si>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</si>
  <si>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</si>
  <si>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</si>
  <si>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</si>
  <si>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</si>
  <si>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</si>
  <si>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</si>
  <si>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</si>
  <si>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</si>
  <si>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</si>
  <si>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</si>
  <si>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</si>
  <si>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</si>
  <si>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</si>
  <si>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</si>
  <si>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</si>
  <si>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</si>
  <si>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</si>
  <si>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</si>
  <si>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</si>
  <si>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</si>
  <si>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</si>
  <si>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</si>
  <si>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</si>
  <si>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</si>
  <si>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</si>
  <si>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</si>
  <si>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</si>
  <si>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</si>
  <si>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</si>
  <si>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</si>
  <si>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</si>
  <si>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</si>
  <si>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</si>
  <si>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</si>
  <si>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</si>
  <si>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</si>
  <si>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</si>
  <si>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</si>
  <si>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</si>
  <si>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</si>
  <si>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</si>
  <si>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</si>
  <si>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</si>
  <si>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</si>
  <si>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</si>
  <si>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</si>
  <si>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</si>
  <si>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</si>
  <si>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</si>
  <si>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</si>
  <si>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</si>
  <si>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</si>
  <si>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</si>
  <si>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</si>
  <si>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</si>
  <si>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</si>
  <si>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</si>
  <si>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</si>
  <si>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</si>
  <si>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</si>
  <si>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</si>
  <si>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</si>
  <si>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</si>
  <si>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</si>
  <si>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</si>
  <si>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</si>
  <si>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</si>
  <si>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</si>
  <si>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</si>
  <si>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</si>
  <si>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</si>
  <si>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</si>
  <si>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</si>
  <si>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</si>
  <si>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</si>
  <si>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</si>
  <si>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</si>
  <si>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</si>
  <si>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</si>
  <si>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</si>
  <si>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</si>
  <si>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</si>
  <si>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</si>
  <si>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</si>
  <si>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</si>
  <si>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</si>
  <si>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</si>
  <si>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</si>
  <si>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</si>
  <si>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</si>
  <si>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</si>
  <si>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</si>
  <si>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</si>
  <si>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</si>
  <si>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</si>
  <si>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</si>
  <si>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</si>
  <si>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</si>
  <si>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</si>
  <si>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</si>
  <si>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</si>
  <si>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</si>
  <si>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</si>
  <si>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</si>
  <si>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</si>
  <si>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</si>
  <si>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</si>
  <si>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</si>
  <si>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</si>
  <si>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</si>
  <si>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</si>
  <si>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</si>
  <si>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</si>
  <si>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</si>
  <si>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</si>
  <si>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</si>
  <si>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</si>
  <si>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</si>
  <si>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</si>
  <si>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</si>
  <si>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</si>
  <si>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</si>
  <si>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</si>
  <si>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</si>
  <si>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</si>
  <si>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</si>
  <si>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</si>
  <si>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</si>
  <si>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</si>
  <si>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</si>
  <si>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</si>
  <si>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</si>
  <si>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</si>
  <si>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</si>
  <si>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</si>
  <si>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</si>
  <si>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</si>
  <si>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</si>
  <si>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</si>
  <si>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</si>
  <si>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</si>
  <si>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</si>
  <si>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</si>
  <si>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</si>
  <si>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</si>
  <si>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</si>
  <si>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</si>
  <si>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</si>
  <si>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</si>
  <si>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</si>
  <si>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</si>
  <si>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</si>
  <si>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</si>
  <si>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</si>
  <si>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</si>
  <si>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</si>
  <si>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</si>
  <si>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</si>
  <si>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</si>
  <si>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</si>
  <si>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</si>
  <si>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</si>
  <si>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</si>
  <si>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</si>
  <si>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</si>
  <si>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</si>
  <si>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</si>
  <si>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</si>
  <si>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</si>
  <si>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</si>
  <si>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</si>
  <si>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</si>
  <si>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</si>
  <si>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</si>
  <si>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</si>
  <si>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</si>
  <si>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</si>
  <si>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</si>
  <si>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</si>
  <si>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</si>
  <si>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</si>
  <si>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</si>
  <si>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</si>
  <si>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</si>
  <si>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</si>
  <si>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</si>
  <si>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</si>
  <si>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</si>
  <si>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</si>
  <si>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</si>
  <si>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</si>
  <si>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</si>
  <si>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</si>
  <si>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</si>
  <si>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</si>
  <si>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</si>
  <si>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</si>
  <si>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</si>
  <si>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</si>
  <si>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</si>
  <si>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</si>
  <si>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</si>
  <si>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</si>
  <si>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</si>
  <si>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</si>
  <si>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</si>
  <si>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</si>
  <si>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</si>
  <si>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</si>
  <si>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</si>
  <si>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</si>
  <si>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</si>
  <si>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</si>
  <si>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</si>
  <si>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</si>
  <si>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</si>
  <si>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</si>
  <si>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</si>
  <si>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</si>
  <si>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</si>
  <si>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</si>
  <si>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</si>
  <si>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</si>
  <si>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</si>
  <si>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</si>
  <si>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</si>
  <si>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</si>
  <si>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</si>
  <si>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</si>
  <si>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</si>
  <si>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</si>
  <si>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</si>
  <si>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</si>
  <si>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</si>
  <si>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</si>
  <si>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</si>
  <si>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</si>
  <si>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</si>
  <si>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</si>
  <si>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</si>
  <si>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</si>
  <si>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</si>
  <si>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</si>
  <si>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</si>
  <si>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</si>
  <si>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</si>
  <si>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</si>
  <si>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</si>
  <si>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</si>
  <si>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</si>
  <si>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</si>
  <si>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</si>
  <si>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</si>
  <si>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</si>
  <si>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</si>
  <si>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</si>
  <si>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</si>
  <si>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</si>
  <si>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</si>
  <si>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</si>
  <si>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</si>
  <si>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</si>
  <si>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</si>
  <si>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</si>
  <si>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</si>
  <si>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</si>
  <si>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</si>
  <si>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</si>
  <si>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</si>
  <si>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</si>
  <si>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</si>
  <si>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</si>
  <si>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</si>
  <si>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</si>
  <si>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</si>
  <si>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</si>
  <si>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</si>
  <si>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</si>
  <si>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</si>
  <si>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</si>
  <si>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</si>
  <si>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</si>
  <si>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</si>
  <si>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</si>
  <si>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</si>
  <si>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</si>
  <si>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</si>
  <si>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</si>
  <si>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</si>
  <si>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</si>
  <si>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</si>
  <si>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</si>
  <si>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</si>
  <si>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</si>
  <si>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</si>
  <si>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</si>
  <si>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</si>
  <si>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</si>
  <si>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</si>
  <si>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</si>
  <si>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</si>
  <si>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</si>
  <si>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</si>
  <si>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</si>
  <si>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</si>
  <si>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</si>
  <si>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</si>
  <si>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</si>
  <si>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</si>
  <si>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</si>
  <si>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</si>
  <si>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</si>
  <si>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</si>
  <si>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</si>
  <si>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</si>
  <si>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</si>
  <si>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</si>
  <si>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</si>
  <si>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</si>
  <si>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</si>
  <si>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</si>
  <si>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</si>
  <si>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</si>
  <si>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</si>
  <si>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</si>
  <si>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</si>
  <si>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</si>
  <si>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</si>
  <si>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</si>
  <si>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</si>
  <si>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</si>
  <si>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</si>
  <si>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</si>
  <si>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</si>
  <si>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</si>
  <si>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</si>
  <si>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</si>
  <si>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</si>
  <si>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</si>
  <si>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</si>
  <si>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</si>
  <si>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</si>
  <si>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</si>
  <si>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</si>
  <si>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</si>
  <si>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</si>
  <si>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</si>
  <si>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</si>
  <si>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</si>
  <si>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</si>
  <si>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</si>
  <si>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</si>
  <si>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</si>
  <si>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</si>
  <si>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</si>
  <si>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</si>
  <si>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</si>
  <si>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</si>
  <si>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</si>
  <si>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</si>
  <si>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</si>
  <si>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</si>
  <si>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</si>
  <si>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</si>
  <si>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</si>
  <si>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</si>
  <si>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</si>
  <si>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</si>
  <si>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</si>
  <si>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</si>
  <si>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</si>
  <si>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</si>
  <si>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</si>
  <si>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</si>
  <si>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</si>
  <si>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</si>
  <si>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</si>
  <si>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</si>
  <si>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</si>
  <si>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</si>
  <si>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</si>
  <si>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</si>
  <si>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</si>
  <si>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</si>
  <si>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</si>
  <si>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</si>
  <si>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</si>
  <si>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</si>
  <si>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</si>
  <si>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</si>
  <si>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</si>
  <si>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</si>
  <si>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</si>
  <si>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</si>
  <si>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</si>
  <si>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</si>
  <si>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</si>
  <si>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</si>
  <si>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</si>
  <si>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</si>
  <si>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</si>
  <si>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</si>
  <si>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</si>
  <si>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</si>
  <si>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</si>
  <si>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</si>
  <si>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</si>
  <si>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</si>
  <si>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</si>
  <si>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</si>
  <si>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</si>
  <si>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</si>
  <si>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</si>
  <si>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</si>
  <si>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</si>
  <si>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</si>
  <si>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</si>
  <si>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</si>
  <si>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</si>
  <si>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</si>
  <si>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</si>
  <si>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</si>
  <si>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</si>
  <si>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</si>
  <si>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</si>
  <si>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</si>
  <si>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</si>
  <si>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</si>
  <si>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</si>
  <si>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</si>
  <si>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</si>
  <si>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</si>
  <si>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</si>
  <si>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</si>
  <si>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</si>
  <si>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</si>
  <si>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</si>
  <si>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</si>
  <si>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</si>
  <si>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</si>
  <si>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</si>
  <si>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</si>
  <si>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</si>
  <si>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</si>
  <si>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</si>
  <si>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</si>
  <si>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</si>
  <si>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</si>
  <si>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</si>
  <si>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</si>
  <si>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</si>
  <si>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</si>
  <si>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</si>
  <si>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</si>
  <si>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</si>
  <si>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</si>
  <si>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</si>
  <si>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</si>
  <si>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</si>
  <si>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</si>
  <si>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</si>
  <si>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</si>
  <si>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</si>
  <si>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</si>
  <si>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</si>
  <si>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</si>
  <si>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</si>
  <si>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</si>
  <si>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</si>
  <si>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</si>
  <si>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</si>
  <si>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</si>
  <si>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</si>
  <si>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</si>
  <si>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</si>
  <si>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</si>
  <si>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</si>
  <si>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</si>
  <si>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</si>
  <si>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</si>
  <si>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</si>
  <si>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</si>
  <si>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</si>
  <si>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</si>
  <si>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</si>
  <si>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</si>
  <si>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</si>
  <si>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</si>
  <si>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</si>
  <si>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</si>
  <si>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</si>
  <si>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</si>
  <si>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</si>
  <si>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</si>
  <si>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</si>
  <si>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</si>
  <si>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</si>
  <si>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</si>
  <si>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</si>
  <si>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</si>
  <si>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</si>
  <si>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</si>
  <si>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</si>
  <si>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</si>
  <si>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</si>
  <si>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</si>
  <si>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</si>
  <si>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</si>
  <si>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</si>
  <si>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</si>
  <si>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</si>
  <si>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</si>
  <si>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</si>
  <si>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</si>
  <si>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</si>
  <si>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</si>
  <si>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</si>
  <si>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</si>
  <si>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</si>
  <si>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</si>
  <si>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</si>
  <si>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</si>
  <si>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</si>
  <si>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</si>
  <si>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</si>
  <si>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</si>
  <si>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</si>
  <si>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</si>
  <si>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</si>
  <si>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</si>
  <si>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</si>
  <si>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</si>
  <si>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</si>
  <si>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</si>
  <si>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</si>
  <si>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</si>
  <si>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</si>
  <si>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</si>
  <si>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</si>
  <si>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</si>
  <si>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</si>
  <si>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</si>
  <si>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</si>
  <si>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</si>
  <si>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</si>
  <si>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</si>
  <si>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</si>
  <si>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</si>
  <si>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</si>
  <si>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</si>
  <si>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</si>
  <si>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</si>
  <si>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</si>
  <si>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</si>
  <si>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</si>
  <si>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</si>
  <si>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</si>
  <si>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</si>
  <si>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</si>
  <si>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</si>
  <si>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</si>
  <si>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</si>
  <si>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</si>
  <si>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</si>
  <si>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</si>
  <si>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</si>
  <si>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</si>
  <si>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</si>
  <si>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</si>
  <si>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</si>
  <si>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</si>
  <si>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</si>
  <si>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</si>
  <si>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</si>
  <si>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</si>
  <si>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</si>
  <si>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</si>
  <si>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</si>
  <si>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</si>
  <si>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</si>
  <si>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</si>
  <si>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</si>
  <si>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</si>
  <si>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</si>
  <si>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</si>
  <si>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</si>
  <si>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</si>
  <si>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</si>
  <si>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</si>
  <si>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</si>
  <si>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</si>
  <si>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</si>
  <si>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</si>
  <si>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</si>
  <si>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</si>
  <si>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</si>
  <si>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</si>
  <si>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</si>
  <si>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</si>
  <si>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</si>
  <si>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</si>
  <si>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</si>
  <si>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</si>
  <si>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</si>
  <si>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</si>
  <si>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</si>
  <si>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</si>
  <si>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</si>
  <si>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</si>
  <si>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</si>
  <si>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</si>
  <si>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</si>
  <si>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</si>
  <si>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</si>
  <si>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</si>
  <si>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</si>
  <si>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</si>
  <si>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</si>
  <si>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</si>
  <si>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</si>
  <si>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</si>
  <si>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</si>
  <si>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</si>
  <si>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</si>
  <si>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</si>
  <si>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</si>
  <si>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</si>
  <si>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</si>
  <si>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</si>
  <si>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</si>
  <si>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</si>
  <si>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</si>
  <si>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</si>
  <si>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</si>
  <si>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</si>
  <si>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</si>
  <si>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</si>
  <si>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</si>
  <si>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</si>
  <si>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</si>
  <si>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</si>
  <si>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</si>
  <si>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</si>
  <si>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</si>
  <si>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</si>
  <si>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</si>
  <si>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</si>
  <si>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</si>
  <si>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</si>
  <si>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</si>
  <si>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</si>
  <si>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</si>
  <si>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</si>
  <si>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</si>
  <si>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</si>
  <si>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</si>
  <si>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</si>
  <si>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</si>
  <si>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</si>
  <si>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</si>
  <si>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</si>
  <si>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</si>
  <si>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</si>
  <si>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</si>
  <si>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</si>
  <si>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</si>
  <si>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</si>
  <si>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</si>
  <si>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</si>
  <si>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</si>
  <si>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</si>
  <si>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</si>
  <si>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</si>
  <si>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</si>
  <si>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</si>
  <si>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</si>
  <si>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</si>
  <si>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</si>
  <si>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</si>
  <si>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</si>
  <si>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</si>
  <si>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</si>
  <si>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</si>
  <si>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</si>
  <si>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</si>
  <si>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</si>
  <si>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</si>
  <si>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</si>
  <si>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</si>
  <si>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</si>
  <si>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</si>
  <si>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</si>
  <si>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</si>
  <si>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</si>
  <si>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</si>
  <si>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</si>
  <si>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</si>
  <si>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</si>
  <si>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</si>
  <si>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</si>
  <si>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</si>
  <si>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</si>
  <si>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</si>
  <si>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</si>
  <si>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</si>
  <si>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</si>
  <si>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</si>
  <si>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</si>
  <si>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</si>
  <si>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</si>
  <si>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</si>
  <si>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</si>
  <si>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</si>
  <si>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</si>
  <si>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</si>
  <si>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</si>
  <si>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</si>
  <si>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</si>
  <si>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</si>
  <si>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</si>
  <si>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</si>
  <si>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</si>
  <si>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</si>
  <si>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</si>
  <si>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</si>
  <si>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</si>
  <si>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</si>
  <si>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</si>
  <si>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</si>
  <si>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</si>
  <si>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</si>
  <si>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</si>
  <si>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</si>
  <si>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</si>
  <si>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</si>
  <si>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</si>
  <si>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</si>
  <si>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</si>
  <si>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</si>
  <si>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</si>
  <si>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</si>
  <si>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</si>
  <si>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</si>
  <si>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</si>
  <si>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</si>
  <si>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</si>
  <si>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</si>
  <si>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</si>
  <si>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</si>
  <si>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</si>
  <si>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</si>
  <si>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</si>
  <si>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</si>
  <si>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</si>
  <si>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</si>
  <si>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</si>
  <si>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</si>
  <si>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</si>
  <si>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</si>
  <si>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</si>
  <si>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</si>
  <si>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</si>
  <si>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</si>
  <si>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</si>
  <si>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</si>
  <si>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</si>
  <si>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</si>
  <si>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</si>
  <si>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</si>
  <si>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</si>
  <si>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</si>
  <si>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</si>
  <si>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</si>
  <si>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</si>
  <si>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</si>
  <si>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</si>
  <si>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</si>
  <si>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</si>
  <si>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</si>
  <si>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</si>
  <si>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</si>
  <si>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</si>
  <si>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</si>
  <si>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</si>
  <si>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</si>
  <si>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</si>
  <si>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</si>
  <si>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</si>
  <si>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</si>
  <si>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</si>
  <si>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</si>
  <si>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</si>
  <si>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</si>
  <si>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</si>
  <si>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</si>
  <si>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</si>
  <si>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</si>
  <si>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</si>
  <si>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</si>
  <si>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</si>
  <si>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</si>
  <si>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</si>
  <si>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</si>
  <si>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</si>
  <si>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</si>
  <si>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</si>
  <si>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</si>
  <si>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</si>
  <si>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</si>
  <si>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</si>
  <si>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</si>
  <si>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</si>
  <si>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</si>
  <si>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</si>
  <si>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</si>
  <si>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</si>
  <si>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</si>
  <si>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</si>
  <si>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</si>
  <si>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</si>
  <si>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</si>
  <si>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</si>
  <si>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</si>
  <si>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</si>
  <si>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</si>
  <si>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</si>
  <si>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</si>
  <si>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</si>
  <si>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</si>
  <si>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</si>
  <si>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</si>
  <si>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</si>
  <si>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</si>
  <si>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</si>
  <si>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</si>
  <si>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</si>
  <si>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</si>
  <si>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</si>
  <si>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</si>
  <si>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</si>
  <si>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</si>
  <si>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</si>
  <si>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</si>
  <si>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</si>
  <si>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</si>
  <si>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</si>
  <si>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</si>
  <si>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</si>
  <si>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</si>
  <si>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</si>
  <si>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</si>
  <si>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</si>
  <si>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</si>
  <si>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</si>
  <si>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</si>
  <si>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</si>
  <si>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</si>
  <si>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</si>
  <si>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</si>
  <si>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</si>
  <si>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</si>
  <si>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</si>
  <si>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</si>
  <si>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</si>
  <si>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</si>
  <si>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</si>
  <si>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</si>
  <si>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</si>
  <si>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</si>
  <si>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</si>
  <si>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</si>
  <si>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</si>
  <si>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</si>
  <si>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</si>
  <si>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</si>
  <si>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</si>
  <si>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</si>
  <si>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</si>
  <si>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</si>
  <si>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</si>
  <si>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</si>
  <si>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</si>
  <si>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</si>
  <si>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</si>
  <si>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</si>
  <si>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</si>
  <si>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</si>
  <si>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</si>
  <si>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</si>
  <si>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</si>
  <si>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</si>
  <si>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</si>
  <si>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</si>
  <si>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</si>
  <si>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</si>
  <si>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</si>
  <si>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</si>
  <si>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</si>
  <si>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</si>
  <si>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</si>
  <si>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</si>
  <si>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</si>
  <si>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</si>
  <si>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</si>
  <si>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</si>
  <si>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</si>
  <si>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</si>
  <si>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</si>
  <si>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</si>
  <si>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</si>
  <si>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</si>
  <si>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</si>
  <si>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</si>
  <si>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</si>
  <si>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</si>
  <si>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</si>
  <si>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</si>
  <si>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</si>
  <si>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</si>
  <si>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</si>
  <si>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</si>
  <si>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</si>
  <si>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</si>
  <si>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</si>
  <si>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</si>
  <si>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</si>
  <si>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</si>
  <si>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</si>
  <si>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</si>
  <si>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</si>
  <si>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</si>
  <si>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</si>
  <si>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</si>
  <si>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</si>
  <si>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</si>
  <si>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</si>
  <si>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</si>
  <si>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</si>
  <si>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</si>
  <si>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</si>
  <si>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</si>
  <si>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</si>
  <si>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</si>
  <si>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</si>
  <si>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</si>
  <si>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</si>
  <si>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</si>
  <si>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</si>
  <si>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</si>
  <si>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</si>
  <si>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</si>
  <si>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</si>
  <si>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</si>
  <si>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</si>
  <si>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</si>
  <si>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</si>
  <si>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</si>
  <si>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</si>
  <si>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</si>
  <si>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</si>
  <si>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</si>
  <si>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</si>
  <si>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</si>
  <si>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</si>
  <si>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</si>
  <si>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</si>
  <si>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</si>
  <si>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</si>
  <si>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</si>
  <si>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</si>
  <si>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</si>
  <si>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</si>
  <si>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</si>
  <si>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</si>
  <si>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</si>
  <si>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</si>
  <si>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</si>
  <si>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</si>
  <si>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</si>
  <si>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</si>
  <si>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</si>
  <si>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</si>
  <si>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</si>
  <si>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</si>
  <si>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</si>
  <si>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</si>
  <si>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</si>
  <si>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</si>
  <si>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</si>
  <si>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</si>
  <si>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</si>
  <si>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</si>
  <si>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</si>
  <si>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</si>
  <si>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</si>
  <si>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</si>
  <si>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</si>
  <si>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</si>
  <si>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</si>
  <si>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</si>
  <si>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</si>
  <si>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</si>
  <si>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</si>
  <si>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</si>
  <si>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</si>
  <si>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</si>
  <si>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</si>
  <si>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</si>
  <si>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</si>
  <si>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</si>
  <si>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</si>
  <si>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</si>
  <si>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</si>
  <si>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</si>
  <si>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</si>
  <si>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</si>
  <si>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</si>
  <si>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</si>
  <si>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</si>
  <si>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</si>
  <si>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</si>
  <si>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</si>
  <si>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</si>
  <si>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</si>
  <si>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</si>
  <si>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</si>
  <si>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</si>
  <si>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</si>
  <si>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</si>
  <si>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</si>
  <si>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</si>
  <si>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</si>
  <si>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</si>
  <si>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</si>
  <si>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</si>
  <si>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</si>
  <si>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</si>
  <si>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</si>
  <si>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</si>
  <si>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</si>
  <si>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</si>
  <si>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</si>
  <si>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</si>
  <si>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</si>
  <si>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</si>
  <si>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</si>
  <si>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</si>
  <si>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</si>
  <si>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</si>
  <si>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</si>
  <si>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</si>
  <si>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</si>
  <si>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</si>
  <si>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</si>
  <si>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</si>
  <si>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</si>
  <si>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</si>
  <si>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</si>
  <si>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</si>
  <si>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</si>
  <si>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</si>
  <si>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</si>
  <si>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</si>
  <si>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</si>
  <si>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</si>
  <si>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</si>
  <si>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</si>
  <si>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</si>
  <si>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</si>
  <si>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</si>
  <si>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</si>
  <si>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</si>
  <si>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</si>
  <si>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</si>
  <si>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</si>
  <si>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</si>
  <si>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</si>
  <si>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</si>
  <si>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</si>
  <si>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</si>
  <si>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</si>
  <si>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</si>
  <si>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</si>
  <si>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</si>
  <si>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</si>
  <si>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</si>
  <si>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</si>
  <si>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</si>
  <si>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</si>
  <si>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</si>
  <si>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</si>
  <si>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</si>
  <si>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</si>
  <si>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</si>
  <si>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</si>
  <si>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</si>
  <si>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</si>
  <si>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</si>
  <si>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</si>
  <si>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</si>
  <si>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</si>
  <si>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</si>
  <si>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</si>
  <si>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</si>
  <si>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</si>
  <si>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</si>
  <si>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</si>
  <si>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</si>
  <si>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</si>
  <si>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</si>
  <si>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</si>
  <si>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</si>
  <si>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</si>
  <si>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</si>
  <si>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</si>
  <si>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</si>
  <si>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</si>
  <si>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</si>
  <si>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</si>
  <si>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</si>
  <si>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</si>
  <si>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</si>
  <si>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</si>
  <si>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</si>
  <si>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</si>
  <si>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</si>
  <si>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</si>
  <si>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</si>
  <si>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</si>
  <si>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</si>
  <si>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</si>
  <si>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</si>
  <si>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</si>
  <si>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</si>
  <si>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</si>
  <si>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</si>
  <si>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</si>
  <si>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</si>
  <si>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</si>
  <si>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</si>
  <si>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</si>
  <si>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</si>
  <si>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</si>
  <si>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</si>
  <si>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</si>
  <si>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</si>
  <si>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</si>
  <si>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</si>
  <si>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</si>
  <si>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</si>
  <si>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</si>
  <si>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</si>
  <si>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</si>
  <si>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</si>
  <si>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</si>
  <si>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</si>
  <si>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</si>
  <si>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</si>
  <si>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</si>
  <si>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</si>
  <si>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</si>
  <si>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</si>
  <si>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</si>
  <si>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</si>
  <si>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</si>
  <si>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</si>
  <si>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</si>
  <si>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</si>
  <si>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</si>
  <si>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</si>
  <si>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</si>
  <si>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</si>
  <si>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</si>
  <si>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</si>
  <si>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</si>
  <si>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</si>
  <si>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</si>
  <si>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</si>
  <si>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</si>
  <si>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</si>
  <si>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</si>
  <si>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</si>
  <si>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</si>
  <si>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</si>
  <si>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</si>
  <si>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</si>
  <si>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</si>
  <si>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</si>
  <si>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</si>
  <si>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</si>
  <si>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</si>
  <si>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</si>
  <si>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</si>
  <si>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</si>
  <si>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</si>
  <si>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</si>
  <si>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</si>
  <si>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</si>
  <si>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</si>
  <si>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</si>
  <si>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</si>
  <si>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</si>
  <si>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</si>
  <si>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</si>
  <si>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</si>
  <si>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</si>
  <si>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</si>
  <si>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</si>
  <si>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</si>
  <si>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</si>
  <si>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</si>
  <si>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</si>
  <si>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</si>
  <si>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</si>
  <si>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</si>
  <si>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</si>
  <si>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</si>
  <si>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</si>
  <si>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</si>
  <si>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</si>
  <si>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</si>
  <si>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</si>
  <si>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</si>
  <si>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</si>
  <si>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</si>
  <si>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</si>
  <si>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</si>
  <si>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</si>
  <si>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</si>
  <si>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</si>
  <si>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</si>
  <si>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</si>
  <si>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</si>
  <si>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</si>
  <si>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</si>
  <si>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</si>
  <si>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</si>
  <si>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</si>
  <si>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</si>
  <si>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</si>
  <si>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</si>
  <si>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</si>
  <si>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</si>
  <si>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</si>
  <si>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</si>
  <si>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</si>
  <si>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</si>
  <si>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</si>
  <si>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</si>
  <si>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</si>
  <si>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</si>
  <si>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</si>
  <si>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</si>
  <si>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</si>
  <si>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</si>
  <si>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</si>
  <si>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</si>
  <si>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</si>
  <si>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</si>
  <si>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</si>
  <si>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</si>
  <si>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</si>
  <si>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</si>
  <si>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</si>
  <si>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</si>
  <si>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</si>
  <si>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</si>
  <si>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</si>
  <si>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</si>
  <si>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</si>
  <si>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</si>
  <si>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</si>
  <si>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</si>
  <si>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</si>
  <si>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</si>
  <si>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</si>
  <si>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</si>
  <si>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</si>
  <si>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</si>
  <si>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</si>
  <si>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</si>
  <si>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</si>
  <si>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</si>
  <si>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</si>
  <si>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</si>
  <si>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</si>
  <si>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</si>
  <si>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</si>
  <si>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</si>
  <si>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</si>
  <si>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</si>
  <si>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</si>
  <si>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</si>
  <si>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</si>
  <si>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</si>
  <si>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</si>
  <si>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</si>
  <si>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</si>
  <si>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</si>
  <si>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</si>
  <si>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</si>
  <si>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</si>
  <si>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</si>
  <si>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</si>
  <si>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</si>
  <si>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</si>
  <si>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</si>
  <si>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</si>
  <si>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</si>
  <si>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</si>
  <si>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</si>
  <si>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</si>
  <si>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</si>
  <si>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</si>
  <si>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</si>
  <si>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</si>
  <si>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</si>
  <si>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</si>
  <si>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</si>
  <si>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</si>
  <si>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</si>
  <si>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</si>
  <si>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</si>
  <si>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</si>
  <si>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</si>
  <si>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</si>
  <si>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</si>
  <si>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</si>
  <si>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</si>
  <si>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</si>
  <si>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</si>
  <si>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</si>
  <si>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</si>
  <si>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</si>
  <si>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</si>
  <si>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</si>
  <si>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</si>
  <si>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</si>
  <si>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</si>
  <si>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</si>
  <si>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</si>
  <si>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</si>
  <si>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</si>
  <si>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</si>
  <si>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</si>
  <si>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</si>
  <si>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</si>
  <si>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</si>
  <si>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</si>
  <si>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</si>
  <si>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</si>
  <si>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</si>
  <si>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</si>
  <si>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</si>
  <si>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</si>
  <si>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</si>
  <si>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</si>
  <si>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</si>
  <si>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</si>
  <si>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</si>
  <si>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</si>
  <si>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</si>
  <si>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</si>
  <si>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</si>
  <si>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</si>
  <si>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</si>
  <si>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</si>
  <si>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</si>
  <si>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</si>
  <si>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</si>
  <si>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</si>
  <si>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</si>
  <si>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</si>
  <si>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</si>
  <si>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</si>
  <si>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</si>
  <si>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</si>
  <si>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</si>
  <si>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</si>
  <si>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</si>
  <si>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</si>
  <si>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</si>
  <si>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</si>
  <si>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</si>
  <si>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</si>
  <si>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</si>
  <si>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</si>
  <si>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</si>
  <si>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</si>
  <si>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</si>
  <si>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</si>
  <si>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</si>
  <si>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</si>
  <si>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</si>
  <si>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</si>
  <si>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</si>
  <si>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</si>
  <si>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</si>
  <si>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</si>
  <si>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</si>
  <si>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</si>
  <si>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</si>
  <si>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</si>
  <si>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</si>
  <si>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</si>
  <si>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</si>
  <si>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</si>
  <si>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</si>
  <si>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</si>
  <si>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</si>
  <si>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</si>
  <si>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</si>
  <si>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</si>
  <si>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</si>
  <si>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</si>
  <si>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</si>
  <si>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</si>
  <si>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</si>
  <si>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</si>
  <si>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</si>
  <si>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</si>
  <si>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</si>
  <si>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</si>
  <si>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</si>
  <si>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</si>
  <si>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</si>
  <si>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</si>
  <si>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</si>
  <si>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</si>
  <si>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</si>
  <si>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</si>
  <si>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</si>
  <si>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</si>
  <si>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</si>
  <si>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</si>
  <si>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</si>
  <si>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</si>
  <si>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</si>
  <si>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</si>
  <si>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</si>
  <si>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</si>
  <si>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</si>
  <si>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</si>
  <si>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</si>
  <si>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</si>
  <si>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</si>
  <si>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</si>
  <si>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</si>
  <si>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</si>
  <si>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</si>
  <si>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</si>
  <si>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</si>
  <si>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</si>
  <si>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</si>
  <si>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</si>
  <si>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</si>
  <si>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</si>
  <si>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</si>
  <si>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</si>
  <si>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</si>
  <si>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</si>
  <si>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</si>
  <si>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</si>
  <si>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</si>
  <si>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</si>
  <si>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</si>
  <si>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</si>
  <si>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</si>
  <si>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</si>
  <si>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</si>
  <si>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</si>
  <si>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</si>
  <si>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</si>
  <si>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</si>
  <si>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</si>
  <si>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</si>
  <si>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</si>
  <si>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</si>
  <si>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</si>
  <si>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</si>
  <si>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</si>
  <si>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</si>
  <si>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</si>
  <si>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</si>
  <si>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</si>
  <si>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</si>
  <si>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</si>
  <si>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</si>
  <si>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</si>
  <si>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</si>
  <si>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</si>
  <si>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</si>
  <si>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</si>
  <si>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</si>
  <si>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</si>
  <si>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</si>
  <si>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</si>
  <si>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</si>
  <si>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</si>
  <si>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</si>
  <si>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</si>
  <si>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</si>
  <si>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</si>
  <si>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</si>
  <si>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</si>
  <si>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</si>
  <si>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</si>
  <si>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</si>
  <si>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</si>
  <si>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</si>
  <si>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</si>
  <si>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</si>
  <si>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</si>
  <si>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</si>
  <si>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</si>
  <si>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</si>
  <si>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</si>
  <si>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</si>
  <si>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</si>
  <si>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</si>
  <si>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</si>
  <si>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</si>
  <si>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</si>
  <si>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</si>
  <si>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</si>
  <si>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</si>
  <si>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</si>
  <si>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</si>
  <si>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</si>
  <si>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</si>
  <si>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</si>
  <si>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</si>
  <si>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</si>
  <si>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</si>
  <si>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</si>
  <si>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</si>
  <si>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</si>
  <si>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</si>
  <si>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</si>
  <si>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</si>
  <si>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</si>
  <si>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</si>
  <si>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</si>
  <si>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</si>
  <si>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</si>
  <si>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</si>
  <si>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</si>
  <si>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</si>
  <si>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</si>
  <si>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</si>
  <si>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</si>
  <si>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</si>
  <si>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</si>
  <si>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</si>
  <si>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</si>
  <si>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</si>
  <si>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</si>
  <si>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</si>
  <si>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</si>
  <si>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</si>
  <si>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</si>
  <si>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</si>
  <si>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</si>
  <si>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</si>
  <si>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</si>
  <si>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</si>
  <si>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</si>
  <si>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</si>
  <si>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</si>
  <si>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</si>
  <si>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</si>
  <si>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</si>
  <si>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</si>
  <si>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</si>
  <si>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</si>
  <si>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</si>
  <si>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</si>
  <si>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</si>
  <si>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</si>
  <si>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</si>
  <si>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</si>
  <si>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</si>
  <si>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</si>
  <si>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</si>
  <si>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</si>
  <si>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</si>
  <si>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</si>
  <si>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</si>
  <si>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</si>
  <si>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</si>
  <si>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</si>
  <si>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</si>
  <si>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</si>
  <si>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</si>
  <si>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</si>
  <si>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</si>
  <si>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</si>
  <si>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</si>
  <si>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</si>
  <si>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</si>
  <si>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</si>
  <si>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</si>
  <si>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</si>
  <si>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</si>
  <si>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</si>
  <si>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</si>
  <si>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</si>
  <si>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</si>
  <si>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</si>
  <si>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</si>
  <si>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</si>
  <si>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</si>
  <si>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</si>
  <si>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</si>
  <si>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</si>
  <si>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</si>
  <si>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</si>
  <si>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</si>
  <si>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</si>
  <si>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</si>
  <si>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</si>
  <si>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</si>
  <si>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</si>
  <si>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</si>
  <si>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</si>
  <si>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</si>
  <si>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</si>
  <si>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</si>
  <si>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</si>
  <si>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</si>
  <si>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</si>
  <si>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</si>
  <si>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</si>
  <si>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</si>
  <si>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</si>
  <si>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</si>
  <si>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</si>
  <si>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</si>
  <si>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</si>
  <si>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</si>
  <si>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</si>
  <si>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</si>
  <si>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</si>
  <si>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</si>
  <si>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</si>
  <si>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</si>
  <si>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</si>
  <si>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</si>
  <si>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</si>
  <si>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</si>
  <si>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</si>
  <si>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</si>
  <si>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</si>
  <si>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</si>
  <si>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</si>
  <si>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</si>
  <si>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</si>
  <si>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</si>
  <si>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</si>
  <si>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</si>
  <si>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</si>
  <si>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</si>
  <si>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</si>
  <si>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</si>
  <si>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</si>
  <si>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</si>
  <si>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</si>
  <si>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</si>
  <si>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</si>
  <si>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</si>
  <si>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</si>
  <si>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</si>
  <si>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</si>
  <si>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</si>
  <si>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</si>
  <si>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</si>
  <si>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</si>
  <si>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</si>
  <si>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</si>
  <si>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</si>
  <si>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</si>
  <si>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</si>
  <si>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</si>
  <si>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</si>
  <si>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</si>
  <si>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</si>
  <si>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</si>
  <si>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</si>
  <si>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</si>
  <si>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</si>
  <si>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</si>
  <si>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</si>
  <si>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</si>
  <si>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</si>
  <si>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</si>
  <si>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</si>
  <si>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</si>
  <si>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</si>
  <si>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</si>
  <si>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</si>
  <si>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</si>
  <si>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</si>
  <si>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</si>
  <si>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</si>
  <si>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</si>
  <si>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</si>
  <si>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</si>
  <si>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</si>
  <si>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</si>
  <si>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</si>
  <si>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</si>
  <si>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</si>
  <si>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</si>
  <si>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</si>
  <si>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</si>
  <si>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</si>
  <si>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</si>
  <si>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</si>
  <si>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</si>
  <si>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</si>
  <si>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</si>
  <si>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</si>
  <si>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</si>
  <si>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</si>
  <si>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</si>
  <si>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</si>
  <si>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</si>
  <si>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</si>
  <si>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</si>
  <si>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</si>
  <si>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</si>
  <si>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</si>
  <si>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</si>
  <si>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</si>
  <si>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</si>
  <si>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</si>
  <si>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</si>
  <si>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</si>
  <si>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</si>
  <si>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</si>
  <si>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</si>
  <si>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</si>
  <si>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</si>
  <si>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</si>
  <si>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</si>
  <si>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</si>
  <si>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</si>
  <si>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</si>
  <si>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</si>
  <si>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</si>
  <si>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</si>
  <si>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</si>
  <si>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</si>
  <si>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</si>
  <si>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</si>
  <si>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</si>
  <si>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</si>
  <si>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</si>
  <si>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</si>
  <si>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</si>
  <si>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</si>
  <si>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</si>
  <si>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</si>
  <si>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</si>
  <si>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</si>
  <si>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</si>
  <si>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</si>
  <si>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</si>
  <si>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</si>
  <si>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</si>
  <si>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</si>
  <si>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</si>
  <si>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</si>
  <si>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</si>
  <si>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</si>
  <si>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</si>
  <si>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</si>
  <si>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</si>
  <si>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</si>
  <si>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</si>
  <si>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</si>
  <si>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</si>
  <si>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</si>
  <si>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</si>
  <si>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</si>
  <si>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</si>
  <si>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</si>
  <si>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</si>
  <si>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</si>
  <si>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</si>
  <si>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</si>
  <si>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</si>
  <si>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</si>
  <si>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</si>
  <si>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</si>
  <si>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</si>
  <si>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</si>
  <si>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</si>
  <si>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</si>
  <si>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</si>
  <si>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</si>
  <si>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</si>
  <si>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</si>
  <si>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</si>
  <si>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</si>
  <si>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</si>
  <si>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</si>
  <si>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</si>
  <si>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</si>
  <si>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</si>
  <si>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</si>
  <si>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</si>
  <si>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</si>
  <si>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</si>
  <si>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</si>
  <si>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</si>
  <si>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</si>
  <si>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</si>
  <si>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</si>
  <si>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</si>
  <si>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</si>
  <si>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</si>
  <si>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</si>
  <si>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</si>
  <si>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</si>
  <si>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</si>
  <si>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</si>
  <si>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</si>
  <si>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</si>
  <si>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</si>
  <si>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</si>
  <si>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</si>
  <si>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</si>
  <si>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</si>
  <si>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</si>
  <si>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</si>
  <si>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</si>
  <si>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</si>
  <si>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</si>
  <si>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</si>
  <si>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</si>
  <si>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</si>
  <si>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</si>
  <si>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</si>
  <si>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</si>
  <si>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</si>
  <si>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</si>
  <si>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</si>
  <si>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</si>
  <si>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</si>
  <si>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</si>
  <si>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</si>
  <si>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</si>
  <si>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</si>
  <si>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</si>
  <si>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</si>
  <si>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</si>
  <si>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</si>
  <si>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</si>
  <si>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</si>
  <si>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</si>
  <si>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</si>
  <si>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</si>
  <si>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</si>
  <si>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</si>
  <si>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</si>
  <si>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</si>
  <si>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</si>
  <si>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</si>
  <si>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</si>
  <si>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</si>
  <si>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</si>
  <si>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</si>
  <si>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</si>
  <si>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</si>
  <si>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</si>
  <si>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</si>
  <si>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</si>
  <si>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</si>
  <si>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</si>
  <si>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</si>
  <si>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</si>
  <si>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</si>
  <si>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</si>
  <si>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</si>
  <si>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</si>
  <si>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</si>
  <si>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</si>
  <si>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</si>
  <si>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</si>
  <si>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</si>
  <si>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</si>
  <si>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</si>
  <si>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</si>
  <si>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</si>
  <si>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</si>
  <si>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</si>
  <si>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</si>
  <si>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</si>
  <si>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</si>
  <si>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</si>
  <si>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</si>
  <si>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</si>
  <si>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</si>
  <si>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</si>
  <si>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</si>
  <si>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</si>
  <si>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</si>
  <si>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</si>
  <si>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</si>
  <si>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</si>
  <si>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</si>
  <si>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</si>
  <si>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</si>
  <si>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</si>
  <si>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</si>
  <si>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</si>
  <si>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</si>
  <si>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</si>
  <si>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</si>
  <si>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</si>
  <si>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</si>
  <si>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</si>
  <si>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</si>
  <si>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</si>
  <si>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</si>
  <si>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</si>
  <si>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</si>
  <si>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</si>
  <si>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</si>
  <si>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</si>
  <si>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</si>
  <si>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</si>
  <si>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</si>
  <si>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</si>
  <si>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</si>
  <si>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</si>
  <si>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</si>
  <si>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</si>
  <si>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</si>
  <si>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</si>
  <si>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</si>
  <si>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</si>
  <si>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</si>
  <si>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</si>
  <si>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</si>
  <si>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</si>
  <si>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</si>
  <si>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</si>
  <si>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</si>
  <si>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</si>
  <si>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</si>
  <si>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</si>
  <si>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</si>
  <si>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</si>
  <si>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</si>
  <si>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</si>
  <si>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</si>
  <si>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</si>
  <si>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</si>
  <si>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</si>
  <si>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</si>
  <si>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</si>
  <si>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</si>
  <si>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</si>
  <si>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</si>
  <si>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</si>
  <si>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</si>
  <si>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</si>
  <si>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</si>
  <si>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</si>
  <si>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</si>
  <si>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</si>
  <si>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</si>
  <si>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</si>
  <si>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</si>
  <si>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</si>
  <si>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</si>
  <si>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</si>
  <si>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</si>
  <si>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</si>
  <si>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</si>
  <si>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</si>
  <si>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</si>
  <si>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</si>
  <si>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</si>
  <si>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</si>
  <si>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</si>
  <si>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</si>
  <si>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</si>
  <si>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</si>
  <si>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</si>
  <si>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</si>
  <si>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</si>
  <si>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</si>
  <si>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</si>
  <si>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</si>
  <si>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</si>
  <si>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</si>
  <si>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</si>
  <si>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</si>
  <si>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</si>
  <si>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</si>
  <si>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</si>
  <si>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</si>
  <si>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</si>
  <si>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</si>
  <si>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</si>
  <si>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</si>
  <si>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</si>
  <si>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</si>
  <si>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</si>
  <si>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</si>
  <si>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</si>
  <si>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</si>
  <si>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</si>
  <si>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</si>
  <si>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</si>
  <si>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</si>
  <si>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</si>
  <si>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</si>
  <si>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</si>
  <si>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</si>
  <si>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</si>
  <si>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</si>
  <si>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</si>
  <si>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</si>
  <si>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</si>
  <si>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</si>
  <si>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</si>
  <si>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</si>
  <si>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</si>
  <si>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</si>
  <si>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</si>
  <si>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</si>
  <si>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</si>
  <si>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</si>
  <si>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</si>
  <si>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</si>
  <si>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</si>
  <si>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</si>
  <si>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</si>
  <si>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</si>
  <si>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</si>
  <si>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</si>
  <si>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</si>
  <si>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</si>
  <si>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</si>
  <si>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</si>
  <si>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</si>
  <si>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</si>
  <si>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</si>
  <si>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</si>
  <si>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</si>
  <si>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</si>
  <si>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</si>
  <si>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</si>
  <si>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</si>
  <si>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</si>
  <si>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</si>
  <si>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</si>
  <si>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</si>
  <si>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</si>
  <si>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</si>
  <si>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</si>
  <si>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</si>
  <si>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</si>
  <si>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</si>
  <si>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</si>
  <si>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</si>
  <si>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</si>
  <si>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</si>
  <si>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</si>
  <si>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</si>
  <si>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</si>
  <si>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</si>
  <si>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</si>
  <si>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</si>
  <si>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</si>
  <si>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</si>
  <si>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</si>
  <si>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</si>
  <si>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</si>
  <si>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</si>
  <si>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</si>
  <si>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</si>
  <si>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</si>
  <si>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</si>
  <si>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</si>
  <si>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</si>
  <si>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</si>
  <si>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</si>
  <si>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</si>
  <si>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</si>
  <si>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</si>
  <si>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</si>
  <si>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</si>
  <si>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</si>
  <si>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</si>
  <si>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</si>
  <si>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</si>
  <si>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</si>
  <si>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</si>
  <si>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</si>
  <si>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</si>
  <si>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</si>
  <si>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</si>
  <si>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</si>
  <si>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</si>
  <si>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</si>
  <si>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</si>
  <si>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</si>
  <si>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</si>
  <si>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</si>
  <si>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</si>
  <si>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</si>
  <si>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</si>
  <si>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</si>
  <si>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</si>
  <si>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</si>
  <si>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</si>
  <si>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</si>
  <si>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</si>
  <si>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</si>
  <si>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</si>
  <si>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</si>
  <si>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</si>
  <si>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</si>
  <si>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</si>
  <si>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</si>
  <si>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</si>
  <si>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</si>
  <si>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</si>
  <si>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</si>
  <si>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</si>
  <si>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</si>
  <si>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</si>
  <si>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</si>
  <si>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</si>
  <si>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</si>
  <si>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</si>
  <si>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</si>
  <si>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</si>
  <si>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</si>
  <si>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</si>
  <si>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</si>
  <si>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</si>
  <si>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</si>
  <si>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</si>
  <si>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</si>
  <si>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</si>
  <si>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</si>
  <si>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</si>
  <si>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</si>
  <si>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</si>
  <si>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</si>
  <si>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</si>
  <si>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</si>
  <si>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</si>
  <si>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</si>
  <si>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</si>
  <si>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</si>
  <si>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</si>
  <si>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</si>
  <si>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</si>
  <si>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</si>
  <si>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</si>
  <si>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</si>
  <si>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</si>
  <si>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</si>
  <si>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</si>
  <si>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</si>
  <si>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</si>
  <si>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</si>
  <si>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</si>
  <si>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</si>
  <si>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</si>
  <si>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</si>
  <si>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</si>
  <si>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</si>
  <si>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</si>
  <si>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</si>
  <si>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</si>
  <si>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</si>
  <si>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</si>
  <si>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</si>
  <si>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</si>
  <si>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</si>
  <si>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</si>
  <si>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</si>
  <si>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</si>
  <si>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</si>
  <si>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</si>
  <si>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</si>
  <si>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</si>
  <si>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</si>
  <si>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</si>
  <si>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</si>
  <si>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</si>
  <si>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</si>
  <si>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</si>
  <si>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</si>
  <si>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</si>
  <si>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</si>
  <si>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</si>
  <si>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</si>
  <si>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</si>
  <si>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</si>
  <si>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</si>
  <si>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</si>
  <si>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</si>
  <si>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</si>
  <si>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</si>
  <si>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</si>
  <si>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</si>
  <si>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</si>
  <si>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</si>
  <si>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</si>
  <si>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</si>
  <si>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</si>
  <si>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</si>
  <si>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</si>
  <si>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</si>
  <si>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</si>
  <si>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</si>
  <si>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</si>
  <si>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</si>
  <si>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</si>
  <si>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</si>
  <si>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</si>
  <si>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</si>
  <si>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</si>
  <si>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</si>
  <si>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</si>
  <si>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</si>
  <si>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</si>
  <si>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</si>
  <si>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</si>
  <si>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</si>
  <si>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</si>
  <si>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</si>
  <si>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</si>
  <si>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</si>
  <si>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</si>
  <si>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</si>
  <si>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</si>
  <si>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</si>
  <si>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</si>
  <si>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</si>
  <si>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</si>
  <si>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</si>
  <si>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</si>
  <si>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</si>
  <si>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</si>
  <si>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</si>
  <si>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</si>
  <si>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</si>
  <si>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</si>
  <si>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</si>
  <si>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</si>
  <si>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</si>
  <si>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</si>
  <si>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</si>
  <si>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</si>
  <si>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</si>
  <si>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</si>
  <si>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</si>
  <si>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</si>
  <si>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</si>
  <si>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</si>
  <si>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</si>
  <si>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</si>
  <si>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</si>
  <si>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</si>
  <si>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</si>
  <si>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</si>
  <si>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</si>
  <si>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</si>
  <si>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</si>
  <si>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</si>
  <si>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</si>
  <si>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</si>
  <si>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</si>
  <si>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</si>
  <si>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</si>
  <si>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</si>
  <si>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</si>
  <si>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</si>
  <si>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</si>
  <si>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</si>
  <si>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</si>
  <si>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</si>
  <si>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</si>
  <si>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</si>
  <si>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</si>
  <si>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</si>
  <si>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</si>
  <si>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</si>
  <si>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</si>
  <si>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</si>
  <si>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</si>
  <si>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</si>
  <si>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</si>
  <si>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</si>
  <si>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</si>
  <si>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</si>
  <si>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</si>
  <si>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</si>
  <si>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</si>
  <si>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</si>
  <si>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</si>
  <si>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</si>
  <si>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</si>
  <si>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</si>
  <si>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</si>
  <si>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</si>
  <si>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</si>
  <si>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</si>
  <si>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</si>
  <si>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</si>
  <si>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</si>
  <si>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</si>
  <si>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</si>
  <si>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</si>
  <si>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</si>
  <si>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</si>
  <si>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</si>
  <si>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</si>
  <si>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</si>
  <si>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</si>
  <si>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</si>
  <si>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</si>
  <si>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</si>
  <si>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</si>
  <si>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</si>
  <si>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</si>
  <si>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</si>
  <si>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</si>
  <si>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</si>
  <si>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</si>
  <si>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</si>
  <si>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</si>
  <si>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</si>
  <si>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</si>
  <si>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</si>
  <si>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</si>
  <si>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</si>
  <si>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</si>
  <si>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</si>
  <si>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</si>
  <si>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</si>
  <si>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</si>
  <si>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</si>
  <si>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</si>
  <si>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</si>
  <si>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</si>
  <si>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</si>
  <si>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</si>
  <si>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</si>
  <si>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</si>
  <si>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</si>
  <si>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</si>
  <si>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</si>
  <si>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</si>
  <si>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</si>
  <si>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</si>
  <si>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</si>
  <si>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</si>
  <si>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</si>
  <si>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</si>
  <si>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</si>
  <si>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</si>
  <si>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</si>
  <si>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</si>
  <si>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</si>
  <si>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</si>
  <si>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</si>
  <si>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</si>
  <si>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</si>
  <si>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</si>
  <si>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</si>
  <si>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</si>
  <si>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</si>
  <si>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</si>
  <si>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</si>
  <si>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</si>
  <si>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</si>
  <si>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</si>
  <si>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</si>
  <si>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</si>
  <si>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</si>
  <si>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</si>
  <si>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</si>
  <si>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</si>
  <si>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</si>
  <si>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</si>
  <si>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</si>
  <si>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</si>
  <si>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</si>
  <si>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</si>
  <si>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</si>
  <si>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</si>
  <si>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</si>
  <si>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</si>
  <si>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</si>
  <si>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</si>
  <si>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</si>
  <si>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</si>
  <si>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</si>
  <si>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</si>
  <si>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</si>
  <si>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</si>
  <si>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</si>
  <si>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</si>
  <si>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</si>
  <si>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</si>
  <si>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</si>
  <si>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</si>
  <si>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</si>
  <si>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</si>
  <si>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</si>
  <si>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</si>
  <si>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</si>
  <si>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</si>
  <si>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</si>
  <si>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</si>
  <si>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</si>
  <si>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</si>
  <si>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</si>
  <si>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</si>
  <si>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</si>
  <si>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</si>
  <si>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</si>
  <si>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</si>
  <si>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</si>
  <si>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</si>
  <si>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</si>
  <si>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</si>
  <si>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</si>
  <si>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</si>
  <si>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</si>
  <si>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Observacion</t>
  </si>
  <si>
    <t xml:space="preserve">ATM estacion Next Cumbre </t>
  </si>
  <si>
    <t>DRBR361</t>
  </si>
  <si>
    <t>Gavetas de Rechazo llena Reportadas</t>
  </si>
  <si>
    <t>Gaveta de Deposito llena Reportadas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</si>
  <si>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</si>
  <si>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</si>
  <si>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</si>
  <si>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</si>
  <si>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</si>
  <si>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</si>
  <si>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</si>
  <si>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</si>
  <si>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</si>
  <si>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</si>
  <si>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</si>
  <si>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</si>
  <si>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</si>
  <si>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</si>
  <si>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</si>
  <si>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</si>
  <si>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</si>
  <si>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</si>
  <si>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</si>
  <si>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</si>
  <si>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</si>
  <si>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</si>
  <si>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</si>
  <si>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</si>
  <si>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</si>
  <si>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</si>
  <si>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</si>
  <si>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</si>
  <si>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</si>
  <si>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</si>
  <si>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</si>
  <si>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</si>
  <si>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</si>
  <si>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</si>
  <si>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</si>
  <si>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</si>
  <si>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</si>
  <si>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</si>
  <si>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</si>
  <si>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</si>
  <si>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</si>
  <si>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</si>
  <si>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</si>
  <si>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</si>
  <si>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</si>
  <si>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</si>
  <si>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</si>
  <si>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</si>
  <si>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</si>
  <si>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</si>
  <si>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</si>
  <si>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</si>
  <si>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</si>
  <si>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</si>
  <si>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</si>
  <si>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</si>
  <si>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</si>
  <si>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</si>
  <si>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</si>
  <si>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</si>
  <si>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</si>
  <si>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</si>
  <si>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3335987713</t>
  </si>
  <si>
    <t>LOCALIDAD EN REMODELACION</t>
  </si>
  <si>
    <t>EN ESPERA DE ROZAMIENTO DE FILTRACION EN LOCALIDAD</t>
  </si>
  <si>
    <t>3335989446</t>
  </si>
  <si>
    <t>3335989430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</si>
  <si>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</si>
  <si>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</si>
  <si>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</si>
  <si>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</si>
  <si>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</si>
  <si>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COMUNICACION</t>
  </si>
  <si>
    <t>GAVETA DE DEPOSITO LLENA</t>
  </si>
  <si>
    <t>Hold</t>
  </si>
  <si>
    <t>Morales Payano, Wilfredy Leandro</t>
  </si>
  <si>
    <t>DRBR863</t>
  </si>
  <si>
    <t xml:space="preserve">Sin Efectivo </t>
  </si>
  <si>
    <t>Gavetas Rechazo/Deposito  Atendido</t>
  </si>
  <si>
    <t>Solucionado</t>
  </si>
  <si>
    <t>ReservaC Norte</t>
  </si>
  <si>
    <t xml:space="preserve">Brioso Luciano, Cristino </t>
  </si>
  <si>
    <t>Gavetas Vacias/Gavetas Fallando</t>
  </si>
  <si>
    <t>Abastecido</t>
  </si>
  <si>
    <t>2 Gavetas Vacías + 1 Fallando</t>
  </si>
  <si>
    <t xml:space="preserve"> ATM S/M Nacional Plaza Central</t>
  </si>
  <si>
    <t>INHIBIDO</t>
  </si>
  <si>
    <t>3336019384 </t>
  </si>
  <si>
    <t>3336019422 </t>
  </si>
  <si>
    <t>3336019854 </t>
  </si>
  <si>
    <t>09 Septiembre de 2021</t>
  </si>
  <si>
    <t>Acevedo Dominguez, Victor Leonardo</t>
  </si>
  <si>
    <t xml:space="preserve">Gonzalez Ceballos, Dionisio </t>
  </si>
  <si>
    <t>SIN EFECITVO</t>
  </si>
  <si>
    <t>PIN KEYPAD ERROR</t>
  </si>
  <si>
    <t>PRINTER</t>
  </si>
  <si>
    <t>GAVETA DE DEPOSITO CON PROBLEMA</t>
  </si>
  <si>
    <t>3336021380</t>
  </si>
  <si>
    <t>3336021372</t>
  </si>
  <si>
    <t>3336021371</t>
  </si>
  <si>
    <t>3336021369</t>
  </si>
  <si>
    <t>3336021365</t>
  </si>
  <si>
    <t>3336021363</t>
  </si>
  <si>
    <t>3336021362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</si>
</sst>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2"/>
      <color rgb="FF37BD47"/>
      <name val="Palatino Linotype"/>
      <family val="1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D4D4D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D4D4D4"/>
      </bottom>
      <diagonal/>
    </border>
    <border>
      <left style="thin">
        <color indexed="64"/>
      </left>
      <right/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69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48" fillId="0" borderId="0"/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</cellStyleXfs>
  <cellXfs count="225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0" fillId="0" borderId="0" xfId="0"/>
    <xf numFmtId="0" fontId="32" fillId="0" borderId="53" xfId="0" applyFont="1" applyFill="1" applyBorder="1" applyAlignment="1" applyProtection="1">
      <alignment horizontal="right" vertical="center" wrapText="1"/>
    </xf>
    <xf numFmtId="0" fontId="32" fillId="0" borderId="53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0" fillId="0" borderId="54" xfId="0" applyBorder="1"/>
    <xf numFmtId="0" fontId="16" fillId="6" borderId="5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4" xfId="0" applyNumberFormat="1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59" xfId="0" applyFont="1" applyFill="1" applyBorder="1" applyAlignment="1">
      <alignment horizontal="center" vertical="center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1" fillId="40" borderId="59" xfId="0" applyFont="1" applyFill="1" applyBorder="1" applyAlignment="1">
      <alignment horizontal="center"/>
    </xf>
    <xf numFmtId="0" fontId="51" fillId="40" borderId="5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32" fillId="0" borderId="59" xfId="0" applyFont="1" applyFill="1" applyBorder="1" applyAlignment="1" applyProtection="1">
      <alignment horizontal="right" vertical="center" wrapText="1"/>
    </xf>
    <xf numFmtId="0" fontId="32" fillId="0" borderId="59" xfId="0" applyFont="1" applyFill="1" applyBorder="1" applyAlignment="1" applyProtection="1">
      <alignment vertical="center" wrapText="1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2" fillId="42" borderId="53" xfId="0" applyFont="1" applyFill="1" applyBorder="1" applyAlignment="1" applyProtection="1">
      <alignment horizontal="right" vertical="center" wrapText="1"/>
    </xf>
    <xf numFmtId="0" fontId="32" fillId="42" borderId="53" xfId="0" applyFont="1" applyFill="1" applyBorder="1" applyAlignment="1" applyProtection="1">
      <alignment vertical="center" wrapText="1"/>
    </xf>
    <xf numFmtId="0" fontId="0" fillId="0" borderId="59" xfId="0" applyBorder="1"/>
    <xf numFmtId="0" fontId="0" fillId="0" borderId="0" xfId="0"/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22" fontId="33" fillId="5" borderId="59" xfId="0" applyNumberFormat="1" applyFont="1" applyFill="1" applyBorder="1" applyAlignment="1">
      <alignment horizontal="center" vertical="center"/>
    </xf>
    <xf numFmtId="0" fontId="11" fillId="5" borderId="59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49" fontId="0" fillId="50" borderId="2" xfId="0" applyNumberFormat="1" applyFill="1" applyBorder="1"/>
    <xf numFmtId="0" fontId="54" fillId="0" borderId="0" xfId="0" applyFont="1" applyAlignment="1">
      <alignment vertical="center" wrapText="1"/>
    </xf>
    <xf numFmtId="0" fontId="55" fillId="5" borderId="59" xfId="0" applyFont="1" applyFill="1" applyBorder="1" applyAlignment="1">
      <alignment horizontal="center" vertical="center"/>
    </xf>
    <xf numFmtId="0" fontId="43" fillId="42" borderId="6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11" fillId="5" borderId="59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47" fillId="49" borderId="5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1" fillId="39" borderId="68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7" fillId="49" borderId="66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4" fillId="5" borderId="59" xfId="0" applyFont="1" applyFill="1" applyBorder="1" applyAlignment="1">
      <alignment horizontal="center" vertical="center"/>
    </xf>
    <xf numFmtId="0" fontId="30" fillId="4" borderId="59" xfId="0" applyFont="1" applyFill="1" applyBorder="1" applyAlignment="1">
      <alignment horizontal="center" vertical="center" wrapText="1"/>
    </xf>
    <xf numFmtId="0" fontId="30" fillId="40" borderId="62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0" fontId="11" fillId="5" borderId="59" xfId="0" applyNumberFormat="1" applyFont="1" applyFill="1" applyBorder="1" applyAlignment="1">
      <alignment horizontal="center" vertical="center"/>
    </xf>
    <xf numFmtId="0" fontId="41" fillId="44" borderId="64" xfId="0" applyFont="1" applyFill="1" applyBorder="1" applyAlignment="1">
      <alignment horizontal="center" vertical="center" wrapText="1"/>
    </xf>
    <xf numFmtId="43" fontId="3" fillId="3" borderId="5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51" fillId="40" borderId="48" xfId="0" applyFont="1" applyFill="1" applyBorder="1" applyAlignment="1">
      <alignment horizontal="center"/>
    </xf>
    <xf numFmtId="0" fontId="51" fillId="40" borderId="60" xfId="0" applyFont="1" applyFill="1" applyBorder="1" applyAlignment="1">
      <alignment horizontal="center"/>
    </xf>
    <xf numFmtId="0" fontId="52" fillId="45" borderId="24" xfId="0" applyFont="1" applyFill="1" applyBorder="1" applyAlignment="1">
      <alignment horizontal="center" vertical="center" wrapText="1"/>
    </xf>
    <xf numFmtId="0" fontId="52" fillId="45" borderId="25" xfId="0" applyFont="1" applyFill="1" applyBorder="1" applyAlignment="1">
      <alignment horizontal="center" vertical="center" wrapText="1"/>
    </xf>
    <xf numFmtId="0" fontId="52" fillId="45" borderId="67" xfId="0" applyFont="1" applyFill="1" applyBorder="1" applyAlignment="1">
      <alignment horizontal="center" vertical="center" wrapText="1"/>
    </xf>
    <xf numFmtId="0" fontId="46" fillId="45" borderId="24" xfId="0" applyFont="1" applyFill="1" applyBorder="1" applyAlignment="1">
      <alignment horizontal="center" vertical="center" wrapText="1"/>
    </xf>
    <xf numFmtId="0" fontId="46" fillId="45" borderId="25" xfId="0" applyFont="1" applyFill="1" applyBorder="1" applyAlignment="1">
      <alignment horizontal="center" vertical="center" wrapText="1"/>
    </xf>
    <xf numFmtId="0" fontId="46" fillId="45" borderId="6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7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3" fillId="46" borderId="56" xfId="0" applyFont="1" applyFill="1" applyBorder="1" applyAlignment="1">
      <alignment horizontal="center" vertical="center" wrapText="1"/>
    </xf>
    <xf numFmtId="0" fontId="3" fillId="46" borderId="46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47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3" fillId="46" borderId="36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60" xfId="0" applyBorder="1" applyAlignment="1">
      <alignment horizontal="center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63" xfId="0" applyFont="1" applyFill="1" applyBorder="1" applyAlignment="1">
      <alignment horizontal="center" vertical="center" wrapText="1"/>
    </xf>
    <xf numFmtId="0" fontId="40" fillId="43" borderId="70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0" xfId="0" applyBorder="1" applyAlignment="1">
      <alignment horizontal="center"/>
    </xf>
    <xf numFmtId="0" fontId="3" fillId="45" borderId="75" xfId="0" applyFont="1" applyFill="1" applyBorder="1" applyAlignment="1">
      <alignment horizontal="center" vertical="center" wrapText="1"/>
    </xf>
    <xf numFmtId="0" fontId="3" fillId="45" borderId="76" xfId="0" applyFont="1" applyFill="1" applyBorder="1" applyAlignment="1">
      <alignment horizontal="center" vertical="center" wrapText="1"/>
    </xf>
    <xf numFmtId="0" fontId="3" fillId="45" borderId="77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3" fillId="45" borderId="71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72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1" xfId="0" applyFont="1" applyFill="1" applyBorder="1" applyAlignment="1">
      <alignment horizontal="center" vertical="center" wrapText="1"/>
    </xf>
    <xf numFmtId="0" fontId="3" fillId="45" borderId="69" xfId="0" applyFont="1" applyFill="1" applyBorder="1" applyAlignment="1">
      <alignment horizontal="center" vertical="center" wrapText="1"/>
    </xf>
    <xf numFmtId="0" fontId="40" fillId="43" borderId="59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41" fillId="44" borderId="73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3" fillId="42" borderId="74" xfId="0" applyFont="1" applyFill="1" applyBorder="1" applyAlignment="1">
      <alignment horizontal="center" vertical="center" wrapText="1"/>
    </xf>
    <xf numFmtId="0" fontId="43" fillId="42" borderId="51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49" xfId="0" applyBorder="1" applyAlignment="1">
      <alignment horizontal="center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669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2 3" xfId="660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3 3" xfId="604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2 3" xfId="632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4 3" xfId="577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2 3" xfId="669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3 3" xfId="614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2 3" xfId="641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4 3" xfId="586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2 3" xfId="650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3 3" xfId="595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2 3" xfId="6232"/>
    <cellStyle name="Cambios de Turno 2 5 3" xfId="2917"/>
    <cellStyle name="Cambios de Turno 2 5 4" xfId="5127"/>
    <cellStyle name="Cambios de Turno 2 6" xfId="1259"/>
    <cellStyle name="Cambios de Turno 2 6 2" xfId="3470"/>
    <cellStyle name="Cambios de Turno 2 6 3" xfId="568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2 3" xfId="655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3 3" xfId="600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2 3" xfId="6278"/>
    <cellStyle name="Cambios de Turno 3 3 3" xfId="2963"/>
    <cellStyle name="Cambios de Turno 3 3 4" xfId="5173"/>
    <cellStyle name="Cambios de Turno 3 4" xfId="1305"/>
    <cellStyle name="Cambios de Turno 3 4 2" xfId="3516"/>
    <cellStyle name="Cambios de Turno 3 4 3" xfId="572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2 3" xfId="664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3 3" xfId="609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2 3" xfId="6370"/>
    <cellStyle name="Cambios de Turno 4 3 3" xfId="3055"/>
    <cellStyle name="Cambios de Turno 4 3 4" xfId="5265"/>
    <cellStyle name="Cambios de Turno 4 4" xfId="1397"/>
    <cellStyle name="Cambios de Turno 4 4 2" xfId="3608"/>
    <cellStyle name="Cambios de Turno 4 4 3" xfId="581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2 3" xfId="6462"/>
    <cellStyle name="Cambios de Turno 5 2 3" xfId="3147"/>
    <cellStyle name="Cambios de Turno 5 2 4" xfId="5357"/>
    <cellStyle name="Cambios de Turno 5 3" xfId="1489"/>
    <cellStyle name="Cambios de Turno 5 3 2" xfId="3700"/>
    <cellStyle name="Cambios de Turno 5 3 3" xfId="591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2 3" xfId="6186"/>
    <cellStyle name="Cambios de Turno 6 3" xfId="2871"/>
    <cellStyle name="Cambios de Turno 6 4" xfId="5081"/>
    <cellStyle name="Cambios de Turno 7" xfId="1213"/>
    <cellStyle name="Cambios de Turno 7 2" xfId="3424"/>
    <cellStyle name="Cambios de Turno 7 3" xfId="563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2 3" xfId="6595"/>
    <cellStyle name="CambioTurno 2 2 2 2 3" xfId="3280"/>
    <cellStyle name="CambioTurno 2 2 2 2 4" xfId="5490"/>
    <cellStyle name="CambioTurno 2 2 2 3" xfId="1622"/>
    <cellStyle name="CambioTurno 2 2 2 3 2" xfId="3833"/>
    <cellStyle name="CambioTurno 2 2 2 3 3" xfId="604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2 3" xfId="6319"/>
    <cellStyle name="CambioTurno 2 2 3 3" xfId="3004"/>
    <cellStyle name="CambioTurno 2 2 3 4" xfId="5214"/>
    <cellStyle name="CambioTurno 2 2 4" xfId="1346"/>
    <cellStyle name="CambioTurno 2 2 4 2" xfId="3557"/>
    <cellStyle name="CambioTurno 2 2 4 3" xfId="576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2 3" xfId="6687"/>
    <cellStyle name="CambioTurno 2 3 2 2 3" xfId="3372"/>
    <cellStyle name="CambioTurno 2 3 2 2 4" xfId="5582"/>
    <cellStyle name="CambioTurno 2 3 2 3" xfId="1714"/>
    <cellStyle name="CambioTurno 2 3 2 3 2" xfId="3925"/>
    <cellStyle name="CambioTurno 2 3 2 3 3" xfId="613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2 3" xfId="6411"/>
    <cellStyle name="CambioTurno 2 3 3 3" xfId="3096"/>
    <cellStyle name="CambioTurno 2 3 3 4" xfId="5306"/>
    <cellStyle name="CambioTurno 2 3 4" xfId="1438"/>
    <cellStyle name="CambioTurno 2 3 4 2" xfId="3649"/>
    <cellStyle name="CambioTurno 2 3 4 3" xfId="585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2 3" xfId="6503"/>
    <cellStyle name="CambioTurno 2 4 2 3" xfId="3188"/>
    <cellStyle name="CambioTurno 2 4 2 4" xfId="5398"/>
    <cellStyle name="CambioTurno 2 4 3" xfId="1530"/>
    <cellStyle name="CambioTurno 2 4 3 2" xfId="3741"/>
    <cellStyle name="CambioTurno 2 4 3 3" xfId="595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2 3" xfId="6227"/>
    <cellStyle name="CambioTurno 2 5 3" xfId="2912"/>
    <cellStyle name="CambioTurno 2 5 4" xfId="5122"/>
    <cellStyle name="CambioTurno 2 6" xfId="1254"/>
    <cellStyle name="CambioTurno 2 6 2" xfId="3465"/>
    <cellStyle name="CambioTurno 2 6 3" xfId="567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2 3" xfId="6549"/>
    <cellStyle name="CambioTurno 3 2 2 3" xfId="3234"/>
    <cellStyle name="CambioTurno 3 2 2 4" xfId="5444"/>
    <cellStyle name="CambioTurno 3 2 3" xfId="1576"/>
    <cellStyle name="CambioTurno 3 2 3 2" xfId="3787"/>
    <cellStyle name="CambioTurno 3 2 3 3" xfId="599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2 3" xfId="6273"/>
    <cellStyle name="CambioTurno 3 3 3" xfId="2958"/>
    <cellStyle name="CambioTurno 3 3 4" xfId="5168"/>
    <cellStyle name="CambioTurno 3 4" xfId="1300"/>
    <cellStyle name="CambioTurno 3 4 2" xfId="3511"/>
    <cellStyle name="CambioTurno 3 4 3" xfId="572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2 3" xfId="6641"/>
    <cellStyle name="CambioTurno 4 2 2 3" xfId="3326"/>
    <cellStyle name="CambioTurno 4 2 2 4" xfId="5536"/>
    <cellStyle name="CambioTurno 4 2 3" xfId="1668"/>
    <cellStyle name="CambioTurno 4 2 3 2" xfId="3879"/>
    <cellStyle name="CambioTurno 4 2 3 3" xfId="608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2 3" xfId="6365"/>
    <cellStyle name="CambioTurno 4 3 3" xfId="3050"/>
    <cellStyle name="CambioTurno 4 3 4" xfId="5260"/>
    <cellStyle name="CambioTurno 4 4" xfId="1392"/>
    <cellStyle name="CambioTurno 4 4 2" xfId="3603"/>
    <cellStyle name="CambioTurno 4 4 3" xfId="581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2 3" xfId="6457"/>
    <cellStyle name="CambioTurno 5 2 3" xfId="3142"/>
    <cellStyle name="CambioTurno 5 2 4" xfId="5352"/>
    <cellStyle name="CambioTurno 5 3" xfId="1484"/>
    <cellStyle name="CambioTurno 5 3 2" xfId="3695"/>
    <cellStyle name="CambioTurno 5 3 3" xfId="590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2 3" xfId="6181"/>
    <cellStyle name="CambioTurno 6 3" xfId="2866"/>
    <cellStyle name="CambioTurno 6 4" xfId="5076"/>
    <cellStyle name="CambioTurno 7" xfId="1208"/>
    <cellStyle name="CambioTurno 7 2" xfId="3419"/>
    <cellStyle name="CambioTurno 7 3" xfId="562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2 3" xfId="6509"/>
    <cellStyle name="Hyperlink 10 2 2 3" xfId="3194"/>
    <cellStyle name="Hyperlink 10 2 2 4" xfId="5404"/>
    <cellStyle name="Hyperlink 10 2 3" xfId="1536"/>
    <cellStyle name="Hyperlink 10 2 3 2" xfId="3747"/>
    <cellStyle name="Hyperlink 10 2 3 3" xfId="595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2 3" xfId="6233"/>
    <cellStyle name="Hyperlink 10 3 3" xfId="2918"/>
    <cellStyle name="Hyperlink 10 3 4" xfId="5128"/>
    <cellStyle name="Hyperlink 10 4" xfId="1260"/>
    <cellStyle name="Hyperlink 10 4 2" xfId="3471"/>
    <cellStyle name="Hyperlink 10 4 3" xfId="568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2 3" xfId="6601"/>
    <cellStyle name="Hyperlink 11 2 2 3" xfId="3286"/>
    <cellStyle name="Hyperlink 11 2 2 4" xfId="5496"/>
    <cellStyle name="Hyperlink 11 2 3" xfId="1628"/>
    <cellStyle name="Hyperlink 11 2 3 2" xfId="3839"/>
    <cellStyle name="Hyperlink 11 2 3 3" xfId="604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2 3" xfId="6325"/>
    <cellStyle name="Hyperlink 11 3 3" xfId="3010"/>
    <cellStyle name="Hyperlink 11 3 4" xfId="5220"/>
    <cellStyle name="Hyperlink 11 4" xfId="1352"/>
    <cellStyle name="Hyperlink 11 4 2" xfId="3563"/>
    <cellStyle name="Hyperlink 11 4 3" xfId="577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2 3" xfId="6417"/>
    <cellStyle name="Hyperlink 12 2 3" xfId="3102"/>
    <cellStyle name="Hyperlink 12 2 4" xfId="5312"/>
    <cellStyle name="Hyperlink 12 3" xfId="1444"/>
    <cellStyle name="Hyperlink 12 3 2" xfId="3655"/>
    <cellStyle name="Hyperlink 12 3 3" xfId="586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2 3" xfId="614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2 3" xfId="6693"/>
    <cellStyle name="Hyperlink 14 3" xfId="3378"/>
    <cellStyle name="Hyperlink 14 4" xfId="5588"/>
    <cellStyle name="Hyperlink 15" xfId="1168"/>
    <cellStyle name="Hyperlink 15 2" xfId="3379"/>
    <cellStyle name="Hyperlink 15 3" xfId="558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2 3" xfId="6418"/>
    <cellStyle name="Hyperlink 2 10 2 3" xfId="3103"/>
    <cellStyle name="Hyperlink 2 10 2 4" xfId="5313"/>
    <cellStyle name="Hyperlink 2 10 3" xfId="1445"/>
    <cellStyle name="Hyperlink 2 10 3 2" xfId="3656"/>
    <cellStyle name="Hyperlink 2 10 3 3" xfId="586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2 3" xfId="6142"/>
    <cellStyle name="Hyperlink 2 11 3" xfId="2827"/>
    <cellStyle name="Hyperlink 2 11 4" xfId="5037"/>
    <cellStyle name="Hyperlink 2 12" xfId="1169"/>
    <cellStyle name="Hyperlink 2 12 2" xfId="3380"/>
    <cellStyle name="Hyperlink 2 12 3" xfId="559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2 3" xfId="6144"/>
    <cellStyle name="Hyperlink 2 2 10 3" xfId="2829"/>
    <cellStyle name="Hyperlink 2 2 10 4" xfId="5039"/>
    <cellStyle name="Hyperlink 2 2 11" xfId="1171"/>
    <cellStyle name="Hyperlink 2 2 11 2" xfId="3382"/>
    <cellStyle name="Hyperlink 2 2 11 3" xfId="559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2 3" xfId="659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3 3" xfId="604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2 3" xfId="631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4 3" xfId="576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2 3" xfId="668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3 3" xfId="613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2 3" xfId="640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4 3" xfId="585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2 3" xfId="650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3 3" xfId="594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2 3" xfId="622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6 3" xfId="567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2 3" xfId="654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3 3" xfId="599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2 3" xfId="627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4 3" xfId="571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2 3" xfId="663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3 3" xfId="608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2 3" xfId="636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4 3" xfId="581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2 3" xfId="645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3 3" xfId="590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2 3" xfId="617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7 3" xfId="562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2 3" xfId="657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3 3" xfId="602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2 3" xfId="629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4 3" xfId="574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2 3" xfId="666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3 3" xfId="611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2 3" xfId="638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4 3" xfId="583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2 3" xfId="648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3 3" xfId="592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2 3" xfId="620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6 3" xfId="565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2 3" xfId="652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3 3" xfId="597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2 3" xfId="625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4 3" xfId="569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2 3" xfId="661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3 3" xfId="606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2 3" xfId="634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4 3" xfId="579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2 3" xfId="643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3 3" xfId="588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2 3" xfId="6159"/>
    <cellStyle name="Hyperlink 2 2 2 2 7 3" xfId="2844"/>
    <cellStyle name="Hyperlink 2 2 2 2 7 4" xfId="5054"/>
    <cellStyle name="Hyperlink 2 2 2 2 8" xfId="1186"/>
    <cellStyle name="Hyperlink 2 2 2 2 8 2" xfId="3397"/>
    <cellStyle name="Hyperlink 2 2 2 2 8 3" xfId="560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2 3" xfId="658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3 3" xfId="603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2 3" xfId="630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4 3" xfId="575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2 3" xfId="667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3 3" xfId="612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2 3" xfId="639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4 3" xfId="584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2 3" xfId="649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3 3" xfId="593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2 3" xfId="621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6 3" xfId="566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2 3" xfId="653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3 3" xfId="598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2 3" xfId="626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4 3" xfId="570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2 3" xfId="662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3 3" xfId="607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2 3" xfId="635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4 3" xfId="580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2 3" xfId="644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3 3" xfId="589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2 3" xfId="6169"/>
    <cellStyle name="Hyperlink 2 2 2 3 6 3" xfId="2854"/>
    <cellStyle name="Hyperlink 2 2 2 3 6 4" xfId="5064"/>
    <cellStyle name="Hyperlink 2 2 2 3 7" xfId="1196"/>
    <cellStyle name="Hyperlink 2 2 2 3 7 2" xfId="3407"/>
    <cellStyle name="Hyperlink 2 2 2 3 7 3" xfId="561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2 3" xfId="656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3 3" xfId="601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2 3" xfId="628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4 3" xfId="573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2 3" xfId="665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3 3" xfId="610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2 3" xfId="637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4 3" xfId="582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2 3" xfId="647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3 3" xfId="591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2 3" xfId="6195"/>
    <cellStyle name="Hyperlink 2 2 2 4 5 3" xfId="2880"/>
    <cellStyle name="Hyperlink 2 2 2 4 5 4" xfId="5090"/>
    <cellStyle name="Hyperlink 2 2 2 4 6" xfId="1222"/>
    <cellStyle name="Hyperlink 2 2 2 4 6 2" xfId="3433"/>
    <cellStyle name="Hyperlink 2 2 2 4 6 3" xfId="564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2 3" xfId="651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3 3" xfId="596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2 3" xfId="6241"/>
    <cellStyle name="Hyperlink 2 2 2 5 3 3" xfId="2926"/>
    <cellStyle name="Hyperlink 2 2 2 5 3 4" xfId="5136"/>
    <cellStyle name="Hyperlink 2 2 2 5 4" xfId="1268"/>
    <cellStyle name="Hyperlink 2 2 2 5 4 2" xfId="3479"/>
    <cellStyle name="Hyperlink 2 2 2 5 4 3" xfId="568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2 3" xfId="660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3 3" xfId="605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2 3" xfId="6333"/>
    <cellStyle name="Hyperlink 2 2 2 6 3 3" xfId="3018"/>
    <cellStyle name="Hyperlink 2 2 2 6 3 4" xfId="5228"/>
    <cellStyle name="Hyperlink 2 2 2 6 4" xfId="1360"/>
    <cellStyle name="Hyperlink 2 2 2 6 4 2" xfId="3571"/>
    <cellStyle name="Hyperlink 2 2 2 6 4 3" xfId="578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2 3" xfId="6425"/>
    <cellStyle name="Hyperlink 2 2 2 7 2 3" xfId="3110"/>
    <cellStyle name="Hyperlink 2 2 2 7 2 4" xfId="5320"/>
    <cellStyle name="Hyperlink 2 2 2 7 3" xfId="1452"/>
    <cellStyle name="Hyperlink 2 2 2 7 3 2" xfId="3663"/>
    <cellStyle name="Hyperlink 2 2 2 7 3 3" xfId="587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2 3" xfId="6149"/>
    <cellStyle name="Hyperlink 2 2 2 8 3" xfId="2834"/>
    <cellStyle name="Hyperlink 2 2 2 8 4" xfId="5044"/>
    <cellStyle name="Hyperlink 2 2 2 9" xfId="1176"/>
    <cellStyle name="Hyperlink 2 2 2 9 2" xfId="3387"/>
    <cellStyle name="Hyperlink 2 2 2 9 3" xfId="559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2 3" xfId="658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3 3" xfId="603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2 3" xfId="631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4 3" xfId="576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2 3" xfId="668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3 3" xfId="612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2 3" xfId="640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4 3" xfId="585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2 3" xfId="649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3 3" xfId="594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2 3" xfId="622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6 3" xfId="566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2 3" xfId="654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3 3" xfId="599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2 3" xfId="626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4 3" xfId="571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2 3" xfId="663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3 3" xfId="608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2 3" xfId="635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4 3" xfId="580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2 3" xfId="645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3 3" xfId="589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2 3" xfId="6174"/>
    <cellStyle name="Hyperlink 2 2 3 2 6 3" xfId="2859"/>
    <cellStyle name="Hyperlink 2 2 3 2 6 4" xfId="5069"/>
    <cellStyle name="Hyperlink 2 2 3 2 7" xfId="1201"/>
    <cellStyle name="Hyperlink 2 2 3 2 7 2" xfId="3412"/>
    <cellStyle name="Hyperlink 2 2 3 2 7 3" xfId="562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2 3" xfId="656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3 3" xfId="601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2 3" xfId="629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4 3" xfId="574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2 3" xfId="666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3 3" xfId="610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2 3" xfId="638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4 3" xfId="583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2 3" xfId="647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3 3" xfId="592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2 3" xfId="6200"/>
    <cellStyle name="Hyperlink 2 2 3 3 5 3" xfId="2885"/>
    <cellStyle name="Hyperlink 2 2 3 3 5 4" xfId="5095"/>
    <cellStyle name="Hyperlink 2 2 3 3 6" xfId="1227"/>
    <cellStyle name="Hyperlink 2 2 3 3 6 2" xfId="3438"/>
    <cellStyle name="Hyperlink 2 2 3 3 6 3" xfId="564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2 3" xfId="652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3 3" xfId="597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2 3" xfId="6246"/>
    <cellStyle name="Hyperlink 2 2 3 4 3 3" xfId="2931"/>
    <cellStyle name="Hyperlink 2 2 3 4 3 4" xfId="5141"/>
    <cellStyle name="Hyperlink 2 2 3 4 4" xfId="1273"/>
    <cellStyle name="Hyperlink 2 2 3 4 4 2" xfId="3484"/>
    <cellStyle name="Hyperlink 2 2 3 4 4 3" xfId="569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2 3" xfId="661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3 3" xfId="606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2 3" xfId="6338"/>
    <cellStyle name="Hyperlink 2 2 3 5 3 3" xfId="3023"/>
    <cellStyle name="Hyperlink 2 2 3 5 3 4" xfId="5233"/>
    <cellStyle name="Hyperlink 2 2 3 5 4" xfId="1365"/>
    <cellStyle name="Hyperlink 2 2 3 5 4 2" xfId="3576"/>
    <cellStyle name="Hyperlink 2 2 3 5 4 3" xfId="578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2 3" xfId="6430"/>
    <cellStyle name="Hyperlink 2 2 3 6 2 3" xfId="3115"/>
    <cellStyle name="Hyperlink 2 2 3 6 2 4" xfId="5325"/>
    <cellStyle name="Hyperlink 2 2 3 6 3" xfId="1457"/>
    <cellStyle name="Hyperlink 2 2 3 6 3 2" xfId="3668"/>
    <cellStyle name="Hyperlink 2 2 3 6 3 3" xfId="587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2 3" xfId="6154"/>
    <cellStyle name="Hyperlink 2 2 3 7 3" xfId="2839"/>
    <cellStyle name="Hyperlink 2 2 3 7 4" xfId="5049"/>
    <cellStyle name="Hyperlink 2 2 3 8" xfId="1181"/>
    <cellStyle name="Hyperlink 2 2 3 8 2" xfId="3392"/>
    <cellStyle name="Hyperlink 2 2 3 8 3" xfId="560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2 3" xfId="657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3 3" xfId="602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2 3" xfId="630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4 3" xfId="575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2 3" xfId="667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3 3" xfId="611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2 3" xfId="639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4 3" xfId="584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2 3" xfId="648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3 3" xfId="593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2 3" xfId="6210"/>
    <cellStyle name="Hyperlink 2 2 4 2 5 3" xfId="2895"/>
    <cellStyle name="Hyperlink 2 2 4 2 5 4" xfId="5105"/>
    <cellStyle name="Hyperlink 2 2 4 2 6" xfId="1237"/>
    <cellStyle name="Hyperlink 2 2 4 2 6 2" xfId="3448"/>
    <cellStyle name="Hyperlink 2 2 4 2 6 3" xfId="565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2 3" xfId="653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3 3" xfId="598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2 3" xfId="6256"/>
    <cellStyle name="Hyperlink 2 2 4 3 3 3" xfId="2941"/>
    <cellStyle name="Hyperlink 2 2 4 3 3 4" xfId="5151"/>
    <cellStyle name="Hyperlink 2 2 4 3 4" xfId="1283"/>
    <cellStyle name="Hyperlink 2 2 4 3 4 2" xfId="3494"/>
    <cellStyle name="Hyperlink 2 2 4 3 4 3" xfId="570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2 3" xfId="662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3 3" xfId="607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2 3" xfId="6348"/>
    <cellStyle name="Hyperlink 2 2 4 4 3 3" xfId="3033"/>
    <cellStyle name="Hyperlink 2 2 4 4 3 4" xfId="5243"/>
    <cellStyle name="Hyperlink 2 2 4 4 4" xfId="1375"/>
    <cellStyle name="Hyperlink 2 2 4 4 4 2" xfId="3586"/>
    <cellStyle name="Hyperlink 2 2 4 4 4 3" xfId="579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2 3" xfId="6440"/>
    <cellStyle name="Hyperlink 2 2 4 5 2 3" xfId="3125"/>
    <cellStyle name="Hyperlink 2 2 4 5 2 4" xfId="5335"/>
    <cellStyle name="Hyperlink 2 2 4 5 3" xfId="1467"/>
    <cellStyle name="Hyperlink 2 2 4 5 3 2" xfId="3678"/>
    <cellStyle name="Hyperlink 2 2 4 5 3 3" xfId="588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2 3" xfId="6164"/>
    <cellStyle name="Hyperlink 2 2 4 6 3" xfId="2849"/>
    <cellStyle name="Hyperlink 2 2 4 6 4" xfId="5059"/>
    <cellStyle name="Hyperlink 2 2 4 7" xfId="1191"/>
    <cellStyle name="Hyperlink 2 2 4 7 2" xfId="3402"/>
    <cellStyle name="Hyperlink 2 2 4 7 3" xfId="561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2 3" xfId="659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3 3" xfId="604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2 3" xfId="632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4 3" xfId="577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2 3" xfId="669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3 3" xfId="613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2 3" xfId="641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4 3" xfId="586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2 3" xfId="650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3 3" xfId="595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2 3" xfId="6231"/>
    <cellStyle name="Hyperlink 2 2 5 2 5 3" xfId="2916"/>
    <cellStyle name="Hyperlink 2 2 5 2 5 4" xfId="5126"/>
    <cellStyle name="Hyperlink 2 2 5 2 6" xfId="1258"/>
    <cellStyle name="Hyperlink 2 2 5 2 6 2" xfId="3469"/>
    <cellStyle name="Hyperlink 2 2 5 2 6 3" xfId="567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2 3" xfId="655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3 3" xfId="600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2 3" xfId="6277"/>
    <cellStyle name="Hyperlink 2 2 5 3 3 3" xfId="2962"/>
    <cellStyle name="Hyperlink 2 2 5 3 3 4" xfId="5172"/>
    <cellStyle name="Hyperlink 2 2 5 3 4" xfId="1304"/>
    <cellStyle name="Hyperlink 2 2 5 3 4 2" xfId="3515"/>
    <cellStyle name="Hyperlink 2 2 5 3 4 3" xfId="572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2 3" xfId="664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3 3" xfId="609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2 3" xfId="6369"/>
    <cellStyle name="Hyperlink 2 2 5 4 3 3" xfId="3054"/>
    <cellStyle name="Hyperlink 2 2 5 4 3 4" xfId="5264"/>
    <cellStyle name="Hyperlink 2 2 5 4 4" xfId="1396"/>
    <cellStyle name="Hyperlink 2 2 5 4 4 2" xfId="3607"/>
    <cellStyle name="Hyperlink 2 2 5 4 4 3" xfId="581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2 3" xfId="6461"/>
    <cellStyle name="Hyperlink 2 2 5 5 2 3" xfId="3146"/>
    <cellStyle name="Hyperlink 2 2 5 5 2 4" xfId="5356"/>
    <cellStyle name="Hyperlink 2 2 5 5 3" xfId="1488"/>
    <cellStyle name="Hyperlink 2 2 5 5 3 2" xfId="3699"/>
    <cellStyle name="Hyperlink 2 2 5 5 3 3" xfId="590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2 3" xfId="6185"/>
    <cellStyle name="Hyperlink 2 2 5 6 3" xfId="2870"/>
    <cellStyle name="Hyperlink 2 2 5 6 4" xfId="5080"/>
    <cellStyle name="Hyperlink 2 2 5 7" xfId="1212"/>
    <cellStyle name="Hyperlink 2 2 5 7 2" xfId="3423"/>
    <cellStyle name="Hyperlink 2 2 5 7 3" xfId="563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2 3" xfId="655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3 3" xfId="600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2 3" xfId="6282"/>
    <cellStyle name="Hyperlink 2 2 6 2 3 3" xfId="2967"/>
    <cellStyle name="Hyperlink 2 2 6 2 3 4" xfId="5177"/>
    <cellStyle name="Hyperlink 2 2 6 2 4" xfId="1309"/>
    <cellStyle name="Hyperlink 2 2 6 2 4 2" xfId="3520"/>
    <cellStyle name="Hyperlink 2 2 6 2 4 3" xfId="573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2 3" xfId="665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3 3" xfId="609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2 3" xfId="6374"/>
    <cellStyle name="Hyperlink 2 2 6 3 3 3" xfId="3059"/>
    <cellStyle name="Hyperlink 2 2 6 3 3 4" xfId="5269"/>
    <cellStyle name="Hyperlink 2 2 6 3 4" xfId="1401"/>
    <cellStyle name="Hyperlink 2 2 6 3 4 2" xfId="3612"/>
    <cellStyle name="Hyperlink 2 2 6 3 4 3" xfId="582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2 3" xfId="6466"/>
    <cellStyle name="Hyperlink 2 2 6 4 2 3" xfId="3151"/>
    <cellStyle name="Hyperlink 2 2 6 4 2 4" xfId="5361"/>
    <cellStyle name="Hyperlink 2 2 6 4 3" xfId="1493"/>
    <cellStyle name="Hyperlink 2 2 6 4 3 2" xfId="3704"/>
    <cellStyle name="Hyperlink 2 2 6 4 3 3" xfId="591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2 3" xfId="6190"/>
    <cellStyle name="Hyperlink 2 2 6 5 3" xfId="2875"/>
    <cellStyle name="Hyperlink 2 2 6 5 4" xfId="5085"/>
    <cellStyle name="Hyperlink 2 2 6 6" xfId="1217"/>
    <cellStyle name="Hyperlink 2 2 6 6 2" xfId="3428"/>
    <cellStyle name="Hyperlink 2 2 6 6 3" xfId="563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2 3" xfId="6512"/>
    <cellStyle name="Hyperlink 2 2 7 2 2 3" xfId="3197"/>
    <cellStyle name="Hyperlink 2 2 7 2 2 4" xfId="5407"/>
    <cellStyle name="Hyperlink 2 2 7 2 3" xfId="1539"/>
    <cellStyle name="Hyperlink 2 2 7 2 3 2" xfId="3750"/>
    <cellStyle name="Hyperlink 2 2 7 2 3 3" xfId="596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2 3" xfId="6236"/>
    <cellStyle name="Hyperlink 2 2 7 3 3" xfId="2921"/>
    <cellStyle name="Hyperlink 2 2 7 3 4" xfId="5131"/>
    <cellStyle name="Hyperlink 2 2 7 4" xfId="1263"/>
    <cellStyle name="Hyperlink 2 2 7 4 2" xfId="3474"/>
    <cellStyle name="Hyperlink 2 2 7 4 3" xfId="568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2 3" xfId="6604"/>
    <cellStyle name="Hyperlink 2 2 8 2 2 3" xfId="3289"/>
    <cellStyle name="Hyperlink 2 2 8 2 2 4" xfId="5499"/>
    <cellStyle name="Hyperlink 2 2 8 2 3" xfId="1631"/>
    <cellStyle name="Hyperlink 2 2 8 2 3 2" xfId="3842"/>
    <cellStyle name="Hyperlink 2 2 8 2 3 3" xfId="605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2 3" xfId="6328"/>
    <cellStyle name="Hyperlink 2 2 8 3 3" xfId="3013"/>
    <cellStyle name="Hyperlink 2 2 8 3 4" xfId="5223"/>
    <cellStyle name="Hyperlink 2 2 8 4" xfId="1355"/>
    <cellStyle name="Hyperlink 2 2 8 4 2" xfId="3566"/>
    <cellStyle name="Hyperlink 2 2 8 4 3" xfId="577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2 3" xfId="6420"/>
    <cellStyle name="Hyperlink 2 2 9 2 3" xfId="3105"/>
    <cellStyle name="Hyperlink 2 2 9 2 4" xfId="5315"/>
    <cellStyle name="Hyperlink 2 2 9 3" xfId="1447"/>
    <cellStyle name="Hyperlink 2 2 9 3 2" xfId="3658"/>
    <cellStyle name="Hyperlink 2 2 9 3 3" xfId="586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2 3" xfId="659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3 3" xfId="603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2 3" xfId="631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4 3" xfId="576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2 3" xfId="668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3 3" xfId="613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2 3" xfId="640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4 3" xfId="585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2 3" xfId="649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3 3" xfId="594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2 3" xfId="622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6 3" xfId="567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2 3" xfId="654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3 3" xfId="599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2 3" xfId="626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4 3" xfId="571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2 3" xfId="663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3 3" xfId="608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2 3" xfId="636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4 3" xfId="580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2 3" xfId="645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3 3" xfId="590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2 3" xfId="6177"/>
    <cellStyle name="Hyperlink 2 3 2 2 6 3" xfId="2862"/>
    <cellStyle name="Hyperlink 2 3 2 2 6 4" xfId="5072"/>
    <cellStyle name="Hyperlink 2 3 2 2 7" xfId="1204"/>
    <cellStyle name="Hyperlink 2 3 2 2 7 2" xfId="3415"/>
    <cellStyle name="Hyperlink 2 3 2 2 7 3" xfId="562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2 3" xfId="657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3 3" xfId="601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2 3" xfId="629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4 3" xfId="574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2 3" xfId="666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3 3" xfId="611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2 3" xfId="638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4 3" xfId="583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2 3" xfId="647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3 3" xfId="592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2 3" xfId="6203"/>
    <cellStyle name="Hyperlink 2 3 2 3 5 3" xfId="2888"/>
    <cellStyle name="Hyperlink 2 3 2 3 5 4" xfId="5098"/>
    <cellStyle name="Hyperlink 2 3 2 3 6" xfId="1230"/>
    <cellStyle name="Hyperlink 2 3 2 3 6 2" xfId="3441"/>
    <cellStyle name="Hyperlink 2 3 2 3 6 3" xfId="565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2 3" xfId="652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3 3" xfId="597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2 3" xfId="6249"/>
    <cellStyle name="Hyperlink 2 3 2 4 3 3" xfId="2934"/>
    <cellStyle name="Hyperlink 2 3 2 4 3 4" xfId="5144"/>
    <cellStyle name="Hyperlink 2 3 2 4 4" xfId="1276"/>
    <cellStyle name="Hyperlink 2 3 2 4 4 2" xfId="3487"/>
    <cellStyle name="Hyperlink 2 3 2 4 4 3" xfId="569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2 3" xfId="661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3 3" xfId="606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2 3" xfId="6341"/>
    <cellStyle name="Hyperlink 2 3 2 5 3 3" xfId="3026"/>
    <cellStyle name="Hyperlink 2 3 2 5 3 4" xfId="5236"/>
    <cellStyle name="Hyperlink 2 3 2 5 4" xfId="1368"/>
    <cellStyle name="Hyperlink 2 3 2 5 4 2" xfId="3579"/>
    <cellStyle name="Hyperlink 2 3 2 5 4 3" xfId="578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2 3" xfId="6433"/>
    <cellStyle name="Hyperlink 2 3 2 6 2 3" xfId="3118"/>
    <cellStyle name="Hyperlink 2 3 2 6 2 4" xfId="5328"/>
    <cellStyle name="Hyperlink 2 3 2 6 3" xfId="1460"/>
    <cellStyle name="Hyperlink 2 3 2 6 3 2" xfId="3671"/>
    <cellStyle name="Hyperlink 2 3 2 6 3 3" xfId="588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2 3" xfId="6157"/>
    <cellStyle name="Hyperlink 2 3 2 7 3" xfId="2842"/>
    <cellStyle name="Hyperlink 2 3 2 7 4" xfId="5052"/>
    <cellStyle name="Hyperlink 2 3 2 8" xfId="1184"/>
    <cellStyle name="Hyperlink 2 3 2 8 2" xfId="3395"/>
    <cellStyle name="Hyperlink 2 3 2 8 3" xfId="560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2 3" xfId="658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3 3" xfId="602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2 3" xfId="630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4 3" xfId="575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2 3" xfId="667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3 3" xfId="612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2 3" xfId="639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4 3" xfId="584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2 3" xfId="648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3 3" xfId="593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2 3" xfId="6213"/>
    <cellStyle name="Hyperlink 2 3 3 2 5 3" xfId="2898"/>
    <cellStyle name="Hyperlink 2 3 3 2 5 4" xfId="5108"/>
    <cellStyle name="Hyperlink 2 3 3 2 6" xfId="1240"/>
    <cellStyle name="Hyperlink 2 3 3 2 6 2" xfId="3451"/>
    <cellStyle name="Hyperlink 2 3 3 2 6 3" xfId="566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2 3" xfId="653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3 3" xfId="598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2 3" xfId="6259"/>
    <cellStyle name="Hyperlink 2 3 3 3 3 3" xfId="2944"/>
    <cellStyle name="Hyperlink 2 3 3 3 3 4" xfId="5154"/>
    <cellStyle name="Hyperlink 2 3 3 3 4" xfId="1286"/>
    <cellStyle name="Hyperlink 2 3 3 3 4 2" xfId="3497"/>
    <cellStyle name="Hyperlink 2 3 3 3 4 3" xfId="570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2 3" xfId="662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3 3" xfId="607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2 3" xfId="6351"/>
    <cellStyle name="Hyperlink 2 3 3 4 3 3" xfId="3036"/>
    <cellStyle name="Hyperlink 2 3 3 4 3 4" xfId="5246"/>
    <cellStyle name="Hyperlink 2 3 3 4 4" xfId="1378"/>
    <cellStyle name="Hyperlink 2 3 3 4 4 2" xfId="3589"/>
    <cellStyle name="Hyperlink 2 3 3 4 4 3" xfId="579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2 3" xfId="6443"/>
    <cellStyle name="Hyperlink 2 3 3 5 2 3" xfId="3128"/>
    <cellStyle name="Hyperlink 2 3 3 5 2 4" xfId="5338"/>
    <cellStyle name="Hyperlink 2 3 3 5 3" xfId="1470"/>
    <cellStyle name="Hyperlink 2 3 3 5 3 2" xfId="3681"/>
    <cellStyle name="Hyperlink 2 3 3 5 3 3" xfId="589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2 3" xfId="6167"/>
    <cellStyle name="Hyperlink 2 3 3 6 3" xfId="2852"/>
    <cellStyle name="Hyperlink 2 3 3 6 4" xfId="5062"/>
    <cellStyle name="Hyperlink 2 3 3 7" xfId="1194"/>
    <cellStyle name="Hyperlink 2 3 3 7 2" xfId="3405"/>
    <cellStyle name="Hyperlink 2 3 3 7 3" xfId="561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2 3" xfId="656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3 3" xfId="600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2 3" xfId="6285"/>
    <cellStyle name="Hyperlink 2 3 4 2 3 3" xfId="2970"/>
    <cellStyle name="Hyperlink 2 3 4 2 3 4" xfId="5180"/>
    <cellStyle name="Hyperlink 2 3 4 2 4" xfId="1312"/>
    <cellStyle name="Hyperlink 2 3 4 2 4 2" xfId="3523"/>
    <cellStyle name="Hyperlink 2 3 4 2 4 3" xfId="573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2 3" xfId="665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3 3" xfId="610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2 3" xfId="6377"/>
    <cellStyle name="Hyperlink 2 3 4 3 3 3" xfId="3062"/>
    <cellStyle name="Hyperlink 2 3 4 3 3 4" xfId="5272"/>
    <cellStyle name="Hyperlink 2 3 4 3 4" xfId="1404"/>
    <cellStyle name="Hyperlink 2 3 4 3 4 2" xfId="3615"/>
    <cellStyle name="Hyperlink 2 3 4 3 4 3" xfId="582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2 3" xfId="6469"/>
    <cellStyle name="Hyperlink 2 3 4 4 2 3" xfId="3154"/>
    <cellStyle name="Hyperlink 2 3 4 4 2 4" xfId="5364"/>
    <cellStyle name="Hyperlink 2 3 4 4 3" xfId="1496"/>
    <cellStyle name="Hyperlink 2 3 4 4 3 2" xfId="3707"/>
    <cellStyle name="Hyperlink 2 3 4 4 3 3" xfId="591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2 3" xfId="6193"/>
    <cellStyle name="Hyperlink 2 3 4 5 3" xfId="2878"/>
    <cellStyle name="Hyperlink 2 3 4 5 4" xfId="5088"/>
    <cellStyle name="Hyperlink 2 3 4 6" xfId="1220"/>
    <cellStyle name="Hyperlink 2 3 4 6 2" xfId="3431"/>
    <cellStyle name="Hyperlink 2 3 4 6 3" xfId="564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2 3" xfId="6515"/>
    <cellStyle name="Hyperlink 2 3 5 2 2 3" xfId="3200"/>
    <cellStyle name="Hyperlink 2 3 5 2 2 4" xfId="5410"/>
    <cellStyle name="Hyperlink 2 3 5 2 3" xfId="1542"/>
    <cellStyle name="Hyperlink 2 3 5 2 3 2" xfId="3753"/>
    <cellStyle name="Hyperlink 2 3 5 2 3 3" xfId="596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2 3" xfId="6239"/>
    <cellStyle name="Hyperlink 2 3 5 3 3" xfId="2924"/>
    <cellStyle name="Hyperlink 2 3 5 3 4" xfId="5134"/>
    <cellStyle name="Hyperlink 2 3 5 4" xfId="1266"/>
    <cellStyle name="Hyperlink 2 3 5 4 2" xfId="3477"/>
    <cellStyle name="Hyperlink 2 3 5 4 3" xfId="568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2 3" xfId="6607"/>
    <cellStyle name="Hyperlink 2 3 6 2 2 3" xfId="3292"/>
    <cellStyle name="Hyperlink 2 3 6 2 2 4" xfId="5502"/>
    <cellStyle name="Hyperlink 2 3 6 2 3" xfId="1634"/>
    <cellStyle name="Hyperlink 2 3 6 2 3 2" xfId="3845"/>
    <cellStyle name="Hyperlink 2 3 6 2 3 3" xfId="605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2 3" xfId="6331"/>
    <cellStyle name="Hyperlink 2 3 6 3 3" xfId="3016"/>
    <cellStyle name="Hyperlink 2 3 6 3 4" xfId="5226"/>
    <cellStyle name="Hyperlink 2 3 6 4" xfId="1358"/>
    <cellStyle name="Hyperlink 2 3 6 4 2" xfId="3569"/>
    <cellStyle name="Hyperlink 2 3 6 4 3" xfId="577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2 3" xfId="6423"/>
    <cellStyle name="Hyperlink 2 3 7 2 3" xfId="3108"/>
    <cellStyle name="Hyperlink 2 3 7 2 4" xfId="5318"/>
    <cellStyle name="Hyperlink 2 3 7 3" xfId="1450"/>
    <cellStyle name="Hyperlink 2 3 7 3 2" xfId="3661"/>
    <cellStyle name="Hyperlink 2 3 7 3 3" xfId="587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2 3" xfId="6147"/>
    <cellStyle name="Hyperlink 2 3 8 3" xfId="2832"/>
    <cellStyle name="Hyperlink 2 3 8 4" xfId="5042"/>
    <cellStyle name="Hyperlink 2 3 9" xfId="1174"/>
    <cellStyle name="Hyperlink 2 3 9 2" xfId="3385"/>
    <cellStyle name="Hyperlink 2 3 9 3" xfId="559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2 3" xfId="658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3 3" xfId="603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2 3" xfId="631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4 3" xfId="575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2 3" xfId="667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3 3" xfId="612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2 3" xfId="640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4 3" xfId="585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2 3" xfId="649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3 3" xfId="594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2 3" xfId="6218"/>
    <cellStyle name="Hyperlink 2 4 2 2 5 3" xfId="2903"/>
    <cellStyle name="Hyperlink 2 4 2 2 5 4" xfId="5113"/>
    <cellStyle name="Hyperlink 2 4 2 2 6" xfId="1245"/>
    <cellStyle name="Hyperlink 2 4 2 2 6 2" xfId="3456"/>
    <cellStyle name="Hyperlink 2 4 2 2 6 3" xfId="566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2 3" xfId="654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3 3" xfId="598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2 3" xfId="6264"/>
    <cellStyle name="Hyperlink 2 4 2 3 3 3" xfId="2949"/>
    <cellStyle name="Hyperlink 2 4 2 3 3 4" xfId="5159"/>
    <cellStyle name="Hyperlink 2 4 2 3 4" xfId="1291"/>
    <cellStyle name="Hyperlink 2 4 2 3 4 2" xfId="3502"/>
    <cellStyle name="Hyperlink 2 4 2 3 4 3" xfId="571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2 3" xfId="663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3 3" xfId="608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2 3" xfId="6356"/>
    <cellStyle name="Hyperlink 2 4 2 4 3 3" xfId="3041"/>
    <cellStyle name="Hyperlink 2 4 2 4 3 4" xfId="5251"/>
    <cellStyle name="Hyperlink 2 4 2 4 4" xfId="1383"/>
    <cellStyle name="Hyperlink 2 4 2 4 4 2" xfId="3594"/>
    <cellStyle name="Hyperlink 2 4 2 4 4 3" xfId="580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2 3" xfId="6448"/>
    <cellStyle name="Hyperlink 2 4 2 5 2 3" xfId="3133"/>
    <cellStyle name="Hyperlink 2 4 2 5 2 4" xfId="5343"/>
    <cellStyle name="Hyperlink 2 4 2 5 3" xfId="1475"/>
    <cellStyle name="Hyperlink 2 4 2 5 3 2" xfId="3686"/>
    <cellStyle name="Hyperlink 2 4 2 5 3 3" xfId="589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2 3" xfId="6172"/>
    <cellStyle name="Hyperlink 2 4 2 6 3" xfId="2857"/>
    <cellStyle name="Hyperlink 2 4 2 6 4" xfId="5067"/>
    <cellStyle name="Hyperlink 2 4 2 7" xfId="1199"/>
    <cellStyle name="Hyperlink 2 4 2 7 2" xfId="3410"/>
    <cellStyle name="Hyperlink 2 4 2 7 3" xfId="562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2 3" xfId="656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3 3" xfId="601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2 3" xfId="6290"/>
    <cellStyle name="Hyperlink 2 4 3 2 3 3" xfId="2975"/>
    <cellStyle name="Hyperlink 2 4 3 2 3 4" xfId="5185"/>
    <cellStyle name="Hyperlink 2 4 3 2 4" xfId="1317"/>
    <cellStyle name="Hyperlink 2 4 3 2 4 2" xfId="3528"/>
    <cellStyle name="Hyperlink 2 4 3 2 4 3" xfId="573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2 3" xfId="665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3 3" xfId="610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2 3" xfId="6382"/>
    <cellStyle name="Hyperlink 2 4 3 3 3 3" xfId="3067"/>
    <cellStyle name="Hyperlink 2 4 3 3 3 4" xfId="5277"/>
    <cellStyle name="Hyperlink 2 4 3 3 4" xfId="1409"/>
    <cellStyle name="Hyperlink 2 4 3 3 4 2" xfId="3620"/>
    <cellStyle name="Hyperlink 2 4 3 3 4 3" xfId="583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2 3" xfId="6474"/>
    <cellStyle name="Hyperlink 2 4 3 4 2 3" xfId="3159"/>
    <cellStyle name="Hyperlink 2 4 3 4 2 4" xfId="5369"/>
    <cellStyle name="Hyperlink 2 4 3 4 3" xfId="1501"/>
    <cellStyle name="Hyperlink 2 4 3 4 3 2" xfId="3712"/>
    <cellStyle name="Hyperlink 2 4 3 4 3 3" xfId="592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2 3" xfId="6198"/>
    <cellStyle name="Hyperlink 2 4 3 5 3" xfId="2883"/>
    <cellStyle name="Hyperlink 2 4 3 5 4" xfId="5093"/>
    <cellStyle name="Hyperlink 2 4 3 6" xfId="1225"/>
    <cellStyle name="Hyperlink 2 4 3 6 2" xfId="3436"/>
    <cellStyle name="Hyperlink 2 4 3 6 3" xfId="564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2 3" xfId="6520"/>
    <cellStyle name="Hyperlink 2 4 4 2 2 3" xfId="3205"/>
    <cellStyle name="Hyperlink 2 4 4 2 2 4" xfId="5415"/>
    <cellStyle name="Hyperlink 2 4 4 2 3" xfId="1547"/>
    <cellStyle name="Hyperlink 2 4 4 2 3 2" xfId="3758"/>
    <cellStyle name="Hyperlink 2 4 4 2 3 3" xfId="596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2 3" xfId="6244"/>
    <cellStyle name="Hyperlink 2 4 4 3 3" xfId="2929"/>
    <cellStyle name="Hyperlink 2 4 4 3 4" xfId="5139"/>
    <cellStyle name="Hyperlink 2 4 4 4" xfId="1271"/>
    <cellStyle name="Hyperlink 2 4 4 4 2" xfId="3482"/>
    <cellStyle name="Hyperlink 2 4 4 4 3" xfId="569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2 3" xfId="6612"/>
    <cellStyle name="Hyperlink 2 4 5 2 2 3" xfId="3297"/>
    <cellStyle name="Hyperlink 2 4 5 2 2 4" xfId="5507"/>
    <cellStyle name="Hyperlink 2 4 5 2 3" xfId="1639"/>
    <cellStyle name="Hyperlink 2 4 5 2 3 2" xfId="3850"/>
    <cellStyle name="Hyperlink 2 4 5 2 3 3" xfId="606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2 3" xfId="6336"/>
    <cellStyle name="Hyperlink 2 4 5 3 3" xfId="3021"/>
    <cellStyle name="Hyperlink 2 4 5 3 4" xfId="5231"/>
    <cellStyle name="Hyperlink 2 4 5 4" xfId="1363"/>
    <cellStyle name="Hyperlink 2 4 5 4 2" xfId="3574"/>
    <cellStyle name="Hyperlink 2 4 5 4 3" xfId="578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2 3" xfId="6428"/>
    <cellStyle name="Hyperlink 2 4 6 2 3" xfId="3113"/>
    <cellStyle name="Hyperlink 2 4 6 2 4" xfId="5323"/>
    <cellStyle name="Hyperlink 2 4 6 3" xfId="1455"/>
    <cellStyle name="Hyperlink 2 4 6 3 2" xfId="3666"/>
    <cellStyle name="Hyperlink 2 4 6 3 3" xfId="587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2 3" xfId="6152"/>
    <cellStyle name="Hyperlink 2 4 7 3" xfId="2837"/>
    <cellStyle name="Hyperlink 2 4 7 4" xfId="5047"/>
    <cellStyle name="Hyperlink 2 4 8" xfId="1179"/>
    <cellStyle name="Hyperlink 2 4 8 2" xfId="3390"/>
    <cellStyle name="Hyperlink 2 4 8 3" xfId="560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2 3" xfId="657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3 3" xfId="602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2 3" xfId="6300"/>
    <cellStyle name="Hyperlink 2 5 2 2 3 3" xfId="2985"/>
    <cellStyle name="Hyperlink 2 5 2 2 3 4" xfId="5195"/>
    <cellStyle name="Hyperlink 2 5 2 2 4" xfId="1327"/>
    <cellStyle name="Hyperlink 2 5 2 2 4 2" xfId="3538"/>
    <cellStyle name="Hyperlink 2 5 2 2 4 3" xfId="574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2 3" xfId="666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3 3" xfId="611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2 3" xfId="6392"/>
    <cellStyle name="Hyperlink 2 5 2 3 3 3" xfId="3077"/>
    <cellStyle name="Hyperlink 2 5 2 3 3 4" xfId="5287"/>
    <cellStyle name="Hyperlink 2 5 2 3 4" xfId="1419"/>
    <cellStyle name="Hyperlink 2 5 2 3 4 2" xfId="3630"/>
    <cellStyle name="Hyperlink 2 5 2 3 4 3" xfId="584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2 3" xfId="6484"/>
    <cellStyle name="Hyperlink 2 5 2 4 2 3" xfId="3169"/>
    <cellStyle name="Hyperlink 2 5 2 4 2 4" xfId="5379"/>
    <cellStyle name="Hyperlink 2 5 2 4 3" xfId="1511"/>
    <cellStyle name="Hyperlink 2 5 2 4 3 2" xfId="3722"/>
    <cellStyle name="Hyperlink 2 5 2 4 3 3" xfId="593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2 3" xfId="6208"/>
    <cellStyle name="Hyperlink 2 5 2 5 3" xfId="2893"/>
    <cellStyle name="Hyperlink 2 5 2 5 4" xfId="5103"/>
    <cellStyle name="Hyperlink 2 5 2 6" xfId="1235"/>
    <cellStyle name="Hyperlink 2 5 2 6 2" xfId="3446"/>
    <cellStyle name="Hyperlink 2 5 2 6 3" xfId="565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2 3" xfId="6530"/>
    <cellStyle name="Hyperlink 2 5 3 2 2 3" xfId="3215"/>
    <cellStyle name="Hyperlink 2 5 3 2 2 4" xfId="5425"/>
    <cellStyle name="Hyperlink 2 5 3 2 3" xfId="1557"/>
    <cellStyle name="Hyperlink 2 5 3 2 3 2" xfId="3768"/>
    <cellStyle name="Hyperlink 2 5 3 2 3 3" xfId="597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2 3" xfId="6254"/>
    <cellStyle name="Hyperlink 2 5 3 3 3" xfId="2939"/>
    <cellStyle name="Hyperlink 2 5 3 3 4" xfId="5149"/>
    <cellStyle name="Hyperlink 2 5 3 4" xfId="1281"/>
    <cellStyle name="Hyperlink 2 5 3 4 2" xfId="3492"/>
    <cellStyle name="Hyperlink 2 5 3 4 3" xfId="570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2 3" xfId="6622"/>
    <cellStyle name="Hyperlink 2 5 4 2 2 3" xfId="3307"/>
    <cellStyle name="Hyperlink 2 5 4 2 2 4" xfId="5517"/>
    <cellStyle name="Hyperlink 2 5 4 2 3" xfId="1649"/>
    <cellStyle name="Hyperlink 2 5 4 2 3 2" xfId="3860"/>
    <cellStyle name="Hyperlink 2 5 4 2 3 3" xfId="607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2 3" xfId="6346"/>
    <cellStyle name="Hyperlink 2 5 4 3 3" xfId="3031"/>
    <cellStyle name="Hyperlink 2 5 4 3 4" xfId="5241"/>
    <cellStyle name="Hyperlink 2 5 4 4" xfId="1373"/>
    <cellStyle name="Hyperlink 2 5 4 4 2" xfId="3584"/>
    <cellStyle name="Hyperlink 2 5 4 4 3" xfId="579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2 3" xfId="6438"/>
    <cellStyle name="Hyperlink 2 5 5 2 3" xfId="3123"/>
    <cellStyle name="Hyperlink 2 5 5 2 4" xfId="5333"/>
    <cellStyle name="Hyperlink 2 5 5 3" xfId="1465"/>
    <cellStyle name="Hyperlink 2 5 5 3 2" xfId="3676"/>
    <cellStyle name="Hyperlink 2 5 5 3 3" xfId="588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2 3" xfId="6162"/>
    <cellStyle name="Hyperlink 2 5 6 3" xfId="2847"/>
    <cellStyle name="Hyperlink 2 5 6 4" xfId="5057"/>
    <cellStyle name="Hyperlink 2 5 7" xfId="1189"/>
    <cellStyle name="Hyperlink 2 5 7 2" xfId="3400"/>
    <cellStyle name="Hyperlink 2 5 7 3" xfId="561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2 3" xfId="659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3 3" xfId="604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2 3" xfId="6321"/>
    <cellStyle name="Hyperlink 2 6 2 2 3 3" xfId="3006"/>
    <cellStyle name="Hyperlink 2 6 2 2 3 4" xfId="5216"/>
    <cellStyle name="Hyperlink 2 6 2 2 4" xfId="1348"/>
    <cellStyle name="Hyperlink 2 6 2 2 4 2" xfId="3559"/>
    <cellStyle name="Hyperlink 2 6 2 2 4 3" xfId="576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2 3" xfId="668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3 3" xfId="613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2 3" xfId="6413"/>
    <cellStyle name="Hyperlink 2 6 2 3 3 3" xfId="3098"/>
    <cellStyle name="Hyperlink 2 6 2 3 3 4" xfId="5308"/>
    <cellStyle name="Hyperlink 2 6 2 3 4" xfId="1440"/>
    <cellStyle name="Hyperlink 2 6 2 3 4 2" xfId="3651"/>
    <cellStyle name="Hyperlink 2 6 2 3 4 3" xfId="586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2 3" xfId="6505"/>
    <cellStyle name="Hyperlink 2 6 2 4 2 3" xfId="3190"/>
    <cellStyle name="Hyperlink 2 6 2 4 2 4" xfId="5400"/>
    <cellStyle name="Hyperlink 2 6 2 4 3" xfId="1532"/>
    <cellStyle name="Hyperlink 2 6 2 4 3 2" xfId="3743"/>
    <cellStyle name="Hyperlink 2 6 2 4 3 3" xfId="595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2 3" xfId="6229"/>
    <cellStyle name="Hyperlink 2 6 2 5 3" xfId="2914"/>
    <cellStyle name="Hyperlink 2 6 2 5 4" xfId="5124"/>
    <cellStyle name="Hyperlink 2 6 2 6" xfId="1256"/>
    <cellStyle name="Hyperlink 2 6 2 6 2" xfId="3467"/>
    <cellStyle name="Hyperlink 2 6 2 6 3" xfId="567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2 3" xfId="6551"/>
    <cellStyle name="Hyperlink 2 6 3 2 2 3" xfId="3236"/>
    <cellStyle name="Hyperlink 2 6 3 2 2 4" xfId="5446"/>
    <cellStyle name="Hyperlink 2 6 3 2 3" xfId="1578"/>
    <cellStyle name="Hyperlink 2 6 3 2 3 2" xfId="3789"/>
    <cellStyle name="Hyperlink 2 6 3 2 3 3" xfId="599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2 3" xfId="6275"/>
    <cellStyle name="Hyperlink 2 6 3 3 3" xfId="2960"/>
    <cellStyle name="Hyperlink 2 6 3 3 4" xfId="5170"/>
    <cellStyle name="Hyperlink 2 6 3 4" xfId="1302"/>
    <cellStyle name="Hyperlink 2 6 3 4 2" xfId="3513"/>
    <cellStyle name="Hyperlink 2 6 3 4 3" xfId="572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2 3" xfId="6643"/>
    <cellStyle name="Hyperlink 2 6 4 2 2 3" xfId="3328"/>
    <cellStyle name="Hyperlink 2 6 4 2 2 4" xfId="5538"/>
    <cellStyle name="Hyperlink 2 6 4 2 3" xfId="1670"/>
    <cellStyle name="Hyperlink 2 6 4 2 3 2" xfId="3881"/>
    <cellStyle name="Hyperlink 2 6 4 2 3 3" xfId="609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2 3" xfId="6367"/>
    <cellStyle name="Hyperlink 2 6 4 3 3" xfId="3052"/>
    <cellStyle name="Hyperlink 2 6 4 3 4" xfId="5262"/>
    <cellStyle name="Hyperlink 2 6 4 4" xfId="1394"/>
    <cellStyle name="Hyperlink 2 6 4 4 2" xfId="3605"/>
    <cellStyle name="Hyperlink 2 6 4 4 3" xfId="581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2 3" xfId="6459"/>
    <cellStyle name="Hyperlink 2 6 5 2 3" xfId="3144"/>
    <cellStyle name="Hyperlink 2 6 5 2 4" xfId="5354"/>
    <cellStyle name="Hyperlink 2 6 5 3" xfId="1486"/>
    <cellStyle name="Hyperlink 2 6 5 3 2" xfId="3697"/>
    <cellStyle name="Hyperlink 2 6 5 3 3" xfId="590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2 3" xfId="6183"/>
    <cellStyle name="Hyperlink 2 6 6 3" xfId="2868"/>
    <cellStyle name="Hyperlink 2 6 6 4" xfId="5078"/>
    <cellStyle name="Hyperlink 2 6 7" xfId="1210"/>
    <cellStyle name="Hyperlink 2 6 7 2" xfId="3421"/>
    <cellStyle name="Hyperlink 2 6 7 3" xfId="563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2 3" xfId="6556"/>
    <cellStyle name="Hyperlink 2 7 2 2 2 3" xfId="3241"/>
    <cellStyle name="Hyperlink 2 7 2 2 2 4" xfId="5451"/>
    <cellStyle name="Hyperlink 2 7 2 2 3" xfId="1583"/>
    <cellStyle name="Hyperlink 2 7 2 2 3 2" xfId="3794"/>
    <cellStyle name="Hyperlink 2 7 2 2 3 3" xfId="600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2 3" xfId="6280"/>
    <cellStyle name="Hyperlink 2 7 2 3 3" xfId="2965"/>
    <cellStyle name="Hyperlink 2 7 2 3 4" xfId="5175"/>
    <cellStyle name="Hyperlink 2 7 2 4" xfId="1307"/>
    <cellStyle name="Hyperlink 2 7 2 4 2" xfId="3518"/>
    <cellStyle name="Hyperlink 2 7 2 4 3" xfId="572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2 3" xfId="6648"/>
    <cellStyle name="Hyperlink 2 7 3 2 2 3" xfId="3333"/>
    <cellStyle name="Hyperlink 2 7 3 2 2 4" xfId="5543"/>
    <cellStyle name="Hyperlink 2 7 3 2 3" xfId="1675"/>
    <cellStyle name="Hyperlink 2 7 3 2 3 2" xfId="3886"/>
    <cellStyle name="Hyperlink 2 7 3 2 3 3" xfId="609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2 3" xfId="6372"/>
    <cellStyle name="Hyperlink 2 7 3 3 3" xfId="3057"/>
    <cellStyle name="Hyperlink 2 7 3 3 4" xfId="5267"/>
    <cellStyle name="Hyperlink 2 7 3 4" xfId="1399"/>
    <cellStyle name="Hyperlink 2 7 3 4 2" xfId="3610"/>
    <cellStyle name="Hyperlink 2 7 3 4 3" xfId="582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2 3" xfId="6464"/>
    <cellStyle name="Hyperlink 2 7 4 2 3" xfId="3149"/>
    <cellStyle name="Hyperlink 2 7 4 2 4" xfId="5359"/>
    <cellStyle name="Hyperlink 2 7 4 3" xfId="1491"/>
    <cellStyle name="Hyperlink 2 7 4 3 2" xfId="3702"/>
    <cellStyle name="Hyperlink 2 7 4 3 3" xfId="591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2 3" xfId="6188"/>
    <cellStyle name="Hyperlink 2 7 5 3" xfId="2873"/>
    <cellStyle name="Hyperlink 2 7 5 4" xfId="5083"/>
    <cellStyle name="Hyperlink 2 7 6" xfId="1215"/>
    <cellStyle name="Hyperlink 2 7 6 2" xfId="3426"/>
    <cellStyle name="Hyperlink 2 7 6 3" xfId="563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2 3" xfId="6510"/>
    <cellStyle name="Hyperlink 2 8 2 2 3" xfId="3195"/>
    <cellStyle name="Hyperlink 2 8 2 2 4" xfId="5405"/>
    <cellStyle name="Hyperlink 2 8 2 3" xfId="1537"/>
    <cellStyle name="Hyperlink 2 8 2 3 2" xfId="3748"/>
    <cellStyle name="Hyperlink 2 8 2 3 3" xfId="595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2 3" xfId="6234"/>
    <cellStyle name="Hyperlink 2 8 3 3" xfId="2919"/>
    <cellStyle name="Hyperlink 2 8 3 4" xfId="5129"/>
    <cellStyle name="Hyperlink 2 8 4" xfId="1261"/>
    <cellStyle name="Hyperlink 2 8 4 2" xfId="3472"/>
    <cellStyle name="Hyperlink 2 8 4 3" xfId="568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2 3" xfId="6602"/>
    <cellStyle name="Hyperlink 2 9 2 2 3" xfId="3287"/>
    <cellStyle name="Hyperlink 2 9 2 2 4" xfId="5497"/>
    <cellStyle name="Hyperlink 2 9 2 3" xfId="1629"/>
    <cellStyle name="Hyperlink 2 9 2 3 2" xfId="3840"/>
    <cellStyle name="Hyperlink 2 9 2 3 3" xfId="605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2 3" xfId="6326"/>
    <cellStyle name="Hyperlink 2 9 3 3" xfId="3011"/>
    <cellStyle name="Hyperlink 2 9 3 4" xfId="5221"/>
    <cellStyle name="Hyperlink 2 9 4" xfId="1353"/>
    <cellStyle name="Hyperlink 2 9 4 2" xfId="3564"/>
    <cellStyle name="Hyperlink 2 9 4 3" xfId="577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2 3" xfId="6143"/>
    <cellStyle name="Hyperlink 3 10 3" xfId="2828"/>
    <cellStyle name="Hyperlink 3 10 4" xfId="5038"/>
    <cellStyle name="Hyperlink 3 11" xfId="1170"/>
    <cellStyle name="Hyperlink 3 11 2" xfId="3381"/>
    <cellStyle name="Hyperlink 3 11 3" xfId="559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2 3" xfId="659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3 3" xfId="604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2 3" xfId="631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4 3" xfId="576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2 3" xfId="668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3 3" xfId="613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2 3" xfId="640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4 3" xfId="585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2 3" xfId="650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3 3" xfId="594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2 3" xfId="622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6 3" xfId="567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2 3" xfId="654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3 3" xfId="599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2 3" xfId="627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4 3" xfId="571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2 3" xfId="663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3 3" xfId="608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2 3" xfId="636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4 3" xfId="581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2 3" xfId="645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3 3" xfId="590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2 3" xfId="6178"/>
    <cellStyle name="Hyperlink 3 2 2 2 6 3" xfId="2863"/>
    <cellStyle name="Hyperlink 3 2 2 2 6 4" xfId="5073"/>
    <cellStyle name="Hyperlink 3 2 2 2 7" xfId="1205"/>
    <cellStyle name="Hyperlink 3 2 2 2 7 2" xfId="3416"/>
    <cellStyle name="Hyperlink 3 2 2 2 7 3" xfId="562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2 3" xfId="657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3 3" xfId="602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2 3" xfId="629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4 3" xfId="574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2 3" xfId="666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3 3" xfId="611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2 3" xfId="638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4 3" xfId="583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2 3" xfId="648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3 3" xfId="592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2 3" xfId="6204"/>
    <cellStyle name="Hyperlink 3 2 2 3 5 3" xfId="2889"/>
    <cellStyle name="Hyperlink 3 2 2 3 5 4" xfId="5099"/>
    <cellStyle name="Hyperlink 3 2 2 3 6" xfId="1231"/>
    <cellStyle name="Hyperlink 3 2 2 3 6 2" xfId="3442"/>
    <cellStyle name="Hyperlink 3 2 2 3 6 3" xfId="565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2 3" xfId="652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3 3" xfId="597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2 3" xfId="6250"/>
    <cellStyle name="Hyperlink 3 2 2 4 3 3" xfId="2935"/>
    <cellStyle name="Hyperlink 3 2 2 4 3 4" xfId="5145"/>
    <cellStyle name="Hyperlink 3 2 2 4 4" xfId="1277"/>
    <cellStyle name="Hyperlink 3 2 2 4 4 2" xfId="3488"/>
    <cellStyle name="Hyperlink 3 2 2 4 4 3" xfId="569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2 3" xfId="661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3 3" xfId="606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2 3" xfId="6342"/>
    <cellStyle name="Hyperlink 3 2 2 5 3 3" xfId="3027"/>
    <cellStyle name="Hyperlink 3 2 2 5 3 4" xfId="5237"/>
    <cellStyle name="Hyperlink 3 2 2 5 4" xfId="1369"/>
    <cellStyle name="Hyperlink 3 2 2 5 4 2" xfId="3580"/>
    <cellStyle name="Hyperlink 3 2 2 5 4 3" xfId="579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2 3" xfId="6434"/>
    <cellStyle name="Hyperlink 3 2 2 6 2 3" xfId="3119"/>
    <cellStyle name="Hyperlink 3 2 2 6 2 4" xfId="5329"/>
    <cellStyle name="Hyperlink 3 2 2 6 3" xfId="1461"/>
    <cellStyle name="Hyperlink 3 2 2 6 3 2" xfId="3672"/>
    <cellStyle name="Hyperlink 3 2 2 6 3 3" xfId="588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2 3" xfId="6158"/>
    <cellStyle name="Hyperlink 3 2 2 7 3" xfId="2843"/>
    <cellStyle name="Hyperlink 3 2 2 7 4" xfId="5053"/>
    <cellStyle name="Hyperlink 3 2 2 8" xfId="1185"/>
    <cellStyle name="Hyperlink 3 2 2 8 2" xfId="3396"/>
    <cellStyle name="Hyperlink 3 2 2 8 3" xfId="560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2 3" xfId="658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3 3" xfId="603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2 3" xfId="630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4 3" xfId="575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2 3" xfId="667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3 3" xfId="612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2 3" xfId="639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4 3" xfId="584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2 3" xfId="649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3 3" xfId="593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2 3" xfId="6214"/>
    <cellStyle name="Hyperlink 3 2 3 2 5 3" xfId="2899"/>
    <cellStyle name="Hyperlink 3 2 3 2 5 4" xfId="5109"/>
    <cellStyle name="Hyperlink 3 2 3 2 6" xfId="1241"/>
    <cellStyle name="Hyperlink 3 2 3 2 6 2" xfId="3452"/>
    <cellStyle name="Hyperlink 3 2 3 2 6 3" xfId="566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2 3" xfId="653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3 3" xfId="598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2 3" xfId="6260"/>
    <cellStyle name="Hyperlink 3 2 3 3 3 3" xfId="2945"/>
    <cellStyle name="Hyperlink 3 2 3 3 3 4" xfId="5155"/>
    <cellStyle name="Hyperlink 3 2 3 3 4" xfId="1287"/>
    <cellStyle name="Hyperlink 3 2 3 3 4 2" xfId="3498"/>
    <cellStyle name="Hyperlink 3 2 3 3 4 3" xfId="570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2 3" xfId="662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3 3" xfId="607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2 3" xfId="6352"/>
    <cellStyle name="Hyperlink 3 2 3 4 3 3" xfId="3037"/>
    <cellStyle name="Hyperlink 3 2 3 4 3 4" xfId="5247"/>
    <cellStyle name="Hyperlink 3 2 3 4 4" xfId="1379"/>
    <cellStyle name="Hyperlink 3 2 3 4 4 2" xfId="3590"/>
    <cellStyle name="Hyperlink 3 2 3 4 4 3" xfId="580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2 3" xfId="6444"/>
    <cellStyle name="Hyperlink 3 2 3 5 2 3" xfId="3129"/>
    <cellStyle name="Hyperlink 3 2 3 5 2 4" xfId="5339"/>
    <cellStyle name="Hyperlink 3 2 3 5 3" xfId="1471"/>
    <cellStyle name="Hyperlink 3 2 3 5 3 2" xfId="3682"/>
    <cellStyle name="Hyperlink 3 2 3 5 3 3" xfId="589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2 3" xfId="6168"/>
    <cellStyle name="Hyperlink 3 2 3 6 3" xfId="2853"/>
    <cellStyle name="Hyperlink 3 2 3 6 4" xfId="5063"/>
    <cellStyle name="Hyperlink 3 2 3 7" xfId="1195"/>
    <cellStyle name="Hyperlink 3 2 3 7 2" xfId="3406"/>
    <cellStyle name="Hyperlink 3 2 3 7 3" xfId="561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2 3" xfId="656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3 3" xfId="601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2 3" xfId="6286"/>
    <cellStyle name="Hyperlink 3 2 4 2 3 3" xfId="2971"/>
    <cellStyle name="Hyperlink 3 2 4 2 3 4" xfId="5181"/>
    <cellStyle name="Hyperlink 3 2 4 2 4" xfId="1313"/>
    <cellStyle name="Hyperlink 3 2 4 2 4 2" xfId="3524"/>
    <cellStyle name="Hyperlink 3 2 4 2 4 3" xfId="573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2 3" xfId="665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3 3" xfId="610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2 3" xfId="6378"/>
    <cellStyle name="Hyperlink 3 2 4 3 3 3" xfId="3063"/>
    <cellStyle name="Hyperlink 3 2 4 3 3 4" xfId="5273"/>
    <cellStyle name="Hyperlink 3 2 4 3 4" xfId="1405"/>
    <cellStyle name="Hyperlink 3 2 4 3 4 2" xfId="3616"/>
    <cellStyle name="Hyperlink 3 2 4 3 4 3" xfId="582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2 3" xfId="6470"/>
    <cellStyle name="Hyperlink 3 2 4 4 2 3" xfId="3155"/>
    <cellStyle name="Hyperlink 3 2 4 4 2 4" xfId="5365"/>
    <cellStyle name="Hyperlink 3 2 4 4 3" xfId="1497"/>
    <cellStyle name="Hyperlink 3 2 4 4 3 2" xfId="3708"/>
    <cellStyle name="Hyperlink 3 2 4 4 3 3" xfId="591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2 3" xfId="6194"/>
    <cellStyle name="Hyperlink 3 2 4 5 3" xfId="2879"/>
    <cellStyle name="Hyperlink 3 2 4 5 4" xfId="5089"/>
    <cellStyle name="Hyperlink 3 2 4 6" xfId="1221"/>
    <cellStyle name="Hyperlink 3 2 4 6 2" xfId="3432"/>
    <cellStyle name="Hyperlink 3 2 4 6 3" xfId="564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2 3" xfId="6516"/>
    <cellStyle name="Hyperlink 3 2 5 2 2 3" xfId="3201"/>
    <cellStyle name="Hyperlink 3 2 5 2 2 4" xfId="5411"/>
    <cellStyle name="Hyperlink 3 2 5 2 3" xfId="1543"/>
    <cellStyle name="Hyperlink 3 2 5 2 3 2" xfId="3754"/>
    <cellStyle name="Hyperlink 3 2 5 2 3 3" xfId="596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2 3" xfId="6240"/>
    <cellStyle name="Hyperlink 3 2 5 3 3" xfId="2925"/>
    <cellStyle name="Hyperlink 3 2 5 3 4" xfId="5135"/>
    <cellStyle name="Hyperlink 3 2 5 4" xfId="1267"/>
    <cellStyle name="Hyperlink 3 2 5 4 2" xfId="3478"/>
    <cellStyle name="Hyperlink 3 2 5 4 3" xfId="568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2 3" xfId="6608"/>
    <cellStyle name="Hyperlink 3 2 6 2 2 3" xfId="3293"/>
    <cellStyle name="Hyperlink 3 2 6 2 2 4" xfId="5503"/>
    <cellStyle name="Hyperlink 3 2 6 2 3" xfId="1635"/>
    <cellStyle name="Hyperlink 3 2 6 2 3 2" xfId="3846"/>
    <cellStyle name="Hyperlink 3 2 6 2 3 3" xfId="605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2 3" xfId="6332"/>
    <cellStyle name="Hyperlink 3 2 6 3 3" xfId="3017"/>
    <cellStyle name="Hyperlink 3 2 6 3 4" xfId="5227"/>
    <cellStyle name="Hyperlink 3 2 6 4" xfId="1359"/>
    <cellStyle name="Hyperlink 3 2 6 4 2" xfId="3570"/>
    <cellStyle name="Hyperlink 3 2 6 4 3" xfId="578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2 3" xfId="6424"/>
    <cellStyle name="Hyperlink 3 2 7 2 3" xfId="3109"/>
    <cellStyle name="Hyperlink 3 2 7 2 4" xfId="5319"/>
    <cellStyle name="Hyperlink 3 2 7 3" xfId="1451"/>
    <cellStyle name="Hyperlink 3 2 7 3 2" xfId="3662"/>
    <cellStyle name="Hyperlink 3 2 7 3 3" xfId="587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2 3" xfId="6148"/>
    <cellStyle name="Hyperlink 3 2 8 3" xfId="2833"/>
    <cellStyle name="Hyperlink 3 2 8 4" xfId="5043"/>
    <cellStyle name="Hyperlink 3 2 9" xfId="1175"/>
    <cellStyle name="Hyperlink 3 2 9 2" xfId="3386"/>
    <cellStyle name="Hyperlink 3 2 9 3" xfId="559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2 3" xfId="658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3 3" xfId="603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2 3" xfId="631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4 3" xfId="575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2 3" xfId="667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3 3" xfId="612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2 3" xfId="640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4 3" xfId="585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2 3" xfId="649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3 3" xfId="594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2 3" xfId="6219"/>
    <cellStyle name="Hyperlink 3 3 2 2 5 3" xfId="2904"/>
    <cellStyle name="Hyperlink 3 3 2 2 5 4" xfId="5114"/>
    <cellStyle name="Hyperlink 3 3 2 2 6" xfId="1246"/>
    <cellStyle name="Hyperlink 3 3 2 2 6 2" xfId="3457"/>
    <cellStyle name="Hyperlink 3 3 2 2 6 3" xfId="566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2 3" xfId="654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3 3" xfId="598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2 3" xfId="6265"/>
    <cellStyle name="Hyperlink 3 3 2 3 3 3" xfId="2950"/>
    <cellStyle name="Hyperlink 3 3 2 3 3 4" xfId="5160"/>
    <cellStyle name="Hyperlink 3 3 2 3 4" xfId="1292"/>
    <cellStyle name="Hyperlink 3 3 2 3 4 2" xfId="3503"/>
    <cellStyle name="Hyperlink 3 3 2 3 4 3" xfId="571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2 3" xfId="663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3 3" xfId="608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2 3" xfId="6357"/>
    <cellStyle name="Hyperlink 3 3 2 4 3 3" xfId="3042"/>
    <cellStyle name="Hyperlink 3 3 2 4 3 4" xfId="5252"/>
    <cellStyle name="Hyperlink 3 3 2 4 4" xfId="1384"/>
    <cellStyle name="Hyperlink 3 3 2 4 4 2" xfId="3595"/>
    <cellStyle name="Hyperlink 3 3 2 4 4 3" xfId="580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2 3" xfId="6449"/>
    <cellStyle name="Hyperlink 3 3 2 5 2 3" xfId="3134"/>
    <cellStyle name="Hyperlink 3 3 2 5 2 4" xfId="5344"/>
    <cellStyle name="Hyperlink 3 3 2 5 3" xfId="1476"/>
    <cellStyle name="Hyperlink 3 3 2 5 3 2" xfId="3687"/>
    <cellStyle name="Hyperlink 3 3 2 5 3 3" xfId="589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2 3" xfId="6173"/>
    <cellStyle name="Hyperlink 3 3 2 6 3" xfId="2858"/>
    <cellStyle name="Hyperlink 3 3 2 6 4" xfId="5068"/>
    <cellStyle name="Hyperlink 3 3 2 7" xfId="1200"/>
    <cellStyle name="Hyperlink 3 3 2 7 2" xfId="3411"/>
    <cellStyle name="Hyperlink 3 3 2 7 3" xfId="562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2 3" xfId="656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3 3" xfId="601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2 3" xfId="6291"/>
    <cellStyle name="Hyperlink 3 3 3 2 3 3" xfId="2976"/>
    <cellStyle name="Hyperlink 3 3 3 2 3 4" xfId="5186"/>
    <cellStyle name="Hyperlink 3 3 3 2 4" xfId="1318"/>
    <cellStyle name="Hyperlink 3 3 3 2 4 2" xfId="3529"/>
    <cellStyle name="Hyperlink 3 3 3 2 4 3" xfId="573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2 3" xfId="665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3 3" xfId="610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2 3" xfId="6383"/>
    <cellStyle name="Hyperlink 3 3 3 3 3 3" xfId="3068"/>
    <cellStyle name="Hyperlink 3 3 3 3 3 4" xfId="5278"/>
    <cellStyle name="Hyperlink 3 3 3 3 4" xfId="1410"/>
    <cellStyle name="Hyperlink 3 3 3 3 4 2" xfId="3621"/>
    <cellStyle name="Hyperlink 3 3 3 3 4 3" xfId="583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2 3" xfId="6475"/>
    <cellStyle name="Hyperlink 3 3 3 4 2 3" xfId="3160"/>
    <cellStyle name="Hyperlink 3 3 3 4 2 4" xfId="5370"/>
    <cellStyle name="Hyperlink 3 3 3 4 3" xfId="1502"/>
    <cellStyle name="Hyperlink 3 3 3 4 3 2" xfId="3713"/>
    <cellStyle name="Hyperlink 3 3 3 4 3 3" xfId="592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2 3" xfId="6199"/>
    <cellStyle name="Hyperlink 3 3 3 5 3" xfId="2884"/>
    <cellStyle name="Hyperlink 3 3 3 5 4" xfId="5094"/>
    <cellStyle name="Hyperlink 3 3 3 6" xfId="1226"/>
    <cellStyle name="Hyperlink 3 3 3 6 2" xfId="3437"/>
    <cellStyle name="Hyperlink 3 3 3 6 3" xfId="564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2 3" xfId="6521"/>
    <cellStyle name="Hyperlink 3 3 4 2 2 3" xfId="3206"/>
    <cellStyle name="Hyperlink 3 3 4 2 2 4" xfId="5416"/>
    <cellStyle name="Hyperlink 3 3 4 2 3" xfId="1548"/>
    <cellStyle name="Hyperlink 3 3 4 2 3 2" xfId="3759"/>
    <cellStyle name="Hyperlink 3 3 4 2 3 3" xfId="596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2 3" xfId="6245"/>
    <cellStyle name="Hyperlink 3 3 4 3 3" xfId="2930"/>
    <cellStyle name="Hyperlink 3 3 4 3 4" xfId="5140"/>
    <cellStyle name="Hyperlink 3 3 4 4" xfId="1272"/>
    <cellStyle name="Hyperlink 3 3 4 4 2" xfId="3483"/>
    <cellStyle name="Hyperlink 3 3 4 4 3" xfId="569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2 3" xfId="6613"/>
    <cellStyle name="Hyperlink 3 3 5 2 2 3" xfId="3298"/>
    <cellStyle name="Hyperlink 3 3 5 2 2 4" xfId="5508"/>
    <cellStyle name="Hyperlink 3 3 5 2 3" xfId="1640"/>
    <cellStyle name="Hyperlink 3 3 5 2 3 2" xfId="3851"/>
    <cellStyle name="Hyperlink 3 3 5 2 3 3" xfId="606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2 3" xfId="6337"/>
    <cellStyle name="Hyperlink 3 3 5 3 3" xfId="3022"/>
    <cellStyle name="Hyperlink 3 3 5 3 4" xfId="5232"/>
    <cellStyle name="Hyperlink 3 3 5 4" xfId="1364"/>
    <cellStyle name="Hyperlink 3 3 5 4 2" xfId="3575"/>
    <cellStyle name="Hyperlink 3 3 5 4 3" xfId="578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2 3" xfId="6429"/>
    <cellStyle name="Hyperlink 3 3 6 2 3" xfId="3114"/>
    <cellStyle name="Hyperlink 3 3 6 2 4" xfId="5324"/>
    <cellStyle name="Hyperlink 3 3 6 3" xfId="1456"/>
    <cellStyle name="Hyperlink 3 3 6 3 2" xfId="3667"/>
    <cellStyle name="Hyperlink 3 3 6 3 3" xfId="587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2 3" xfId="6153"/>
    <cellStyle name="Hyperlink 3 3 7 3" xfId="2838"/>
    <cellStyle name="Hyperlink 3 3 7 4" xfId="5048"/>
    <cellStyle name="Hyperlink 3 3 8" xfId="1180"/>
    <cellStyle name="Hyperlink 3 3 8 2" xfId="3391"/>
    <cellStyle name="Hyperlink 3 3 8 3" xfId="560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2 3" xfId="657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3 3" xfId="602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2 3" xfId="6301"/>
    <cellStyle name="Hyperlink 3 4 2 2 3 3" xfId="2986"/>
    <cellStyle name="Hyperlink 3 4 2 2 3 4" xfId="5196"/>
    <cellStyle name="Hyperlink 3 4 2 2 4" xfId="1328"/>
    <cellStyle name="Hyperlink 3 4 2 2 4 2" xfId="3539"/>
    <cellStyle name="Hyperlink 3 4 2 2 4 3" xfId="574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2 3" xfId="666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3 3" xfId="611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2 3" xfId="6393"/>
    <cellStyle name="Hyperlink 3 4 2 3 3 3" xfId="3078"/>
    <cellStyle name="Hyperlink 3 4 2 3 3 4" xfId="5288"/>
    <cellStyle name="Hyperlink 3 4 2 3 4" xfId="1420"/>
    <cellStyle name="Hyperlink 3 4 2 3 4 2" xfId="3631"/>
    <cellStyle name="Hyperlink 3 4 2 3 4 3" xfId="584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2 3" xfId="6485"/>
    <cellStyle name="Hyperlink 3 4 2 4 2 3" xfId="3170"/>
    <cellStyle name="Hyperlink 3 4 2 4 2 4" xfId="5380"/>
    <cellStyle name="Hyperlink 3 4 2 4 3" xfId="1512"/>
    <cellStyle name="Hyperlink 3 4 2 4 3 2" xfId="3723"/>
    <cellStyle name="Hyperlink 3 4 2 4 3 3" xfId="593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2 3" xfId="6209"/>
    <cellStyle name="Hyperlink 3 4 2 5 3" xfId="2894"/>
    <cellStyle name="Hyperlink 3 4 2 5 4" xfId="5104"/>
    <cellStyle name="Hyperlink 3 4 2 6" xfId="1236"/>
    <cellStyle name="Hyperlink 3 4 2 6 2" xfId="3447"/>
    <cellStyle name="Hyperlink 3 4 2 6 3" xfId="565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2 3" xfId="6531"/>
    <cellStyle name="Hyperlink 3 4 3 2 2 3" xfId="3216"/>
    <cellStyle name="Hyperlink 3 4 3 2 2 4" xfId="5426"/>
    <cellStyle name="Hyperlink 3 4 3 2 3" xfId="1558"/>
    <cellStyle name="Hyperlink 3 4 3 2 3 2" xfId="3769"/>
    <cellStyle name="Hyperlink 3 4 3 2 3 3" xfId="597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2 3" xfId="6255"/>
    <cellStyle name="Hyperlink 3 4 3 3 3" xfId="2940"/>
    <cellStyle name="Hyperlink 3 4 3 3 4" xfId="5150"/>
    <cellStyle name="Hyperlink 3 4 3 4" xfId="1282"/>
    <cellStyle name="Hyperlink 3 4 3 4 2" xfId="3493"/>
    <cellStyle name="Hyperlink 3 4 3 4 3" xfId="570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2 3" xfId="6623"/>
    <cellStyle name="Hyperlink 3 4 4 2 2 3" xfId="3308"/>
    <cellStyle name="Hyperlink 3 4 4 2 2 4" xfId="5518"/>
    <cellStyle name="Hyperlink 3 4 4 2 3" xfId="1650"/>
    <cellStyle name="Hyperlink 3 4 4 2 3 2" xfId="3861"/>
    <cellStyle name="Hyperlink 3 4 4 2 3 3" xfId="607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2 3" xfId="6347"/>
    <cellStyle name="Hyperlink 3 4 4 3 3" xfId="3032"/>
    <cellStyle name="Hyperlink 3 4 4 3 4" xfId="5242"/>
    <cellStyle name="Hyperlink 3 4 4 4" xfId="1374"/>
    <cellStyle name="Hyperlink 3 4 4 4 2" xfId="3585"/>
    <cellStyle name="Hyperlink 3 4 4 4 3" xfId="579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2 3" xfId="6439"/>
    <cellStyle name="Hyperlink 3 4 5 2 3" xfId="3124"/>
    <cellStyle name="Hyperlink 3 4 5 2 4" xfId="5334"/>
    <cellStyle name="Hyperlink 3 4 5 3" xfId="1466"/>
    <cellStyle name="Hyperlink 3 4 5 3 2" xfId="3677"/>
    <cellStyle name="Hyperlink 3 4 5 3 3" xfId="588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2 3" xfId="6163"/>
    <cellStyle name="Hyperlink 3 4 6 3" xfId="2848"/>
    <cellStyle name="Hyperlink 3 4 6 4" xfId="5058"/>
    <cellStyle name="Hyperlink 3 4 7" xfId="1190"/>
    <cellStyle name="Hyperlink 3 4 7 2" xfId="3401"/>
    <cellStyle name="Hyperlink 3 4 7 3" xfId="561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2 3" xfId="659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3 3" xfId="604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2 3" xfId="6322"/>
    <cellStyle name="Hyperlink 3 5 2 2 3 3" xfId="3007"/>
    <cellStyle name="Hyperlink 3 5 2 2 3 4" xfId="5217"/>
    <cellStyle name="Hyperlink 3 5 2 2 4" xfId="1349"/>
    <cellStyle name="Hyperlink 3 5 2 2 4 2" xfId="3560"/>
    <cellStyle name="Hyperlink 3 5 2 2 4 3" xfId="577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2 3" xfId="669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3 3" xfId="613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2 3" xfId="6414"/>
    <cellStyle name="Hyperlink 3 5 2 3 3 3" xfId="3099"/>
    <cellStyle name="Hyperlink 3 5 2 3 3 4" xfId="5309"/>
    <cellStyle name="Hyperlink 3 5 2 3 4" xfId="1441"/>
    <cellStyle name="Hyperlink 3 5 2 3 4 2" xfId="3652"/>
    <cellStyle name="Hyperlink 3 5 2 3 4 3" xfId="586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2 3" xfId="6506"/>
    <cellStyle name="Hyperlink 3 5 2 4 2 3" xfId="3191"/>
    <cellStyle name="Hyperlink 3 5 2 4 2 4" xfId="5401"/>
    <cellStyle name="Hyperlink 3 5 2 4 3" xfId="1533"/>
    <cellStyle name="Hyperlink 3 5 2 4 3 2" xfId="3744"/>
    <cellStyle name="Hyperlink 3 5 2 4 3 3" xfId="595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2 3" xfId="6230"/>
    <cellStyle name="Hyperlink 3 5 2 5 3" xfId="2915"/>
    <cellStyle name="Hyperlink 3 5 2 5 4" xfId="5125"/>
    <cellStyle name="Hyperlink 3 5 2 6" xfId="1257"/>
    <cellStyle name="Hyperlink 3 5 2 6 2" xfId="3468"/>
    <cellStyle name="Hyperlink 3 5 2 6 3" xfId="567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2 3" xfId="6552"/>
    <cellStyle name="Hyperlink 3 5 3 2 2 3" xfId="3237"/>
    <cellStyle name="Hyperlink 3 5 3 2 2 4" xfId="5447"/>
    <cellStyle name="Hyperlink 3 5 3 2 3" xfId="1579"/>
    <cellStyle name="Hyperlink 3 5 3 2 3 2" xfId="3790"/>
    <cellStyle name="Hyperlink 3 5 3 2 3 3" xfId="600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2 3" xfId="6276"/>
    <cellStyle name="Hyperlink 3 5 3 3 3" xfId="2961"/>
    <cellStyle name="Hyperlink 3 5 3 3 4" xfId="5171"/>
    <cellStyle name="Hyperlink 3 5 3 4" xfId="1303"/>
    <cellStyle name="Hyperlink 3 5 3 4 2" xfId="3514"/>
    <cellStyle name="Hyperlink 3 5 3 4 3" xfId="572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2 3" xfId="6644"/>
    <cellStyle name="Hyperlink 3 5 4 2 2 3" xfId="3329"/>
    <cellStyle name="Hyperlink 3 5 4 2 2 4" xfId="5539"/>
    <cellStyle name="Hyperlink 3 5 4 2 3" xfId="1671"/>
    <cellStyle name="Hyperlink 3 5 4 2 3 2" xfId="3882"/>
    <cellStyle name="Hyperlink 3 5 4 2 3 3" xfId="609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2 3" xfId="6368"/>
    <cellStyle name="Hyperlink 3 5 4 3 3" xfId="3053"/>
    <cellStyle name="Hyperlink 3 5 4 3 4" xfId="5263"/>
    <cellStyle name="Hyperlink 3 5 4 4" xfId="1395"/>
    <cellStyle name="Hyperlink 3 5 4 4 2" xfId="3606"/>
    <cellStyle name="Hyperlink 3 5 4 4 3" xfId="581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2 3" xfId="6460"/>
    <cellStyle name="Hyperlink 3 5 5 2 3" xfId="3145"/>
    <cellStyle name="Hyperlink 3 5 5 2 4" xfId="5355"/>
    <cellStyle name="Hyperlink 3 5 5 3" xfId="1487"/>
    <cellStyle name="Hyperlink 3 5 5 3 2" xfId="3698"/>
    <cellStyle name="Hyperlink 3 5 5 3 3" xfId="590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2 3" xfId="6184"/>
    <cellStyle name="Hyperlink 3 5 6 3" xfId="2869"/>
    <cellStyle name="Hyperlink 3 5 6 4" xfId="5079"/>
    <cellStyle name="Hyperlink 3 5 7" xfId="1211"/>
    <cellStyle name="Hyperlink 3 5 7 2" xfId="3422"/>
    <cellStyle name="Hyperlink 3 5 7 3" xfId="563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2 3" xfId="6557"/>
    <cellStyle name="Hyperlink 3 6 2 2 2 3" xfId="3242"/>
    <cellStyle name="Hyperlink 3 6 2 2 2 4" xfId="5452"/>
    <cellStyle name="Hyperlink 3 6 2 2 3" xfId="1584"/>
    <cellStyle name="Hyperlink 3 6 2 2 3 2" xfId="3795"/>
    <cellStyle name="Hyperlink 3 6 2 2 3 3" xfId="600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2 3" xfId="6281"/>
    <cellStyle name="Hyperlink 3 6 2 3 3" xfId="2966"/>
    <cellStyle name="Hyperlink 3 6 2 3 4" xfId="5176"/>
    <cellStyle name="Hyperlink 3 6 2 4" xfId="1308"/>
    <cellStyle name="Hyperlink 3 6 2 4 2" xfId="3519"/>
    <cellStyle name="Hyperlink 3 6 2 4 3" xfId="572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2 3" xfId="6649"/>
    <cellStyle name="Hyperlink 3 6 3 2 2 3" xfId="3334"/>
    <cellStyle name="Hyperlink 3 6 3 2 2 4" xfId="5544"/>
    <cellStyle name="Hyperlink 3 6 3 2 3" xfId="1676"/>
    <cellStyle name="Hyperlink 3 6 3 2 3 2" xfId="3887"/>
    <cellStyle name="Hyperlink 3 6 3 2 3 3" xfId="609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2 3" xfId="6373"/>
    <cellStyle name="Hyperlink 3 6 3 3 3" xfId="3058"/>
    <cellStyle name="Hyperlink 3 6 3 3 4" xfId="5268"/>
    <cellStyle name="Hyperlink 3 6 3 4" xfId="1400"/>
    <cellStyle name="Hyperlink 3 6 3 4 2" xfId="3611"/>
    <cellStyle name="Hyperlink 3 6 3 4 3" xfId="582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2 3" xfId="6465"/>
    <cellStyle name="Hyperlink 3 6 4 2 3" xfId="3150"/>
    <cellStyle name="Hyperlink 3 6 4 2 4" xfId="5360"/>
    <cellStyle name="Hyperlink 3 6 4 3" xfId="1492"/>
    <cellStyle name="Hyperlink 3 6 4 3 2" xfId="3703"/>
    <cellStyle name="Hyperlink 3 6 4 3 3" xfId="591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2 3" xfId="6189"/>
    <cellStyle name="Hyperlink 3 6 5 3" xfId="2874"/>
    <cellStyle name="Hyperlink 3 6 5 4" xfId="5084"/>
    <cellStyle name="Hyperlink 3 6 6" xfId="1216"/>
    <cellStyle name="Hyperlink 3 6 6 2" xfId="3427"/>
    <cellStyle name="Hyperlink 3 6 6 3" xfId="563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2 3" xfId="6511"/>
    <cellStyle name="Hyperlink 3 7 2 2 3" xfId="3196"/>
    <cellStyle name="Hyperlink 3 7 2 2 4" xfId="5406"/>
    <cellStyle name="Hyperlink 3 7 2 3" xfId="1538"/>
    <cellStyle name="Hyperlink 3 7 2 3 2" xfId="3749"/>
    <cellStyle name="Hyperlink 3 7 2 3 3" xfId="595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2 3" xfId="6235"/>
    <cellStyle name="Hyperlink 3 7 3 3" xfId="2920"/>
    <cellStyle name="Hyperlink 3 7 3 4" xfId="5130"/>
    <cellStyle name="Hyperlink 3 7 4" xfId="1262"/>
    <cellStyle name="Hyperlink 3 7 4 2" xfId="3473"/>
    <cellStyle name="Hyperlink 3 7 4 3" xfId="568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2 3" xfId="6603"/>
    <cellStyle name="Hyperlink 3 8 2 2 3" xfId="3288"/>
    <cellStyle name="Hyperlink 3 8 2 2 4" xfId="5498"/>
    <cellStyle name="Hyperlink 3 8 2 3" xfId="1630"/>
    <cellStyle name="Hyperlink 3 8 2 3 2" xfId="3841"/>
    <cellStyle name="Hyperlink 3 8 2 3 3" xfId="605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2 3" xfId="6327"/>
    <cellStyle name="Hyperlink 3 8 3 3" xfId="3012"/>
    <cellStyle name="Hyperlink 3 8 3 4" xfId="5222"/>
    <cellStyle name="Hyperlink 3 8 4" xfId="1354"/>
    <cellStyle name="Hyperlink 3 8 4 2" xfId="3565"/>
    <cellStyle name="Hyperlink 3 8 4 3" xfId="577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2 3" xfId="6419"/>
    <cellStyle name="Hyperlink 3 9 2 3" xfId="3104"/>
    <cellStyle name="Hyperlink 3 9 2 4" xfId="5314"/>
    <cellStyle name="Hyperlink 3 9 3" xfId="1446"/>
    <cellStyle name="Hyperlink 3 9 3 2" xfId="3657"/>
    <cellStyle name="Hyperlink 3 9 3 3" xfId="586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0 3" xfId="559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2 3" xfId="659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3 3" xfId="604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2 3" xfId="631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4 3" xfId="576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2 3" xfId="668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3 3" xfId="613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2 3" xfId="641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4 3" xfId="585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2 3" xfId="650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3 3" xfId="595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2 3" xfId="622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6 3" xfId="567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2 3" xfId="654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3 3" xfId="599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2 3" xfId="627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4 3" xfId="572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2 3" xfId="664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3 3" xfId="608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2 3" xfId="636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4 3" xfId="581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2 3" xfId="645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3 3" xfId="590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2 3" xfId="6180"/>
    <cellStyle name="Hyperlink 4 2 2 2 6 3" xfId="2865"/>
    <cellStyle name="Hyperlink 4 2 2 2 6 4" xfId="5075"/>
    <cellStyle name="Hyperlink 4 2 2 2 7" xfId="1207"/>
    <cellStyle name="Hyperlink 4 2 2 2 7 2" xfId="3418"/>
    <cellStyle name="Hyperlink 4 2 2 2 7 3" xfId="562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2 3" xfId="657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3 3" xfId="602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2 3" xfId="629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4 3" xfId="574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2 3" xfId="666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3 3" xfId="611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2 3" xfId="639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4 3" xfId="583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2 3" xfId="648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3 3" xfId="593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2 3" xfId="6206"/>
    <cellStyle name="Hyperlink 4 2 2 3 5 3" xfId="2891"/>
    <cellStyle name="Hyperlink 4 2 2 3 5 4" xfId="5101"/>
    <cellStyle name="Hyperlink 4 2 2 3 6" xfId="1233"/>
    <cellStyle name="Hyperlink 4 2 2 3 6 2" xfId="3444"/>
    <cellStyle name="Hyperlink 4 2 2 3 6 3" xfId="565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2 3" xfId="652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3 3" xfId="597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2 3" xfId="6252"/>
    <cellStyle name="Hyperlink 4 2 2 4 3 3" xfId="2937"/>
    <cellStyle name="Hyperlink 4 2 2 4 3 4" xfId="5147"/>
    <cellStyle name="Hyperlink 4 2 2 4 4" xfId="1279"/>
    <cellStyle name="Hyperlink 4 2 2 4 4 2" xfId="3490"/>
    <cellStyle name="Hyperlink 4 2 2 4 4 3" xfId="570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2 3" xfId="662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3 3" xfId="606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2 3" xfId="6344"/>
    <cellStyle name="Hyperlink 4 2 2 5 3 3" xfId="3029"/>
    <cellStyle name="Hyperlink 4 2 2 5 3 4" xfId="5239"/>
    <cellStyle name="Hyperlink 4 2 2 5 4" xfId="1371"/>
    <cellStyle name="Hyperlink 4 2 2 5 4 2" xfId="3582"/>
    <cellStyle name="Hyperlink 4 2 2 5 4 3" xfId="579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2 3" xfId="6436"/>
    <cellStyle name="Hyperlink 4 2 2 6 2 3" xfId="3121"/>
    <cellStyle name="Hyperlink 4 2 2 6 2 4" xfId="5331"/>
    <cellStyle name="Hyperlink 4 2 2 6 3" xfId="1463"/>
    <cellStyle name="Hyperlink 4 2 2 6 3 2" xfId="3674"/>
    <cellStyle name="Hyperlink 4 2 2 6 3 3" xfId="588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2 3" xfId="6160"/>
    <cellStyle name="Hyperlink 4 2 2 7 3" xfId="2845"/>
    <cellStyle name="Hyperlink 4 2 2 7 4" xfId="5055"/>
    <cellStyle name="Hyperlink 4 2 2 8" xfId="1187"/>
    <cellStyle name="Hyperlink 4 2 2 8 2" xfId="3398"/>
    <cellStyle name="Hyperlink 4 2 2 8 3" xfId="560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2 3" xfId="658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3 3" xfId="603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2 3" xfId="630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4 3" xfId="575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2 3" xfId="667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3 3" xfId="612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2 3" xfId="640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4 3" xfId="584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2 3" xfId="649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3 3" xfId="594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2 3" xfId="6216"/>
    <cellStyle name="Hyperlink 4 2 3 2 5 3" xfId="2901"/>
    <cellStyle name="Hyperlink 4 2 3 2 5 4" xfId="5111"/>
    <cellStyle name="Hyperlink 4 2 3 2 6" xfId="1243"/>
    <cellStyle name="Hyperlink 4 2 3 2 6 2" xfId="3454"/>
    <cellStyle name="Hyperlink 4 2 3 2 6 3" xfId="566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2 3" xfId="653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3 3" xfId="598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2 3" xfId="6262"/>
    <cellStyle name="Hyperlink 4 2 3 3 3 3" xfId="2947"/>
    <cellStyle name="Hyperlink 4 2 3 3 3 4" xfId="5157"/>
    <cellStyle name="Hyperlink 4 2 3 3 4" xfId="1289"/>
    <cellStyle name="Hyperlink 4 2 3 3 4 2" xfId="3500"/>
    <cellStyle name="Hyperlink 4 2 3 3 4 3" xfId="571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2 3" xfId="663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3 3" xfId="607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2 3" xfId="6354"/>
    <cellStyle name="Hyperlink 4 2 3 4 3 3" xfId="3039"/>
    <cellStyle name="Hyperlink 4 2 3 4 3 4" xfId="5249"/>
    <cellStyle name="Hyperlink 4 2 3 4 4" xfId="1381"/>
    <cellStyle name="Hyperlink 4 2 3 4 4 2" xfId="3592"/>
    <cellStyle name="Hyperlink 4 2 3 4 4 3" xfId="580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2 3" xfId="6446"/>
    <cellStyle name="Hyperlink 4 2 3 5 2 3" xfId="3131"/>
    <cellStyle name="Hyperlink 4 2 3 5 2 4" xfId="5341"/>
    <cellStyle name="Hyperlink 4 2 3 5 3" xfId="1473"/>
    <cellStyle name="Hyperlink 4 2 3 5 3 2" xfId="3684"/>
    <cellStyle name="Hyperlink 4 2 3 5 3 3" xfId="589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2 3" xfId="6170"/>
    <cellStyle name="Hyperlink 4 2 3 6 3" xfId="2855"/>
    <cellStyle name="Hyperlink 4 2 3 6 4" xfId="5065"/>
    <cellStyle name="Hyperlink 4 2 3 7" xfId="1197"/>
    <cellStyle name="Hyperlink 4 2 3 7 2" xfId="3408"/>
    <cellStyle name="Hyperlink 4 2 3 7 3" xfId="561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2 3" xfId="656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3 3" xfId="601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2 3" xfId="6288"/>
    <cellStyle name="Hyperlink 4 2 4 2 3 3" xfId="2973"/>
    <cellStyle name="Hyperlink 4 2 4 2 3 4" xfId="5183"/>
    <cellStyle name="Hyperlink 4 2 4 2 4" xfId="1315"/>
    <cellStyle name="Hyperlink 4 2 4 2 4 2" xfId="3526"/>
    <cellStyle name="Hyperlink 4 2 4 2 4 3" xfId="573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2 3" xfId="665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3 3" xfId="610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2 3" xfId="6380"/>
    <cellStyle name="Hyperlink 4 2 4 3 3 3" xfId="3065"/>
    <cellStyle name="Hyperlink 4 2 4 3 3 4" xfId="5275"/>
    <cellStyle name="Hyperlink 4 2 4 3 4" xfId="1407"/>
    <cellStyle name="Hyperlink 4 2 4 3 4 2" xfId="3618"/>
    <cellStyle name="Hyperlink 4 2 4 3 4 3" xfId="582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2 3" xfId="6472"/>
    <cellStyle name="Hyperlink 4 2 4 4 2 3" xfId="3157"/>
    <cellStyle name="Hyperlink 4 2 4 4 2 4" xfId="5367"/>
    <cellStyle name="Hyperlink 4 2 4 4 3" xfId="1499"/>
    <cellStyle name="Hyperlink 4 2 4 4 3 2" xfId="3710"/>
    <cellStyle name="Hyperlink 4 2 4 4 3 3" xfId="592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2 3" xfId="6196"/>
    <cellStyle name="Hyperlink 4 2 4 5 3" xfId="2881"/>
    <cellStyle name="Hyperlink 4 2 4 5 4" xfId="5091"/>
    <cellStyle name="Hyperlink 4 2 4 6" xfId="1223"/>
    <cellStyle name="Hyperlink 4 2 4 6 2" xfId="3434"/>
    <cellStyle name="Hyperlink 4 2 4 6 3" xfId="564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2 3" xfId="6518"/>
    <cellStyle name="Hyperlink 4 2 5 2 2 3" xfId="3203"/>
    <cellStyle name="Hyperlink 4 2 5 2 2 4" xfId="5413"/>
    <cellStyle name="Hyperlink 4 2 5 2 3" xfId="1545"/>
    <cellStyle name="Hyperlink 4 2 5 2 3 2" xfId="3756"/>
    <cellStyle name="Hyperlink 4 2 5 2 3 3" xfId="596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2 3" xfId="6242"/>
    <cellStyle name="Hyperlink 4 2 5 3 3" xfId="2927"/>
    <cellStyle name="Hyperlink 4 2 5 3 4" xfId="5137"/>
    <cellStyle name="Hyperlink 4 2 5 4" xfId="1269"/>
    <cellStyle name="Hyperlink 4 2 5 4 2" xfId="3480"/>
    <cellStyle name="Hyperlink 4 2 5 4 3" xfId="569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2 3" xfId="6610"/>
    <cellStyle name="Hyperlink 4 2 6 2 2 3" xfId="3295"/>
    <cellStyle name="Hyperlink 4 2 6 2 2 4" xfId="5505"/>
    <cellStyle name="Hyperlink 4 2 6 2 3" xfId="1637"/>
    <cellStyle name="Hyperlink 4 2 6 2 3 2" xfId="3848"/>
    <cellStyle name="Hyperlink 4 2 6 2 3 3" xfId="605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2 3" xfId="6334"/>
    <cellStyle name="Hyperlink 4 2 6 3 3" xfId="3019"/>
    <cellStyle name="Hyperlink 4 2 6 3 4" xfId="5229"/>
    <cellStyle name="Hyperlink 4 2 6 4" xfId="1361"/>
    <cellStyle name="Hyperlink 4 2 6 4 2" xfId="3572"/>
    <cellStyle name="Hyperlink 4 2 6 4 3" xfId="578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2 3" xfId="6426"/>
    <cellStyle name="Hyperlink 4 2 7 2 3" xfId="3111"/>
    <cellStyle name="Hyperlink 4 2 7 2 4" xfId="5321"/>
    <cellStyle name="Hyperlink 4 2 7 3" xfId="1453"/>
    <cellStyle name="Hyperlink 4 2 7 3 2" xfId="3664"/>
    <cellStyle name="Hyperlink 4 2 7 3 3" xfId="587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2 3" xfId="6150"/>
    <cellStyle name="Hyperlink 4 2 8 3" xfId="2835"/>
    <cellStyle name="Hyperlink 4 2 8 4" xfId="5045"/>
    <cellStyle name="Hyperlink 4 2 9" xfId="1177"/>
    <cellStyle name="Hyperlink 4 2 9 2" xfId="3388"/>
    <cellStyle name="Hyperlink 4 2 9 3" xfId="559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2 3" xfId="658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3 3" xfId="603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2 3" xfId="631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4 3" xfId="576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2 3" xfId="668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3 3" xfId="612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2 3" xfId="640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4 3" xfId="585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2 3" xfId="649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3 3" xfId="594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2 3" xfId="6221"/>
    <cellStyle name="Hyperlink 4 3 2 2 5 3" xfId="2906"/>
    <cellStyle name="Hyperlink 4 3 2 2 5 4" xfId="5116"/>
    <cellStyle name="Hyperlink 4 3 2 2 6" xfId="1248"/>
    <cellStyle name="Hyperlink 4 3 2 2 6 2" xfId="3459"/>
    <cellStyle name="Hyperlink 4 3 2 2 6 3" xfId="566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2 3" xfId="654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3 3" xfId="599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2 3" xfId="6267"/>
    <cellStyle name="Hyperlink 4 3 2 3 3 3" xfId="2952"/>
    <cellStyle name="Hyperlink 4 3 2 3 3 4" xfId="5162"/>
    <cellStyle name="Hyperlink 4 3 2 3 4" xfId="1294"/>
    <cellStyle name="Hyperlink 4 3 2 3 4 2" xfId="3505"/>
    <cellStyle name="Hyperlink 4 3 2 3 4 3" xfId="571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2 3" xfId="663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3 3" xfId="608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2 3" xfId="6359"/>
    <cellStyle name="Hyperlink 4 3 2 4 3 3" xfId="3044"/>
    <cellStyle name="Hyperlink 4 3 2 4 3 4" xfId="5254"/>
    <cellStyle name="Hyperlink 4 3 2 4 4" xfId="1386"/>
    <cellStyle name="Hyperlink 4 3 2 4 4 2" xfId="3597"/>
    <cellStyle name="Hyperlink 4 3 2 4 4 3" xfId="580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2 3" xfId="6451"/>
    <cellStyle name="Hyperlink 4 3 2 5 2 3" xfId="3136"/>
    <cellStyle name="Hyperlink 4 3 2 5 2 4" xfId="5346"/>
    <cellStyle name="Hyperlink 4 3 2 5 3" xfId="1478"/>
    <cellStyle name="Hyperlink 4 3 2 5 3 2" xfId="3689"/>
    <cellStyle name="Hyperlink 4 3 2 5 3 3" xfId="589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2 3" xfId="6175"/>
    <cellStyle name="Hyperlink 4 3 2 6 3" xfId="2860"/>
    <cellStyle name="Hyperlink 4 3 2 6 4" xfId="5070"/>
    <cellStyle name="Hyperlink 4 3 2 7" xfId="1202"/>
    <cellStyle name="Hyperlink 4 3 2 7 2" xfId="3413"/>
    <cellStyle name="Hyperlink 4 3 2 7 3" xfId="562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2 3" xfId="656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3 3" xfId="601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2 3" xfId="6293"/>
    <cellStyle name="Hyperlink 4 3 3 2 3 3" xfId="2978"/>
    <cellStyle name="Hyperlink 4 3 3 2 3 4" xfId="5188"/>
    <cellStyle name="Hyperlink 4 3 3 2 4" xfId="1320"/>
    <cellStyle name="Hyperlink 4 3 3 2 4 2" xfId="3531"/>
    <cellStyle name="Hyperlink 4 3 3 2 4 3" xfId="574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2 3" xfId="666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3 3" xfId="610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2 3" xfId="6385"/>
    <cellStyle name="Hyperlink 4 3 3 3 3 3" xfId="3070"/>
    <cellStyle name="Hyperlink 4 3 3 3 3 4" xfId="5280"/>
    <cellStyle name="Hyperlink 4 3 3 3 4" xfId="1412"/>
    <cellStyle name="Hyperlink 4 3 3 3 4 2" xfId="3623"/>
    <cellStyle name="Hyperlink 4 3 3 3 4 3" xfId="583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2 3" xfId="6477"/>
    <cellStyle name="Hyperlink 4 3 3 4 2 3" xfId="3162"/>
    <cellStyle name="Hyperlink 4 3 3 4 2 4" xfId="5372"/>
    <cellStyle name="Hyperlink 4 3 3 4 3" xfId="1504"/>
    <cellStyle name="Hyperlink 4 3 3 4 3 2" xfId="3715"/>
    <cellStyle name="Hyperlink 4 3 3 4 3 3" xfId="592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2 3" xfId="6201"/>
    <cellStyle name="Hyperlink 4 3 3 5 3" xfId="2886"/>
    <cellStyle name="Hyperlink 4 3 3 5 4" xfId="5096"/>
    <cellStyle name="Hyperlink 4 3 3 6" xfId="1228"/>
    <cellStyle name="Hyperlink 4 3 3 6 2" xfId="3439"/>
    <cellStyle name="Hyperlink 4 3 3 6 3" xfId="564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2 3" xfId="6523"/>
    <cellStyle name="Hyperlink 4 3 4 2 2 3" xfId="3208"/>
    <cellStyle name="Hyperlink 4 3 4 2 2 4" xfId="5418"/>
    <cellStyle name="Hyperlink 4 3 4 2 3" xfId="1550"/>
    <cellStyle name="Hyperlink 4 3 4 2 3 2" xfId="3761"/>
    <cellStyle name="Hyperlink 4 3 4 2 3 3" xfId="597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2 3" xfId="6247"/>
    <cellStyle name="Hyperlink 4 3 4 3 3" xfId="2932"/>
    <cellStyle name="Hyperlink 4 3 4 3 4" xfId="5142"/>
    <cellStyle name="Hyperlink 4 3 4 4" xfId="1274"/>
    <cellStyle name="Hyperlink 4 3 4 4 2" xfId="3485"/>
    <cellStyle name="Hyperlink 4 3 4 4 3" xfId="569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2 3" xfId="6615"/>
    <cellStyle name="Hyperlink 4 3 5 2 2 3" xfId="3300"/>
    <cellStyle name="Hyperlink 4 3 5 2 2 4" xfId="5510"/>
    <cellStyle name="Hyperlink 4 3 5 2 3" xfId="1642"/>
    <cellStyle name="Hyperlink 4 3 5 2 3 2" xfId="3853"/>
    <cellStyle name="Hyperlink 4 3 5 2 3 3" xfId="606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2 3" xfId="6339"/>
    <cellStyle name="Hyperlink 4 3 5 3 3" xfId="3024"/>
    <cellStyle name="Hyperlink 4 3 5 3 4" xfId="5234"/>
    <cellStyle name="Hyperlink 4 3 5 4" xfId="1366"/>
    <cellStyle name="Hyperlink 4 3 5 4 2" xfId="3577"/>
    <cellStyle name="Hyperlink 4 3 5 4 3" xfId="578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2 3" xfId="6431"/>
    <cellStyle name="Hyperlink 4 3 6 2 3" xfId="3116"/>
    <cellStyle name="Hyperlink 4 3 6 2 4" xfId="5326"/>
    <cellStyle name="Hyperlink 4 3 6 3" xfId="1458"/>
    <cellStyle name="Hyperlink 4 3 6 3 2" xfId="3669"/>
    <cellStyle name="Hyperlink 4 3 6 3 3" xfId="587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2 3" xfId="6155"/>
    <cellStyle name="Hyperlink 4 3 7 3" xfId="2840"/>
    <cellStyle name="Hyperlink 4 3 7 4" xfId="5050"/>
    <cellStyle name="Hyperlink 4 3 8" xfId="1182"/>
    <cellStyle name="Hyperlink 4 3 8 2" xfId="3393"/>
    <cellStyle name="Hyperlink 4 3 8 3" xfId="560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2 3" xfId="657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3 3" xfId="602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2 3" xfId="6303"/>
    <cellStyle name="Hyperlink 4 4 2 2 3 3" xfId="2988"/>
    <cellStyle name="Hyperlink 4 4 2 2 3 4" xfId="5198"/>
    <cellStyle name="Hyperlink 4 4 2 2 4" xfId="1330"/>
    <cellStyle name="Hyperlink 4 4 2 2 4 2" xfId="3541"/>
    <cellStyle name="Hyperlink 4 4 2 2 4 3" xfId="575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2 3" xfId="667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3 3" xfId="611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2 3" xfId="6395"/>
    <cellStyle name="Hyperlink 4 4 2 3 3 3" xfId="3080"/>
    <cellStyle name="Hyperlink 4 4 2 3 3 4" xfId="5290"/>
    <cellStyle name="Hyperlink 4 4 2 3 4" xfId="1422"/>
    <cellStyle name="Hyperlink 4 4 2 3 4 2" xfId="3633"/>
    <cellStyle name="Hyperlink 4 4 2 3 4 3" xfId="584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2 3" xfId="6487"/>
    <cellStyle name="Hyperlink 4 4 2 4 2 3" xfId="3172"/>
    <cellStyle name="Hyperlink 4 4 2 4 2 4" xfId="5382"/>
    <cellStyle name="Hyperlink 4 4 2 4 3" xfId="1514"/>
    <cellStyle name="Hyperlink 4 4 2 4 3 2" xfId="3725"/>
    <cellStyle name="Hyperlink 4 4 2 4 3 3" xfId="593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2 3" xfId="6211"/>
    <cellStyle name="Hyperlink 4 4 2 5 3" xfId="2896"/>
    <cellStyle name="Hyperlink 4 4 2 5 4" xfId="5106"/>
    <cellStyle name="Hyperlink 4 4 2 6" xfId="1238"/>
    <cellStyle name="Hyperlink 4 4 2 6 2" xfId="3449"/>
    <cellStyle name="Hyperlink 4 4 2 6 3" xfId="565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2 3" xfId="6533"/>
    <cellStyle name="Hyperlink 4 4 3 2 2 3" xfId="3218"/>
    <cellStyle name="Hyperlink 4 4 3 2 2 4" xfId="5428"/>
    <cellStyle name="Hyperlink 4 4 3 2 3" xfId="1560"/>
    <cellStyle name="Hyperlink 4 4 3 2 3 2" xfId="3771"/>
    <cellStyle name="Hyperlink 4 4 3 2 3 3" xfId="598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2 3" xfId="6257"/>
    <cellStyle name="Hyperlink 4 4 3 3 3" xfId="2942"/>
    <cellStyle name="Hyperlink 4 4 3 3 4" xfId="5152"/>
    <cellStyle name="Hyperlink 4 4 3 4" xfId="1284"/>
    <cellStyle name="Hyperlink 4 4 3 4 2" xfId="3495"/>
    <cellStyle name="Hyperlink 4 4 3 4 3" xfId="570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2 3" xfId="6625"/>
    <cellStyle name="Hyperlink 4 4 4 2 2 3" xfId="3310"/>
    <cellStyle name="Hyperlink 4 4 4 2 2 4" xfId="5520"/>
    <cellStyle name="Hyperlink 4 4 4 2 3" xfId="1652"/>
    <cellStyle name="Hyperlink 4 4 4 2 3 2" xfId="3863"/>
    <cellStyle name="Hyperlink 4 4 4 2 3 3" xfId="607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2 3" xfId="6349"/>
    <cellStyle name="Hyperlink 4 4 4 3 3" xfId="3034"/>
    <cellStyle name="Hyperlink 4 4 4 3 4" xfId="5244"/>
    <cellStyle name="Hyperlink 4 4 4 4" xfId="1376"/>
    <cellStyle name="Hyperlink 4 4 4 4 2" xfId="3587"/>
    <cellStyle name="Hyperlink 4 4 4 4 3" xfId="579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2 3" xfId="6441"/>
    <cellStyle name="Hyperlink 4 4 5 2 3" xfId="3126"/>
    <cellStyle name="Hyperlink 4 4 5 2 4" xfId="5336"/>
    <cellStyle name="Hyperlink 4 4 5 3" xfId="1468"/>
    <cellStyle name="Hyperlink 4 4 5 3 2" xfId="3679"/>
    <cellStyle name="Hyperlink 4 4 5 3 3" xfId="588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2 3" xfId="6165"/>
    <cellStyle name="Hyperlink 4 4 6 3" xfId="2850"/>
    <cellStyle name="Hyperlink 4 4 6 4" xfId="5060"/>
    <cellStyle name="Hyperlink 4 4 7" xfId="1192"/>
    <cellStyle name="Hyperlink 4 4 7 2" xfId="3403"/>
    <cellStyle name="Hyperlink 4 4 7 3" xfId="561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2 3" xfId="6559"/>
    <cellStyle name="Hyperlink 4 5 2 2 2 3" xfId="3244"/>
    <cellStyle name="Hyperlink 4 5 2 2 2 4" xfId="5454"/>
    <cellStyle name="Hyperlink 4 5 2 2 3" xfId="1586"/>
    <cellStyle name="Hyperlink 4 5 2 2 3 2" xfId="3797"/>
    <cellStyle name="Hyperlink 4 5 2 2 3 3" xfId="600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2 3" xfId="6283"/>
    <cellStyle name="Hyperlink 4 5 2 3 3" xfId="2968"/>
    <cellStyle name="Hyperlink 4 5 2 3 4" xfId="5178"/>
    <cellStyle name="Hyperlink 4 5 2 4" xfId="1310"/>
    <cellStyle name="Hyperlink 4 5 2 4 2" xfId="3521"/>
    <cellStyle name="Hyperlink 4 5 2 4 3" xfId="573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2 3" xfId="6651"/>
    <cellStyle name="Hyperlink 4 5 3 2 2 3" xfId="3336"/>
    <cellStyle name="Hyperlink 4 5 3 2 2 4" xfId="5546"/>
    <cellStyle name="Hyperlink 4 5 3 2 3" xfId="1678"/>
    <cellStyle name="Hyperlink 4 5 3 2 3 2" xfId="3889"/>
    <cellStyle name="Hyperlink 4 5 3 2 3 3" xfId="609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2 3" xfId="6375"/>
    <cellStyle name="Hyperlink 4 5 3 3 3" xfId="3060"/>
    <cellStyle name="Hyperlink 4 5 3 3 4" xfId="5270"/>
    <cellStyle name="Hyperlink 4 5 3 4" xfId="1402"/>
    <cellStyle name="Hyperlink 4 5 3 4 2" xfId="3613"/>
    <cellStyle name="Hyperlink 4 5 3 4 3" xfId="582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2 3" xfId="6467"/>
    <cellStyle name="Hyperlink 4 5 4 2 3" xfId="3152"/>
    <cellStyle name="Hyperlink 4 5 4 2 4" xfId="5362"/>
    <cellStyle name="Hyperlink 4 5 4 3" xfId="1494"/>
    <cellStyle name="Hyperlink 4 5 4 3 2" xfId="3705"/>
    <cellStyle name="Hyperlink 4 5 4 3 3" xfId="591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2 3" xfId="6191"/>
    <cellStyle name="Hyperlink 4 5 5 3" xfId="2876"/>
    <cellStyle name="Hyperlink 4 5 5 4" xfId="5086"/>
    <cellStyle name="Hyperlink 4 5 6" xfId="1218"/>
    <cellStyle name="Hyperlink 4 5 6 2" xfId="3429"/>
    <cellStyle name="Hyperlink 4 5 6 3" xfId="563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2 3" xfId="6513"/>
    <cellStyle name="Hyperlink 4 6 2 2 3" xfId="3198"/>
    <cellStyle name="Hyperlink 4 6 2 2 4" xfId="5408"/>
    <cellStyle name="Hyperlink 4 6 2 3" xfId="1540"/>
    <cellStyle name="Hyperlink 4 6 2 3 2" xfId="3751"/>
    <cellStyle name="Hyperlink 4 6 2 3 3" xfId="596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2 3" xfId="6237"/>
    <cellStyle name="Hyperlink 4 6 3 3" xfId="2922"/>
    <cellStyle name="Hyperlink 4 6 3 4" xfId="5132"/>
    <cellStyle name="Hyperlink 4 6 4" xfId="1264"/>
    <cellStyle name="Hyperlink 4 6 4 2" xfId="3475"/>
    <cellStyle name="Hyperlink 4 6 4 3" xfId="568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2 3" xfId="6605"/>
    <cellStyle name="Hyperlink 4 7 2 2 3" xfId="3290"/>
    <cellStyle name="Hyperlink 4 7 2 2 4" xfId="5500"/>
    <cellStyle name="Hyperlink 4 7 2 3" xfId="1632"/>
    <cellStyle name="Hyperlink 4 7 2 3 2" xfId="3843"/>
    <cellStyle name="Hyperlink 4 7 2 3 3" xfId="605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2 3" xfId="6329"/>
    <cellStyle name="Hyperlink 4 7 3 3" xfId="3014"/>
    <cellStyle name="Hyperlink 4 7 3 4" xfId="5224"/>
    <cellStyle name="Hyperlink 4 7 4" xfId="1356"/>
    <cellStyle name="Hyperlink 4 7 4 2" xfId="3567"/>
    <cellStyle name="Hyperlink 4 7 4 3" xfId="577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2 3" xfId="6421"/>
    <cellStyle name="Hyperlink 4 8 2 3" xfId="3106"/>
    <cellStyle name="Hyperlink 4 8 2 4" xfId="5316"/>
    <cellStyle name="Hyperlink 4 8 3" xfId="1448"/>
    <cellStyle name="Hyperlink 4 8 3 2" xfId="3659"/>
    <cellStyle name="Hyperlink 4 8 3 3" xfId="586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2 3" xfId="614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2 3" xfId="659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3 3" xfId="603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2 3" xfId="631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4 3" xfId="576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2 3" xfId="668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3 3" xfId="613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2 3" xfId="640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4 3" xfId="585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2 3" xfId="649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3 3" xfId="594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2 3" xfId="6222"/>
    <cellStyle name="Hyperlink 5 2 2 2 5 3" xfId="2907"/>
    <cellStyle name="Hyperlink 5 2 2 2 5 4" xfId="5117"/>
    <cellStyle name="Hyperlink 5 2 2 2 6" xfId="1249"/>
    <cellStyle name="Hyperlink 5 2 2 2 6 2" xfId="3460"/>
    <cellStyle name="Hyperlink 5 2 2 2 6 3" xfId="567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2 3" xfId="654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3 3" xfId="599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2 3" xfId="6268"/>
    <cellStyle name="Hyperlink 5 2 2 3 3 3" xfId="2953"/>
    <cellStyle name="Hyperlink 5 2 2 3 3 4" xfId="5163"/>
    <cellStyle name="Hyperlink 5 2 2 3 4" xfId="1295"/>
    <cellStyle name="Hyperlink 5 2 2 3 4 2" xfId="3506"/>
    <cellStyle name="Hyperlink 5 2 2 3 4 3" xfId="571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2 3" xfId="663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3 3" xfId="608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2 3" xfId="6360"/>
    <cellStyle name="Hyperlink 5 2 2 4 3 3" xfId="3045"/>
    <cellStyle name="Hyperlink 5 2 2 4 3 4" xfId="5255"/>
    <cellStyle name="Hyperlink 5 2 2 4 4" xfId="1387"/>
    <cellStyle name="Hyperlink 5 2 2 4 4 2" xfId="3598"/>
    <cellStyle name="Hyperlink 5 2 2 4 4 3" xfId="580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2 3" xfId="6452"/>
    <cellStyle name="Hyperlink 5 2 2 5 2 3" xfId="3137"/>
    <cellStyle name="Hyperlink 5 2 2 5 2 4" xfId="5347"/>
    <cellStyle name="Hyperlink 5 2 2 5 3" xfId="1479"/>
    <cellStyle name="Hyperlink 5 2 2 5 3 2" xfId="3690"/>
    <cellStyle name="Hyperlink 5 2 2 5 3 3" xfId="590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2 3" xfId="6176"/>
    <cellStyle name="Hyperlink 5 2 2 6 3" xfId="2861"/>
    <cellStyle name="Hyperlink 5 2 2 6 4" xfId="5071"/>
    <cellStyle name="Hyperlink 5 2 2 7" xfId="1203"/>
    <cellStyle name="Hyperlink 5 2 2 7 2" xfId="3414"/>
    <cellStyle name="Hyperlink 5 2 2 7 3" xfId="562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2 3" xfId="657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3 3" xfId="601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2 3" xfId="6294"/>
    <cellStyle name="Hyperlink 5 2 3 2 3 3" xfId="2979"/>
    <cellStyle name="Hyperlink 5 2 3 2 3 4" xfId="5189"/>
    <cellStyle name="Hyperlink 5 2 3 2 4" xfId="1321"/>
    <cellStyle name="Hyperlink 5 2 3 2 4 2" xfId="3532"/>
    <cellStyle name="Hyperlink 5 2 3 2 4 3" xfId="574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2 3" xfId="666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3 3" xfId="611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2 3" xfId="6386"/>
    <cellStyle name="Hyperlink 5 2 3 3 3 3" xfId="3071"/>
    <cellStyle name="Hyperlink 5 2 3 3 3 4" xfId="5281"/>
    <cellStyle name="Hyperlink 5 2 3 3 4" xfId="1413"/>
    <cellStyle name="Hyperlink 5 2 3 3 4 2" xfId="3624"/>
    <cellStyle name="Hyperlink 5 2 3 3 4 3" xfId="583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2 3" xfId="6478"/>
    <cellStyle name="Hyperlink 5 2 3 4 2 3" xfId="3163"/>
    <cellStyle name="Hyperlink 5 2 3 4 2 4" xfId="5373"/>
    <cellStyle name="Hyperlink 5 2 3 4 3" xfId="1505"/>
    <cellStyle name="Hyperlink 5 2 3 4 3 2" xfId="3716"/>
    <cellStyle name="Hyperlink 5 2 3 4 3 3" xfId="592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2 3" xfId="6202"/>
    <cellStyle name="Hyperlink 5 2 3 5 3" xfId="2887"/>
    <cellStyle name="Hyperlink 5 2 3 5 4" xfId="5097"/>
    <cellStyle name="Hyperlink 5 2 3 6" xfId="1229"/>
    <cellStyle name="Hyperlink 5 2 3 6 2" xfId="3440"/>
    <cellStyle name="Hyperlink 5 2 3 6 3" xfId="565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2 3" xfId="6524"/>
    <cellStyle name="Hyperlink 5 2 4 2 2 3" xfId="3209"/>
    <cellStyle name="Hyperlink 5 2 4 2 2 4" xfId="5419"/>
    <cellStyle name="Hyperlink 5 2 4 2 3" xfId="1551"/>
    <cellStyle name="Hyperlink 5 2 4 2 3 2" xfId="3762"/>
    <cellStyle name="Hyperlink 5 2 4 2 3 3" xfId="597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2 3" xfId="6248"/>
    <cellStyle name="Hyperlink 5 2 4 3 3" xfId="2933"/>
    <cellStyle name="Hyperlink 5 2 4 3 4" xfId="5143"/>
    <cellStyle name="Hyperlink 5 2 4 4" xfId="1275"/>
    <cellStyle name="Hyperlink 5 2 4 4 2" xfId="3486"/>
    <cellStyle name="Hyperlink 5 2 4 4 3" xfId="569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2 3" xfId="6616"/>
    <cellStyle name="Hyperlink 5 2 5 2 2 3" xfId="3301"/>
    <cellStyle name="Hyperlink 5 2 5 2 2 4" xfId="5511"/>
    <cellStyle name="Hyperlink 5 2 5 2 3" xfId="1643"/>
    <cellStyle name="Hyperlink 5 2 5 2 3 2" xfId="3854"/>
    <cellStyle name="Hyperlink 5 2 5 2 3 3" xfId="606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2 3" xfId="6340"/>
    <cellStyle name="Hyperlink 5 2 5 3 3" xfId="3025"/>
    <cellStyle name="Hyperlink 5 2 5 3 4" xfId="5235"/>
    <cellStyle name="Hyperlink 5 2 5 4" xfId="1367"/>
    <cellStyle name="Hyperlink 5 2 5 4 2" xfId="3578"/>
    <cellStyle name="Hyperlink 5 2 5 4 3" xfId="578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2 3" xfId="6432"/>
    <cellStyle name="Hyperlink 5 2 6 2 3" xfId="3117"/>
    <cellStyle name="Hyperlink 5 2 6 2 4" xfId="5327"/>
    <cellStyle name="Hyperlink 5 2 6 3" xfId="1459"/>
    <cellStyle name="Hyperlink 5 2 6 3 2" xfId="3670"/>
    <cellStyle name="Hyperlink 5 2 6 3 3" xfId="588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2 3" xfId="6156"/>
    <cellStyle name="Hyperlink 5 2 7 3" xfId="2841"/>
    <cellStyle name="Hyperlink 5 2 7 4" xfId="5051"/>
    <cellStyle name="Hyperlink 5 2 8" xfId="1183"/>
    <cellStyle name="Hyperlink 5 2 8 2" xfId="3394"/>
    <cellStyle name="Hyperlink 5 2 8 3" xfId="560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2 3" xfId="658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3 3" xfId="602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2 3" xfId="6304"/>
    <cellStyle name="Hyperlink 5 3 2 2 3 3" xfId="2989"/>
    <cellStyle name="Hyperlink 5 3 2 2 3 4" xfId="5199"/>
    <cellStyle name="Hyperlink 5 3 2 2 4" xfId="1331"/>
    <cellStyle name="Hyperlink 5 3 2 2 4 2" xfId="3542"/>
    <cellStyle name="Hyperlink 5 3 2 2 4 3" xfId="575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2 3" xfId="667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3 3" xfId="612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2 3" xfId="6396"/>
    <cellStyle name="Hyperlink 5 3 2 3 3 3" xfId="3081"/>
    <cellStyle name="Hyperlink 5 3 2 3 3 4" xfId="5291"/>
    <cellStyle name="Hyperlink 5 3 2 3 4" xfId="1423"/>
    <cellStyle name="Hyperlink 5 3 2 3 4 2" xfId="3634"/>
    <cellStyle name="Hyperlink 5 3 2 3 4 3" xfId="584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2 3" xfId="6488"/>
    <cellStyle name="Hyperlink 5 3 2 4 2 3" xfId="3173"/>
    <cellStyle name="Hyperlink 5 3 2 4 2 4" xfId="5383"/>
    <cellStyle name="Hyperlink 5 3 2 4 3" xfId="1515"/>
    <cellStyle name="Hyperlink 5 3 2 4 3 2" xfId="3726"/>
    <cellStyle name="Hyperlink 5 3 2 4 3 3" xfId="593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2 3" xfId="6212"/>
    <cellStyle name="Hyperlink 5 3 2 5 3" xfId="2897"/>
    <cellStyle name="Hyperlink 5 3 2 5 4" xfId="5107"/>
    <cellStyle name="Hyperlink 5 3 2 6" xfId="1239"/>
    <cellStyle name="Hyperlink 5 3 2 6 2" xfId="3450"/>
    <cellStyle name="Hyperlink 5 3 2 6 3" xfId="566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2 3" xfId="6534"/>
    <cellStyle name="Hyperlink 5 3 3 2 2 3" xfId="3219"/>
    <cellStyle name="Hyperlink 5 3 3 2 2 4" xfId="5429"/>
    <cellStyle name="Hyperlink 5 3 3 2 3" xfId="1561"/>
    <cellStyle name="Hyperlink 5 3 3 2 3 2" xfId="3772"/>
    <cellStyle name="Hyperlink 5 3 3 2 3 3" xfId="598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2 3" xfId="6258"/>
    <cellStyle name="Hyperlink 5 3 3 3 3" xfId="2943"/>
    <cellStyle name="Hyperlink 5 3 3 3 4" xfId="5153"/>
    <cellStyle name="Hyperlink 5 3 3 4" xfId="1285"/>
    <cellStyle name="Hyperlink 5 3 3 4 2" xfId="3496"/>
    <cellStyle name="Hyperlink 5 3 3 4 3" xfId="570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2 3" xfId="6626"/>
    <cellStyle name="Hyperlink 5 3 4 2 2 3" xfId="3311"/>
    <cellStyle name="Hyperlink 5 3 4 2 2 4" xfId="5521"/>
    <cellStyle name="Hyperlink 5 3 4 2 3" xfId="1653"/>
    <cellStyle name="Hyperlink 5 3 4 2 3 2" xfId="3864"/>
    <cellStyle name="Hyperlink 5 3 4 2 3 3" xfId="607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2 3" xfId="6350"/>
    <cellStyle name="Hyperlink 5 3 4 3 3" xfId="3035"/>
    <cellStyle name="Hyperlink 5 3 4 3 4" xfId="5245"/>
    <cellStyle name="Hyperlink 5 3 4 4" xfId="1377"/>
    <cellStyle name="Hyperlink 5 3 4 4 2" xfId="3588"/>
    <cellStyle name="Hyperlink 5 3 4 4 3" xfId="579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2 3" xfId="6442"/>
    <cellStyle name="Hyperlink 5 3 5 2 3" xfId="3127"/>
    <cellStyle name="Hyperlink 5 3 5 2 4" xfId="5337"/>
    <cellStyle name="Hyperlink 5 3 5 3" xfId="1469"/>
    <cellStyle name="Hyperlink 5 3 5 3 2" xfId="3680"/>
    <cellStyle name="Hyperlink 5 3 5 3 3" xfId="589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2 3" xfId="6166"/>
    <cellStyle name="Hyperlink 5 3 6 3" xfId="2851"/>
    <cellStyle name="Hyperlink 5 3 6 4" xfId="5061"/>
    <cellStyle name="Hyperlink 5 3 7" xfId="1193"/>
    <cellStyle name="Hyperlink 5 3 7 2" xfId="3404"/>
    <cellStyle name="Hyperlink 5 3 7 3" xfId="561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2 3" xfId="6560"/>
    <cellStyle name="Hyperlink 5 4 2 2 2 3" xfId="3245"/>
    <cellStyle name="Hyperlink 5 4 2 2 2 4" xfId="5455"/>
    <cellStyle name="Hyperlink 5 4 2 2 3" xfId="1587"/>
    <cellStyle name="Hyperlink 5 4 2 2 3 2" xfId="3798"/>
    <cellStyle name="Hyperlink 5 4 2 2 3 3" xfId="600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2 3" xfId="6284"/>
    <cellStyle name="Hyperlink 5 4 2 3 3" xfId="2969"/>
    <cellStyle name="Hyperlink 5 4 2 3 4" xfId="5179"/>
    <cellStyle name="Hyperlink 5 4 2 4" xfId="1311"/>
    <cellStyle name="Hyperlink 5 4 2 4 2" xfId="3522"/>
    <cellStyle name="Hyperlink 5 4 2 4 3" xfId="573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2 3" xfId="6652"/>
    <cellStyle name="Hyperlink 5 4 3 2 2 3" xfId="3337"/>
    <cellStyle name="Hyperlink 5 4 3 2 2 4" xfId="5547"/>
    <cellStyle name="Hyperlink 5 4 3 2 3" xfId="1679"/>
    <cellStyle name="Hyperlink 5 4 3 2 3 2" xfId="3890"/>
    <cellStyle name="Hyperlink 5 4 3 2 3 3" xfId="610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2 3" xfId="6376"/>
    <cellStyle name="Hyperlink 5 4 3 3 3" xfId="3061"/>
    <cellStyle name="Hyperlink 5 4 3 3 4" xfId="5271"/>
    <cellStyle name="Hyperlink 5 4 3 4" xfId="1403"/>
    <cellStyle name="Hyperlink 5 4 3 4 2" xfId="3614"/>
    <cellStyle name="Hyperlink 5 4 3 4 3" xfId="582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2 3" xfId="6468"/>
    <cellStyle name="Hyperlink 5 4 4 2 3" xfId="3153"/>
    <cellStyle name="Hyperlink 5 4 4 2 4" xfId="5363"/>
    <cellStyle name="Hyperlink 5 4 4 3" xfId="1495"/>
    <cellStyle name="Hyperlink 5 4 4 3 2" xfId="3706"/>
    <cellStyle name="Hyperlink 5 4 4 3 3" xfId="591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2 3" xfId="6192"/>
    <cellStyle name="Hyperlink 5 4 5 3" xfId="2877"/>
    <cellStyle name="Hyperlink 5 4 5 4" xfId="5087"/>
    <cellStyle name="Hyperlink 5 4 6" xfId="1219"/>
    <cellStyle name="Hyperlink 5 4 6 2" xfId="3430"/>
    <cellStyle name="Hyperlink 5 4 6 3" xfId="564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2 3" xfId="6514"/>
    <cellStyle name="Hyperlink 5 5 2 2 3" xfId="3199"/>
    <cellStyle name="Hyperlink 5 5 2 2 4" xfId="5409"/>
    <cellStyle name="Hyperlink 5 5 2 3" xfId="1541"/>
    <cellStyle name="Hyperlink 5 5 2 3 2" xfId="3752"/>
    <cellStyle name="Hyperlink 5 5 2 3 3" xfId="596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2 3" xfId="6238"/>
    <cellStyle name="Hyperlink 5 5 3 3" xfId="2923"/>
    <cellStyle name="Hyperlink 5 5 3 4" xfId="5133"/>
    <cellStyle name="Hyperlink 5 5 4" xfId="1265"/>
    <cellStyle name="Hyperlink 5 5 4 2" xfId="3476"/>
    <cellStyle name="Hyperlink 5 5 4 3" xfId="568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2 3" xfId="6606"/>
    <cellStyle name="Hyperlink 5 6 2 2 3" xfId="3291"/>
    <cellStyle name="Hyperlink 5 6 2 2 4" xfId="5501"/>
    <cellStyle name="Hyperlink 5 6 2 3" xfId="1633"/>
    <cellStyle name="Hyperlink 5 6 2 3 2" xfId="3844"/>
    <cellStyle name="Hyperlink 5 6 2 3 3" xfId="605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2 3" xfId="6330"/>
    <cellStyle name="Hyperlink 5 6 3 3" xfId="3015"/>
    <cellStyle name="Hyperlink 5 6 3 4" xfId="5225"/>
    <cellStyle name="Hyperlink 5 6 4" xfId="1357"/>
    <cellStyle name="Hyperlink 5 6 4 2" xfId="3568"/>
    <cellStyle name="Hyperlink 5 6 4 3" xfId="577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2 3" xfId="6422"/>
    <cellStyle name="Hyperlink 5 7 2 3" xfId="3107"/>
    <cellStyle name="Hyperlink 5 7 2 4" xfId="5317"/>
    <cellStyle name="Hyperlink 5 7 3" xfId="1449"/>
    <cellStyle name="Hyperlink 5 7 3 2" xfId="3660"/>
    <cellStyle name="Hyperlink 5 7 3 3" xfId="587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2 3" xfId="6146"/>
    <cellStyle name="Hyperlink 5 8 3" xfId="2831"/>
    <cellStyle name="Hyperlink 5 8 4" xfId="5041"/>
    <cellStyle name="Hyperlink 5 9" xfId="1173"/>
    <cellStyle name="Hyperlink 5 9 2" xfId="3384"/>
    <cellStyle name="Hyperlink 5 9 3" xfId="559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2 3" xfId="658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3 3" xfId="603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2 3" xfId="6309"/>
    <cellStyle name="Hyperlink 6 2 2 2 3 3" xfId="2994"/>
    <cellStyle name="Hyperlink 6 2 2 2 3 4" xfId="5204"/>
    <cellStyle name="Hyperlink 6 2 2 2 4" xfId="1336"/>
    <cellStyle name="Hyperlink 6 2 2 2 4 2" xfId="3547"/>
    <cellStyle name="Hyperlink 6 2 2 2 4 3" xfId="575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2 3" xfId="667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3 3" xfId="612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2 3" xfId="6401"/>
    <cellStyle name="Hyperlink 6 2 2 3 3 3" xfId="3086"/>
    <cellStyle name="Hyperlink 6 2 2 3 3 4" xfId="5296"/>
    <cellStyle name="Hyperlink 6 2 2 3 4" xfId="1428"/>
    <cellStyle name="Hyperlink 6 2 2 3 4 2" xfId="3639"/>
    <cellStyle name="Hyperlink 6 2 2 3 4 3" xfId="584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2 3" xfId="6493"/>
    <cellStyle name="Hyperlink 6 2 2 4 2 3" xfId="3178"/>
    <cellStyle name="Hyperlink 6 2 2 4 2 4" xfId="5388"/>
    <cellStyle name="Hyperlink 6 2 2 4 3" xfId="1520"/>
    <cellStyle name="Hyperlink 6 2 2 4 3 2" xfId="3731"/>
    <cellStyle name="Hyperlink 6 2 2 4 3 3" xfId="594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2 3" xfId="6217"/>
    <cellStyle name="Hyperlink 6 2 2 5 3" xfId="2902"/>
    <cellStyle name="Hyperlink 6 2 2 5 4" xfId="5112"/>
    <cellStyle name="Hyperlink 6 2 2 6" xfId="1244"/>
    <cellStyle name="Hyperlink 6 2 2 6 2" xfId="3455"/>
    <cellStyle name="Hyperlink 6 2 2 6 3" xfId="566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2 3" xfId="6539"/>
    <cellStyle name="Hyperlink 6 2 3 2 2 3" xfId="3224"/>
    <cellStyle name="Hyperlink 6 2 3 2 2 4" xfId="5434"/>
    <cellStyle name="Hyperlink 6 2 3 2 3" xfId="1566"/>
    <cellStyle name="Hyperlink 6 2 3 2 3 2" xfId="3777"/>
    <cellStyle name="Hyperlink 6 2 3 2 3 3" xfId="598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2 3" xfId="6263"/>
    <cellStyle name="Hyperlink 6 2 3 3 3" xfId="2948"/>
    <cellStyle name="Hyperlink 6 2 3 3 4" xfId="5158"/>
    <cellStyle name="Hyperlink 6 2 3 4" xfId="1290"/>
    <cellStyle name="Hyperlink 6 2 3 4 2" xfId="3501"/>
    <cellStyle name="Hyperlink 6 2 3 4 3" xfId="571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2 3" xfId="6631"/>
    <cellStyle name="Hyperlink 6 2 4 2 2 3" xfId="3316"/>
    <cellStyle name="Hyperlink 6 2 4 2 2 4" xfId="5526"/>
    <cellStyle name="Hyperlink 6 2 4 2 3" xfId="1658"/>
    <cellStyle name="Hyperlink 6 2 4 2 3 2" xfId="3869"/>
    <cellStyle name="Hyperlink 6 2 4 2 3 3" xfId="607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2 3" xfId="6355"/>
    <cellStyle name="Hyperlink 6 2 4 3 3" xfId="3040"/>
    <cellStyle name="Hyperlink 6 2 4 3 4" xfId="5250"/>
    <cellStyle name="Hyperlink 6 2 4 4" xfId="1382"/>
    <cellStyle name="Hyperlink 6 2 4 4 2" xfId="3593"/>
    <cellStyle name="Hyperlink 6 2 4 4 3" xfId="580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2 3" xfId="6447"/>
    <cellStyle name="Hyperlink 6 2 5 2 3" xfId="3132"/>
    <cellStyle name="Hyperlink 6 2 5 2 4" xfId="5342"/>
    <cellStyle name="Hyperlink 6 2 5 3" xfId="1474"/>
    <cellStyle name="Hyperlink 6 2 5 3 2" xfId="3685"/>
    <cellStyle name="Hyperlink 6 2 5 3 3" xfId="589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2 3" xfId="6171"/>
    <cellStyle name="Hyperlink 6 2 6 3" xfId="2856"/>
    <cellStyle name="Hyperlink 6 2 6 4" xfId="5066"/>
    <cellStyle name="Hyperlink 6 2 7" xfId="1198"/>
    <cellStyle name="Hyperlink 6 2 7 2" xfId="3409"/>
    <cellStyle name="Hyperlink 6 2 7 3" xfId="561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2 3" xfId="6565"/>
    <cellStyle name="Hyperlink 6 3 2 2 2 3" xfId="3250"/>
    <cellStyle name="Hyperlink 6 3 2 2 2 4" xfId="5460"/>
    <cellStyle name="Hyperlink 6 3 2 2 3" xfId="1592"/>
    <cellStyle name="Hyperlink 6 3 2 2 3 2" xfId="3803"/>
    <cellStyle name="Hyperlink 6 3 2 2 3 3" xfId="601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2 3" xfId="6289"/>
    <cellStyle name="Hyperlink 6 3 2 3 3" xfId="2974"/>
    <cellStyle name="Hyperlink 6 3 2 3 4" xfId="5184"/>
    <cellStyle name="Hyperlink 6 3 2 4" xfId="1316"/>
    <cellStyle name="Hyperlink 6 3 2 4 2" xfId="3527"/>
    <cellStyle name="Hyperlink 6 3 2 4 3" xfId="573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2 3" xfId="6657"/>
    <cellStyle name="Hyperlink 6 3 3 2 2 3" xfId="3342"/>
    <cellStyle name="Hyperlink 6 3 3 2 2 4" xfId="5552"/>
    <cellStyle name="Hyperlink 6 3 3 2 3" xfId="1684"/>
    <cellStyle name="Hyperlink 6 3 3 2 3 2" xfId="3895"/>
    <cellStyle name="Hyperlink 6 3 3 2 3 3" xfId="610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2 3" xfId="6381"/>
    <cellStyle name="Hyperlink 6 3 3 3 3" xfId="3066"/>
    <cellStyle name="Hyperlink 6 3 3 3 4" xfId="5276"/>
    <cellStyle name="Hyperlink 6 3 3 4" xfId="1408"/>
    <cellStyle name="Hyperlink 6 3 3 4 2" xfId="3619"/>
    <cellStyle name="Hyperlink 6 3 3 4 3" xfId="582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2 3" xfId="6473"/>
    <cellStyle name="Hyperlink 6 3 4 2 3" xfId="3158"/>
    <cellStyle name="Hyperlink 6 3 4 2 4" xfId="5368"/>
    <cellStyle name="Hyperlink 6 3 4 3" xfId="1500"/>
    <cellStyle name="Hyperlink 6 3 4 3 2" xfId="3711"/>
    <cellStyle name="Hyperlink 6 3 4 3 3" xfId="592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2 3" xfId="6197"/>
    <cellStyle name="Hyperlink 6 3 5 3" xfId="2882"/>
    <cellStyle name="Hyperlink 6 3 5 4" xfId="5092"/>
    <cellStyle name="Hyperlink 6 3 6" xfId="1224"/>
    <cellStyle name="Hyperlink 6 3 6 2" xfId="3435"/>
    <cellStyle name="Hyperlink 6 3 6 3" xfId="564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2 3" xfId="6519"/>
    <cellStyle name="Hyperlink 6 4 2 2 3" xfId="3204"/>
    <cellStyle name="Hyperlink 6 4 2 2 4" xfId="5414"/>
    <cellStyle name="Hyperlink 6 4 2 3" xfId="1546"/>
    <cellStyle name="Hyperlink 6 4 2 3 2" xfId="3757"/>
    <cellStyle name="Hyperlink 6 4 2 3 3" xfId="596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2 3" xfId="6243"/>
    <cellStyle name="Hyperlink 6 4 3 3" xfId="2928"/>
    <cellStyle name="Hyperlink 6 4 3 4" xfId="5138"/>
    <cellStyle name="Hyperlink 6 4 4" xfId="1270"/>
    <cellStyle name="Hyperlink 6 4 4 2" xfId="3481"/>
    <cellStyle name="Hyperlink 6 4 4 3" xfId="569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2 3" xfId="6611"/>
    <cellStyle name="Hyperlink 6 5 2 2 3" xfId="3296"/>
    <cellStyle name="Hyperlink 6 5 2 2 4" xfId="5506"/>
    <cellStyle name="Hyperlink 6 5 2 3" xfId="1638"/>
    <cellStyle name="Hyperlink 6 5 2 3 2" xfId="3849"/>
    <cellStyle name="Hyperlink 6 5 2 3 3" xfId="605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2 3" xfId="6335"/>
    <cellStyle name="Hyperlink 6 5 3 3" xfId="3020"/>
    <cellStyle name="Hyperlink 6 5 3 4" xfId="5230"/>
    <cellStyle name="Hyperlink 6 5 4" xfId="1362"/>
    <cellStyle name="Hyperlink 6 5 4 2" xfId="3573"/>
    <cellStyle name="Hyperlink 6 5 4 3" xfId="578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2 3" xfId="6427"/>
    <cellStyle name="Hyperlink 6 6 2 3" xfId="3112"/>
    <cellStyle name="Hyperlink 6 6 2 4" xfId="5322"/>
    <cellStyle name="Hyperlink 6 6 3" xfId="1454"/>
    <cellStyle name="Hyperlink 6 6 3 2" xfId="3665"/>
    <cellStyle name="Hyperlink 6 6 3 3" xfId="587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2 3" xfId="6151"/>
    <cellStyle name="Hyperlink 6 7 3" xfId="2836"/>
    <cellStyle name="Hyperlink 6 7 4" xfId="5046"/>
    <cellStyle name="Hyperlink 6 8" xfId="1178"/>
    <cellStyle name="Hyperlink 6 8 2" xfId="3389"/>
    <cellStyle name="Hyperlink 6 8 3" xfId="559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2 3" xfId="6575"/>
    <cellStyle name="Hyperlink 7 2 2 2 2 3" xfId="3260"/>
    <cellStyle name="Hyperlink 7 2 2 2 2 4" xfId="5470"/>
    <cellStyle name="Hyperlink 7 2 2 2 3" xfId="1602"/>
    <cellStyle name="Hyperlink 7 2 2 2 3 2" xfId="3813"/>
    <cellStyle name="Hyperlink 7 2 2 2 3 3" xfId="602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2 3" xfId="6299"/>
    <cellStyle name="Hyperlink 7 2 2 3 3" xfId="2984"/>
    <cellStyle name="Hyperlink 7 2 2 3 4" xfId="5194"/>
    <cellStyle name="Hyperlink 7 2 2 4" xfId="1326"/>
    <cellStyle name="Hyperlink 7 2 2 4 2" xfId="3537"/>
    <cellStyle name="Hyperlink 7 2 2 4 3" xfId="574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2 3" xfId="6667"/>
    <cellStyle name="Hyperlink 7 2 3 2 2 3" xfId="3352"/>
    <cellStyle name="Hyperlink 7 2 3 2 2 4" xfId="5562"/>
    <cellStyle name="Hyperlink 7 2 3 2 3" xfId="1694"/>
    <cellStyle name="Hyperlink 7 2 3 2 3 2" xfId="3905"/>
    <cellStyle name="Hyperlink 7 2 3 2 3 3" xfId="611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2 3" xfId="6391"/>
    <cellStyle name="Hyperlink 7 2 3 3 3" xfId="3076"/>
    <cellStyle name="Hyperlink 7 2 3 3 4" xfId="5286"/>
    <cellStyle name="Hyperlink 7 2 3 4" xfId="1418"/>
    <cellStyle name="Hyperlink 7 2 3 4 2" xfId="3629"/>
    <cellStyle name="Hyperlink 7 2 3 4 3" xfId="583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2 3" xfId="6483"/>
    <cellStyle name="Hyperlink 7 2 4 2 3" xfId="3168"/>
    <cellStyle name="Hyperlink 7 2 4 2 4" xfId="5378"/>
    <cellStyle name="Hyperlink 7 2 4 3" xfId="1510"/>
    <cellStyle name="Hyperlink 7 2 4 3 2" xfId="3721"/>
    <cellStyle name="Hyperlink 7 2 4 3 3" xfId="593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2 3" xfId="6207"/>
    <cellStyle name="Hyperlink 7 2 5 3" xfId="2892"/>
    <cellStyle name="Hyperlink 7 2 5 4" xfId="5102"/>
    <cellStyle name="Hyperlink 7 2 6" xfId="1234"/>
    <cellStyle name="Hyperlink 7 2 6 2" xfId="3445"/>
    <cellStyle name="Hyperlink 7 2 6 3" xfId="565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2 3" xfId="6529"/>
    <cellStyle name="Hyperlink 7 3 2 2 3" xfId="3214"/>
    <cellStyle name="Hyperlink 7 3 2 2 4" xfId="5424"/>
    <cellStyle name="Hyperlink 7 3 2 3" xfId="1556"/>
    <cellStyle name="Hyperlink 7 3 2 3 2" xfId="3767"/>
    <cellStyle name="Hyperlink 7 3 2 3 3" xfId="597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2 3" xfId="6253"/>
    <cellStyle name="Hyperlink 7 3 3 3" xfId="2938"/>
    <cellStyle name="Hyperlink 7 3 3 4" xfId="5148"/>
    <cellStyle name="Hyperlink 7 3 4" xfId="1280"/>
    <cellStyle name="Hyperlink 7 3 4 2" xfId="3491"/>
    <cellStyle name="Hyperlink 7 3 4 3" xfId="570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2 3" xfId="6621"/>
    <cellStyle name="Hyperlink 7 4 2 2 3" xfId="3306"/>
    <cellStyle name="Hyperlink 7 4 2 2 4" xfId="5516"/>
    <cellStyle name="Hyperlink 7 4 2 3" xfId="1648"/>
    <cellStyle name="Hyperlink 7 4 2 3 2" xfId="3859"/>
    <cellStyle name="Hyperlink 7 4 2 3 3" xfId="606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2 3" xfId="6345"/>
    <cellStyle name="Hyperlink 7 4 3 3" xfId="3030"/>
    <cellStyle name="Hyperlink 7 4 3 4" xfId="5240"/>
    <cellStyle name="Hyperlink 7 4 4" xfId="1372"/>
    <cellStyle name="Hyperlink 7 4 4 2" xfId="3583"/>
    <cellStyle name="Hyperlink 7 4 4 3" xfId="579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2 3" xfId="6437"/>
    <cellStyle name="Hyperlink 7 5 2 3" xfId="3122"/>
    <cellStyle name="Hyperlink 7 5 2 4" xfId="5332"/>
    <cellStyle name="Hyperlink 7 5 3" xfId="1464"/>
    <cellStyle name="Hyperlink 7 5 3 2" xfId="3675"/>
    <cellStyle name="Hyperlink 7 5 3 3" xfId="588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2 3" xfId="6161"/>
    <cellStyle name="Hyperlink 7 6 3" xfId="2846"/>
    <cellStyle name="Hyperlink 7 6 4" xfId="5056"/>
    <cellStyle name="Hyperlink 7 7" xfId="1188"/>
    <cellStyle name="Hyperlink 7 7 2" xfId="3399"/>
    <cellStyle name="Hyperlink 7 7 3" xfId="560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2 3" xfId="6596"/>
    <cellStyle name="Hyperlink 8 2 2 2 2 3" xfId="3281"/>
    <cellStyle name="Hyperlink 8 2 2 2 2 4" xfId="5491"/>
    <cellStyle name="Hyperlink 8 2 2 2 3" xfId="1623"/>
    <cellStyle name="Hyperlink 8 2 2 2 3 2" xfId="3834"/>
    <cellStyle name="Hyperlink 8 2 2 2 3 3" xfId="604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2 3" xfId="6320"/>
    <cellStyle name="Hyperlink 8 2 2 3 3" xfId="3005"/>
    <cellStyle name="Hyperlink 8 2 2 3 4" xfId="5215"/>
    <cellStyle name="Hyperlink 8 2 2 4" xfId="1347"/>
    <cellStyle name="Hyperlink 8 2 2 4 2" xfId="3558"/>
    <cellStyle name="Hyperlink 8 2 2 4 3" xfId="576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2 3" xfId="6688"/>
    <cellStyle name="Hyperlink 8 2 3 2 2 3" xfId="3373"/>
    <cellStyle name="Hyperlink 8 2 3 2 2 4" xfId="5583"/>
    <cellStyle name="Hyperlink 8 2 3 2 3" xfId="1715"/>
    <cellStyle name="Hyperlink 8 2 3 2 3 2" xfId="3926"/>
    <cellStyle name="Hyperlink 8 2 3 2 3 3" xfId="613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2 3" xfId="6412"/>
    <cellStyle name="Hyperlink 8 2 3 3 3" xfId="3097"/>
    <cellStyle name="Hyperlink 8 2 3 3 4" xfId="5307"/>
    <cellStyle name="Hyperlink 8 2 3 4" xfId="1439"/>
    <cellStyle name="Hyperlink 8 2 3 4 2" xfId="3650"/>
    <cellStyle name="Hyperlink 8 2 3 4 3" xfId="586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2 3" xfId="6504"/>
    <cellStyle name="Hyperlink 8 2 4 2 3" xfId="3189"/>
    <cellStyle name="Hyperlink 8 2 4 2 4" xfId="5399"/>
    <cellStyle name="Hyperlink 8 2 4 3" xfId="1531"/>
    <cellStyle name="Hyperlink 8 2 4 3 2" xfId="3742"/>
    <cellStyle name="Hyperlink 8 2 4 3 3" xfId="595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2 3" xfId="6228"/>
    <cellStyle name="Hyperlink 8 2 5 3" xfId="2913"/>
    <cellStyle name="Hyperlink 8 2 5 4" xfId="5123"/>
    <cellStyle name="Hyperlink 8 2 6" xfId="1255"/>
    <cellStyle name="Hyperlink 8 2 6 2" xfId="3466"/>
    <cellStyle name="Hyperlink 8 2 6 3" xfId="567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2 3" xfId="6550"/>
    <cellStyle name="Hyperlink 8 3 2 2 3" xfId="3235"/>
    <cellStyle name="Hyperlink 8 3 2 2 4" xfId="5445"/>
    <cellStyle name="Hyperlink 8 3 2 3" xfId="1577"/>
    <cellStyle name="Hyperlink 8 3 2 3 2" xfId="3788"/>
    <cellStyle name="Hyperlink 8 3 2 3 3" xfId="599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2 3" xfId="6274"/>
    <cellStyle name="Hyperlink 8 3 3 3" xfId="2959"/>
    <cellStyle name="Hyperlink 8 3 3 4" xfId="5169"/>
    <cellStyle name="Hyperlink 8 3 4" xfId="1301"/>
    <cellStyle name="Hyperlink 8 3 4 2" xfId="3512"/>
    <cellStyle name="Hyperlink 8 3 4 3" xfId="572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2 3" xfId="6642"/>
    <cellStyle name="Hyperlink 8 4 2 2 3" xfId="3327"/>
    <cellStyle name="Hyperlink 8 4 2 2 4" xfId="5537"/>
    <cellStyle name="Hyperlink 8 4 2 3" xfId="1669"/>
    <cellStyle name="Hyperlink 8 4 2 3 2" xfId="3880"/>
    <cellStyle name="Hyperlink 8 4 2 3 3" xfId="609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2 3" xfId="6366"/>
    <cellStyle name="Hyperlink 8 4 3 3" xfId="3051"/>
    <cellStyle name="Hyperlink 8 4 3 4" xfId="5261"/>
    <cellStyle name="Hyperlink 8 4 4" xfId="1393"/>
    <cellStyle name="Hyperlink 8 4 4 2" xfId="3604"/>
    <cellStyle name="Hyperlink 8 4 4 3" xfId="581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2 3" xfId="6458"/>
    <cellStyle name="Hyperlink 8 5 2 3" xfId="3143"/>
    <cellStyle name="Hyperlink 8 5 2 4" xfId="5353"/>
    <cellStyle name="Hyperlink 8 5 3" xfId="1485"/>
    <cellStyle name="Hyperlink 8 5 3 2" xfId="3696"/>
    <cellStyle name="Hyperlink 8 5 3 3" xfId="590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2 3" xfId="6182"/>
    <cellStyle name="Hyperlink 8 6 3" xfId="2867"/>
    <cellStyle name="Hyperlink 8 6 4" xfId="5077"/>
    <cellStyle name="Hyperlink 8 7" xfId="1209"/>
    <cellStyle name="Hyperlink 8 7 2" xfId="3420"/>
    <cellStyle name="Hyperlink 8 7 3" xfId="563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2 3" xfId="6555"/>
    <cellStyle name="Hyperlink 9 2 2 2 3" xfId="3240"/>
    <cellStyle name="Hyperlink 9 2 2 2 4" xfId="5450"/>
    <cellStyle name="Hyperlink 9 2 2 3" xfId="1582"/>
    <cellStyle name="Hyperlink 9 2 2 3 2" xfId="3793"/>
    <cellStyle name="Hyperlink 9 2 2 3 3" xfId="600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2 3" xfId="6279"/>
    <cellStyle name="Hyperlink 9 2 3 3" xfId="2964"/>
    <cellStyle name="Hyperlink 9 2 3 4" xfId="5174"/>
    <cellStyle name="Hyperlink 9 2 4" xfId="1306"/>
    <cellStyle name="Hyperlink 9 2 4 2" xfId="3517"/>
    <cellStyle name="Hyperlink 9 2 4 3" xfId="572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2 3" xfId="6647"/>
    <cellStyle name="Hyperlink 9 3 2 2 3" xfId="3332"/>
    <cellStyle name="Hyperlink 9 3 2 2 4" xfId="5542"/>
    <cellStyle name="Hyperlink 9 3 2 3" xfId="1674"/>
    <cellStyle name="Hyperlink 9 3 2 3 2" xfId="3885"/>
    <cellStyle name="Hyperlink 9 3 2 3 3" xfId="609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2 3" xfId="6371"/>
    <cellStyle name="Hyperlink 9 3 3 3" xfId="3056"/>
    <cellStyle name="Hyperlink 9 3 3 4" xfId="5266"/>
    <cellStyle name="Hyperlink 9 3 4" xfId="1398"/>
    <cellStyle name="Hyperlink 9 3 4 2" xfId="3609"/>
    <cellStyle name="Hyperlink 9 3 4 3" xfId="581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2 3" xfId="6463"/>
    <cellStyle name="Hyperlink 9 4 2 3" xfId="3148"/>
    <cellStyle name="Hyperlink 9 4 2 4" xfId="5358"/>
    <cellStyle name="Hyperlink 9 4 3" xfId="1490"/>
    <cellStyle name="Hyperlink 9 4 3 2" xfId="3701"/>
    <cellStyle name="Hyperlink 9 4 3 3" xfId="591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2 3" xfId="6187"/>
    <cellStyle name="Hyperlink 9 5 3" xfId="2872"/>
    <cellStyle name="Hyperlink 9 5 4" xfId="5082"/>
    <cellStyle name="Hyperlink 9 6" xfId="1214"/>
    <cellStyle name="Hyperlink 9 6 2" xfId="3425"/>
    <cellStyle name="Hyperlink 9 6 3" xfId="563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77"/>
      <tableStyleElement type="headerRow" dxfId="276"/>
      <tableStyleElement type="totalRow" dxfId="275"/>
      <tableStyleElement type="firstColumn" dxfId="274"/>
      <tableStyleElement type="lastColumn" dxfId="273"/>
      <tableStyleElement type="firstRowStripe" dxfId="272"/>
      <tableStyleElement type="firstColumnStripe" dxfId="271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377</v>
          </cell>
          <cell r="B267" t="str">
            <v>ATM Estación del Metro Eduardo Brito</v>
          </cell>
          <cell r="C267" t="str">
            <v>DISTRITO NACIONAL</v>
          </cell>
        </row>
        <row r="268">
          <cell r="A268">
            <v>378</v>
          </cell>
          <cell r="B268" t="str">
            <v>ATM UNP Villa Flores</v>
          </cell>
          <cell r="C268" t="str">
            <v>DISTRITO NACIONAL</v>
          </cell>
        </row>
        <row r="269">
          <cell r="A269">
            <v>380</v>
          </cell>
          <cell r="B269" t="str">
            <v xml:space="preserve">ATM Oficina Navarrete </v>
          </cell>
          <cell r="C269" t="str">
            <v>NORTE</v>
          </cell>
        </row>
        <row r="270">
          <cell r="A270">
            <v>382</v>
          </cell>
          <cell r="B270" t="str">
            <v>ATM Estación del Metro María Montés</v>
          </cell>
          <cell r="C270" t="str">
            <v>DISTRITO NACIONAL</v>
          </cell>
        </row>
        <row r="271">
          <cell r="A271">
            <v>383</v>
          </cell>
          <cell r="B271" t="str">
            <v>ATM S/M Daniel (Dajabón)</v>
          </cell>
          <cell r="C271" t="str">
            <v>NORTE</v>
          </cell>
        </row>
        <row r="272">
          <cell r="A272">
            <v>385</v>
          </cell>
          <cell r="B272" t="str">
            <v xml:space="preserve">ATM Plaza Verón I </v>
          </cell>
          <cell r="C272" t="str">
            <v>ESTE</v>
          </cell>
        </row>
        <row r="273">
          <cell r="A273">
            <v>386</v>
          </cell>
          <cell r="B273" t="str">
            <v xml:space="preserve">ATM Plaza Verón II </v>
          </cell>
          <cell r="C273" t="str">
            <v>ESTE</v>
          </cell>
        </row>
        <row r="274">
          <cell r="A274">
            <v>387</v>
          </cell>
          <cell r="B274" t="str">
            <v xml:space="preserve">ATM S/M La Cadena San Vicente de Paul </v>
          </cell>
          <cell r="C274" t="str">
            <v>DISTRITO NACIONAL</v>
          </cell>
        </row>
        <row r="275">
          <cell r="A275">
            <v>388</v>
          </cell>
          <cell r="B275" t="str">
            <v xml:space="preserve">ATM Multicentro La Sirena Puerto Plata </v>
          </cell>
          <cell r="C275" t="str">
            <v>NORTE</v>
          </cell>
        </row>
        <row r="276">
          <cell r="A276">
            <v>389</v>
          </cell>
          <cell r="B276" t="str">
            <v xml:space="preserve">ATM Casino Hotel Princess </v>
          </cell>
          <cell r="C276" t="str">
            <v>DISTRITO NACIONAL</v>
          </cell>
        </row>
        <row r="277">
          <cell r="A277">
            <v>390</v>
          </cell>
          <cell r="B277" t="str">
            <v xml:space="preserve">ATM Oficina Boca Chica II </v>
          </cell>
          <cell r="C277" t="str">
            <v>DISTRITO NACIONAL</v>
          </cell>
        </row>
        <row r="278">
          <cell r="A278">
            <v>391</v>
          </cell>
          <cell r="B278" t="str">
            <v xml:space="preserve">ATM S/M Jumbo Luperón </v>
          </cell>
          <cell r="C278" t="str">
            <v>DISTRITO NACIONAL</v>
          </cell>
        </row>
        <row r="279">
          <cell r="A279">
            <v>392</v>
          </cell>
          <cell r="B279" t="str">
            <v xml:space="preserve">ATM Oficina San Juan de la Maguana II </v>
          </cell>
          <cell r="C279" t="str">
            <v>SUR</v>
          </cell>
        </row>
        <row r="280">
          <cell r="A280">
            <v>394</v>
          </cell>
          <cell r="B280" t="str">
            <v xml:space="preserve">ATM Multicentro La Sirena Luperón </v>
          </cell>
          <cell r="C280" t="str">
            <v>DISTRITO NACIONAL</v>
          </cell>
        </row>
        <row r="281">
          <cell r="A281">
            <v>395</v>
          </cell>
          <cell r="B281" t="str">
            <v xml:space="preserve">ATM UNP Sabana Iglesia </v>
          </cell>
          <cell r="C281" t="str">
            <v>NORTE</v>
          </cell>
        </row>
        <row r="282">
          <cell r="A282">
            <v>396</v>
          </cell>
          <cell r="B282" t="str">
            <v xml:space="preserve">ATM Oficina Plaza Ulloa (La Fuente) </v>
          </cell>
          <cell r="C282" t="str">
            <v>NORTE</v>
          </cell>
        </row>
        <row r="283">
          <cell r="A283">
            <v>397</v>
          </cell>
          <cell r="B283" t="str">
            <v xml:space="preserve">ATM Autobanco San Francisco de Macoris </v>
          </cell>
          <cell r="C283" t="str">
            <v>NORTE</v>
          </cell>
        </row>
        <row r="284">
          <cell r="A284">
            <v>399</v>
          </cell>
          <cell r="B284" t="str">
            <v xml:space="preserve">ATM Oficina La Romana II </v>
          </cell>
          <cell r="C284" t="str">
            <v>ESTE</v>
          </cell>
        </row>
        <row r="285">
          <cell r="A285">
            <v>402</v>
          </cell>
          <cell r="B285" t="str">
            <v xml:space="preserve">ATM La Sirena La Vega </v>
          </cell>
          <cell r="C285" t="str">
            <v>NORTE</v>
          </cell>
        </row>
        <row r="286">
          <cell r="A286">
            <v>403</v>
          </cell>
          <cell r="B286" t="str">
            <v xml:space="preserve">ATM Oficina Vicente Noble </v>
          </cell>
          <cell r="C286" t="str">
            <v>SUR</v>
          </cell>
        </row>
        <row r="287">
          <cell r="A287">
            <v>405</v>
          </cell>
          <cell r="B287" t="str">
            <v xml:space="preserve">ATM UNP Loma de Cabrera </v>
          </cell>
          <cell r="C287" t="str">
            <v>NORTE</v>
          </cell>
        </row>
        <row r="288">
          <cell r="A288">
            <v>406</v>
          </cell>
          <cell r="B288" t="str">
            <v xml:space="preserve">ATM UNP Plaza Lama Máximo Gómez </v>
          </cell>
          <cell r="C288" t="str">
            <v>DISTRITO NACIONAL</v>
          </cell>
        </row>
        <row r="289">
          <cell r="A289">
            <v>407</v>
          </cell>
          <cell r="B289" t="str">
            <v xml:space="preserve">ATM Multicentro La Sirena Villa Mella </v>
          </cell>
          <cell r="C289" t="str">
            <v>DISTRITO NACIONAL</v>
          </cell>
        </row>
        <row r="290">
          <cell r="A290">
            <v>408</v>
          </cell>
          <cell r="B290" t="str">
            <v xml:space="preserve">ATM Autobanco Las Palmas de Herrera </v>
          </cell>
          <cell r="C290" t="str">
            <v>DISTRITO NACIONAL</v>
          </cell>
        </row>
        <row r="291">
          <cell r="A291">
            <v>409</v>
          </cell>
          <cell r="B291" t="str">
            <v xml:space="preserve">ATM Oficina Las Palmas de Herrera I </v>
          </cell>
          <cell r="C291" t="str">
            <v>DISTRITO NACIONAL</v>
          </cell>
        </row>
        <row r="292">
          <cell r="A292">
            <v>410</v>
          </cell>
          <cell r="B292" t="str">
            <v xml:space="preserve">ATM Oficina Las Palmas de Herrera II </v>
          </cell>
          <cell r="C292" t="str">
            <v>DISTRITO NACIONAL</v>
          </cell>
        </row>
        <row r="293">
          <cell r="A293">
            <v>411</v>
          </cell>
          <cell r="B293" t="str">
            <v xml:space="preserve">ATM UNP Piedra Blanca </v>
          </cell>
          <cell r="C293" t="str">
            <v>NORTE</v>
          </cell>
        </row>
        <row r="294">
          <cell r="A294">
            <v>413</v>
          </cell>
          <cell r="B294" t="str">
            <v xml:space="preserve">ATM UNP Las Galeras Samaná </v>
          </cell>
          <cell r="C294" t="str">
            <v>NORTE</v>
          </cell>
        </row>
        <row r="295">
          <cell r="A295">
            <v>414</v>
          </cell>
          <cell r="B295" t="str">
            <v>ATM Villa Francisca II</v>
          </cell>
          <cell r="C295" t="str">
            <v>DISTRITO NACIONAL</v>
          </cell>
        </row>
        <row r="296">
          <cell r="A296">
            <v>415</v>
          </cell>
          <cell r="B296" t="str">
            <v xml:space="preserve">ATM Autobanco San Martín I </v>
          </cell>
          <cell r="C296" t="str">
            <v>DISTRITO NACIONAL</v>
          </cell>
        </row>
        <row r="297">
          <cell r="A297">
            <v>416</v>
          </cell>
          <cell r="B297" t="str">
            <v xml:space="preserve">ATM Autobanco San Martín II </v>
          </cell>
          <cell r="C297" t="str">
            <v>DISTRITO NACIONAL</v>
          </cell>
        </row>
        <row r="298">
          <cell r="A298">
            <v>420</v>
          </cell>
          <cell r="B298" t="str">
            <v xml:space="preserve">ATM DGII Av. Lincoln </v>
          </cell>
          <cell r="C298" t="str">
            <v>DISTRITO NACIONAL</v>
          </cell>
        </row>
        <row r="299">
          <cell r="A299">
            <v>421</v>
          </cell>
          <cell r="B299" t="str">
            <v xml:space="preserve">ATM Estación Texaco Arroyo Hondo </v>
          </cell>
          <cell r="C299" t="str">
            <v>DISTRITO NACIONAL</v>
          </cell>
        </row>
        <row r="300">
          <cell r="A300">
            <v>422</v>
          </cell>
          <cell r="B300" t="str">
            <v xml:space="preserve">ATM Olé Manoguayabo </v>
          </cell>
          <cell r="C300" t="str">
            <v>DISTRITO NACIONAL</v>
          </cell>
        </row>
        <row r="301">
          <cell r="A301">
            <v>423</v>
          </cell>
          <cell r="B301" t="str">
            <v xml:space="preserve">ATM Farmacia Marinely </v>
          </cell>
          <cell r="C301" t="str">
            <v>DISTRITO NACIONAL</v>
          </cell>
        </row>
        <row r="302">
          <cell r="A302">
            <v>424</v>
          </cell>
          <cell r="B302" t="str">
            <v xml:space="preserve">ATM UNP Jumbo Luperón I </v>
          </cell>
          <cell r="C302" t="str">
            <v>DISTRITO NACIONAL</v>
          </cell>
        </row>
        <row r="303">
          <cell r="A303">
            <v>425</v>
          </cell>
          <cell r="B303" t="str">
            <v xml:space="preserve">ATM UNP Jumbo Luperón II </v>
          </cell>
          <cell r="C303" t="str">
            <v>DISTRITO NACIONAL</v>
          </cell>
        </row>
        <row r="304">
          <cell r="A304">
            <v>427</v>
          </cell>
          <cell r="B304" t="str">
            <v xml:space="preserve">ATM Almacenes Iberia (Hato Mayor) </v>
          </cell>
          <cell r="C304" t="str">
            <v>ESTE</v>
          </cell>
        </row>
        <row r="305">
          <cell r="A305">
            <v>428</v>
          </cell>
          <cell r="B305" t="str">
            <v xml:space="preserve">ATM Acrópolis Center </v>
          </cell>
          <cell r="C305" t="str">
            <v>DISTRITO NACIONAL</v>
          </cell>
        </row>
        <row r="306">
          <cell r="A306">
            <v>429</v>
          </cell>
          <cell r="B306" t="str">
            <v xml:space="preserve">ATM Oficina Jumbo La Romana </v>
          </cell>
          <cell r="C306" t="str">
            <v>ESTE</v>
          </cell>
        </row>
        <row r="307">
          <cell r="A307">
            <v>430</v>
          </cell>
          <cell r="B307" t="str">
            <v xml:space="preserve">ATM Almacén IKEA </v>
          </cell>
          <cell r="C307" t="str">
            <v>DISTRITO NACIONAL</v>
          </cell>
        </row>
        <row r="308">
          <cell r="A308">
            <v>431</v>
          </cell>
          <cell r="B308" t="str">
            <v xml:space="preserve">ATM Autoservicio Sol (Santiago) </v>
          </cell>
          <cell r="C308" t="str">
            <v>NORTE</v>
          </cell>
        </row>
        <row r="309">
          <cell r="A309">
            <v>432</v>
          </cell>
          <cell r="B309" t="str">
            <v xml:space="preserve">ATM Oficina Puerto Plata II </v>
          </cell>
          <cell r="C309" t="str">
            <v>NORTE</v>
          </cell>
        </row>
        <row r="310">
          <cell r="A310">
            <v>433</v>
          </cell>
          <cell r="B310" t="str">
            <v xml:space="preserve">ATM Centro Comercial Las Canas (Cap Cana) </v>
          </cell>
          <cell r="C310" t="str">
            <v>ESTE</v>
          </cell>
        </row>
        <row r="311">
          <cell r="A311">
            <v>434</v>
          </cell>
          <cell r="B311" t="str">
            <v xml:space="preserve">ATM Generadora Hidroeléctrica Dom. (EGEHID) </v>
          </cell>
          <cell r="C311" t="str">
            <v>DISTRITO NACIONAL</v>
          </cell>
        </row>
        <row r="312">
          <cell r="A312">
            <v>435</v>
          </cell>
          <cell r="B312" t="str">
            <v xml:space="preserve">ATM Autobanco Torre I </v>
          </cell>
          <cell r="C312" t="str">
            <v>DISTRITO NACIONAL</v>
          </cell>
        </row>
        <row r="313">
          <cell r="A313">
            <v>436</v>
          </cell>
          <cell r="B313" t="str">
            <v xml:space="preserve">ATM Autobanco Torre II </v>
          </cell>
          <cell r="C313" t="str">
            <v>DISTRITO NACIONAL</v>
          </cell>
        </row>
        <row r="314">
          <cell r="A314">
            <v>437</v>
          </cell>
          <cell r="B314" t="str">
            <v xml:space="preserve">ATM Autobanco Torre III </v>
          </cell>
          <cell r="C314" t="str">
            <v>DISTRITO NACIONAL</v>
          </cell>
        </row>
        <row r="315">
          <cell r="A315">
            <v>438</v>
          </cell>
          <cell r="B315" t="str">
            <v xml:space="preserve">ATM Autobanco Torre IV </v>
          </cell>
          <cell r="C315" t="str">
            <v>DISTRITO NACIONAL</v>
          </cell>
        </row>
        <row r="316">
          <cell r="A316">
            <v>441</v>
          </cell>
          <cell r="B316" t="str">
            <v>ATM Estacion de Servicio Romulo Betancour</v>
          </cell>
          <cell r="C316" t="str">
            <v>DISTRITO NACIONAL</v>
          </cell>
        </row>
        <row r="317">
          <cell r="A317">
            <v>443</v>
          </cell>
          <cell r="B317" t="str">
            <v xml:space="preserve">ATM Edificio San Rafael </v>
          </cell>
          <cell r="C317" t="str">
            <v>DISTRITO NACIONAL</v>
          </cell>
        </row>
        <row r="318">
          <cell r="A318">
            <v>444</v>
          </cell>
          <cell r="B318" t="str">
            <v xml:space="preserve">ATM Hospital Metropolitano de (Santiago) (HOMS) </v>
          </cell>
          <cell r="C318" t="str">
            <v>NORTE</v>
          </cell>
        </row>
        <row r="319">
          <cell r="A319">
            <v>445</v>
          </cell>
          <cell r="B319" t="str">
            <v xml:space="preserve">ATM Distribuidora Corripio </v>
          </cell>
          <cell r="C319" t="str">
            <v>DISTRITO NACIONAL</v>
          </cell>
        </row>
        <row r="320">
          <cell r="A320">
            <v>446</v>
          </cell>
          <cell r="B320" t="str">
            <v>ATM Hipodromo V Centenario</v>
          </cell>
          <cell r="C320" t="str">
            <v>DISTRITO NACIONAL</v>
          </cell>
        </row>
        <row r="321">
          <cell r="A321">
            <v>447</v>
          </cell>
          <cell r="B321" t="str">
            <v xml:space="preserve">ATM Centro Caja Plaza Lama (La Romana) </v>
          </cell>
          <cell r="C321" t="str">
            <v>ESTE</v>
          </cell>
        </row>
        <row r="322">
          <cell r="A322">
            <v>448</v>
          </cell>
          <cell r="B322" t="str">
            <v xml:space="preserve">ATM Club Banco Central </v>
          </cell>
          <cell r="C322" t="str">
            <v>DISTRITO NACIONAL</v>
          </cell>
        </row>
        <row r="323">
          <cell r="A323">
            <v>449</v>
          </cell>
          <cell r="B323" t="str">
            <v>ATM Autobanco Lope de Vega II</v>
          </cell>
          <cell r="C323" t="str">
            <v>DISTRITO NACIONAL</v>
          </cell>
        </row>
        <row r="324">
          <cell r="A324">
            <v>453</v>
          </cell>
          <cell r="B324" t="str">
            <v xml:space="preserve">ATM Autobanco Sarasota II </v>
          </cell>
          <cell r="C324" t="str">
            <v>DISTRITO NACIONAL</v>
          </cell>
        </row>
        <row r="325">
          <cell r="A325">
            <v>454</v>
          </cell>
          <cell r="B325" t="str">
            <v>ATM Partido Dajabón</v>
          </cell>
          <cell r="C325" t="str">
            <v>NORTE</v>
          </cell>
        </row>
        <row r="326">
          <cell r="A326">
            <v>455</v>
          </cell>
          <cell r="B326" t="str">
            <v xml:space="preserve">ATM Oficina Baní II </v>
          </cell>
          <cell r="C326" t="str">
            <v>SUR</v>
          </cell>
        </row>
        <row r="327">
          <cell r="A327">
            <v>457</v>
          </cell>
          <cell r="B327" t="str">
            <v>ATM S/M Olé Hainamosa</v>
          </cell>
          <cell r="C327" t="str">
            <v>DISTRITO NACIONAL</v>
          </cell>
        </row>
        <row r="328">
          <cell r="A328">
            <v>458</v>
          </cell>
          <cell r="B328" t="str">
            <v>ATM Hospital Dario Contreras</v>
          </cell>
          <cell r="C328" t="str">
            <v>DISTRITO NACIONAL</v>
          </cell>
        </row>
        <row r="329">
          <cell r="A329">
            <v>459</v>
          </cell>
          <cell r="B329" t="str">
            <v>ATM Estación Jima Bonao</v>
          </cell>
          <cell r="C329" t="str">
            <v>DISTRITO NACIONAL</v>
          </cell>
        </row>
        <row r="330">
          <cell r="A330">
            <v>461</v>
          </cell>
          <cell r="B330" t="str">
            <v xml:space="preserve">ATM Autobanco Sarasota I </v>
          </cell>
          <cell r="C330" t="str">
            <v>DISTRITO NACIONAL</v>
          </cell>
        </row>
        <row r="331">
          <cell r="A331">
            <v>462</v>
          </cell>
          <cell r="B331" t="str">
            <v>ATM Agrocafe Del Caribe</v>
          </cell>
          <cell r="C331" t="str">
            <v>ESTE</v>
          </cell>
        </row>
        <row r="332">
          <cell r="A332">
            <v>463</v>
          </cell>
          <cell r="B332" t="str">
            <v xml:space="preserve">ATM La Sirena El Embrujo </v>
          </cell>
          <cell r="C332" t="str">
            <v>NORTE</v>
          </cell>
        </row>
        <row r="333">
          <cell r="A333">
            <v>465</v>
          </cell>
          <cell r="B333" t="str">
            <v>ATM Edificio Tarjeta de Crédito</v>
          </cell>
          <cell r="C333" t="str">
            <v>DISTRITO NACIONAL</v>
          </cell>
        </row>
        <row r="334">
          <cell r="A334">
            <v>466</v>
          </cell>
          <cell r="B334" t="str">
            <v>ATM Superintendencia de Valores</v>
          </cell>
          <cell r="C334" t="str">
            <v>DISTRITO NACIONAL</v>
          </cell>
        </row>
        <row r="335">
          <cell r="A335">
            <v>467</v>
          </cell>
          <cell r="B335" t="str">
            <v>ATM Estacion Rilix Pontezuela (puerto Plata)</v>
          </cell>
          <cell r="C335" t="str">
            <v>NORTE</v>
          </cell>
        </row>
        <row r="336">
          <cell r="A336">
            <v>468</v>
          </cell>
          <cell r="B336" t="str">
            <v>ATM Estadio Quisqueya</v>
          </cell>
          <cell r="C336" t="str">
            <v>DISTRITO NACIONAL</v>
          </cell>
        </row>
        <row r="337">
          <cell r="A337">
            <v>469</v>
          </cell>
          <cell r="B337" t="str">
            <v>ATM ASOCIVU</v>
          </cell>
          <cell r="C337" t="str">
            <v>DISTRITO NACIONAL</v>
          </cell>
        </row>
        <row r="338">
          <cell r="A338">
            <v>470</v>
          </cell>
          <cell r="B338" t="str">
            <v xml:space="preserve">ATM Hospital Taiwán (Azua) </v>
          </cell>
          <cell r="C338" t="str">
            <v>SUR</v>
          </cell>
        </row>
        <row r="339">
          <cell r="A339">
            <v>471</v>
          </cell>
          <cell r="B339" t="str">
            <v>ATM Autoservicio DGT I</v>
          </cell>
          <cell r="C339" t="str">
            <v>DISTRITO NACIONAL</v>
          </cell>
        </row>
        <row r="340">
          <cell r="A340">
            <v>472</v>
          </cell>
          <cell r="B340" t="str">
            <v xml:space="preserve">ATM Plaza Megatone (Moca) </v>
          </cell>
          <cell r="C340" t="str">
            <v>NORTE</v>
          </cell>
        </row>
        <row r="341">
          <cell r="A341">
            <v>473</v>
          </cell>
          <cell r="B341" t="str">
            <v xml:space="preserve">ATM Oficina Carrefour II </v>
          </cell>
          <cell r="C341" t="str">
            <v>DISTRITO NACIONAL</v>
          </cell>
        </row>
        <row r="342">
          <cell r="A342">
            <v>476</v>
          </cell>
          <cell r="B342" t="str">
            <v xml:space="preserve">ATM Multicentro La Sirena Las Caobas </v>
          </cell>
          <cell r="C342" t="str">
            <v>DISTRITO NACIONAL</v>
          </cell>
        </row>
        <row r="343">
          <cell r="A343">
            <v>480</v>
          </cell>
          <cell r="B343" t="str">
            <v>ATM UNP Farmaconal Higuey</v>
          </cell>
          <cell r="C343" t="str">
            <v>ESTE</v>
          </cell>
        </row>
        <row r="344">
          <cell r="A344">
            <v>482</v>
          </cell>
          <cell r="B344" t="str">
            <v xml:space="preserve">ATM Centro de Caja Plaza Lama (Santiago) </v>
          </cell>
          <cell r="C344" t="str">
            <v>NORTE</v>
          </cell>
        </row>
        <row r="345">
          <cell r="A345">
            <v>483</v>
          </cell>
          <cell r="B345" t="str">
            <v xml:space="preserve">ATM S/M Karla (Dajabón) </v>
          </cell>
          <cell r="C345" t="str">
            <v>NORTE</v>
          </cell>
        </row>
        <row r="346">
          <cell r="A346">
            <v>485</v>
          </cell>
          <cell r="B346" t="str">
            <v xml:space="preserve">ATM CEDIMAT </v>
          </cell>
          <cell r="C346" t="str">
            <v>DISTRITO NACIONAL</v>
          </cell>
        </row>
        <row r="347">
          <cell r="A347">
            <v>486</v>
          </cell>
          <cell r="B347" t="str">
            <v xml:space="preserve">ATM Olé La Caleta </v>
          </cell>
          <cell r="C347" t="str">
            <v>DISTRITO NACIONAL</v>
          </cell>
        </row>
        <row r="348">
          <cell r="A348">
            <v>487</v>
          </cell>
          <cell r="B348" t="str">
            <v xml:space="preserve">ATM Olé Hainamosa </v>
          </cell>
          <cell r="C348" t="str">
            <v>DISTRITO NACIONAL</v>
          </cell>
        </row>
        <row r="349">
          <cell r="A349">
            <v>488</v>
          </cell>
          <cell r="B349" t="str">
            <v xml:space="preserve">ATM Aeropuerto El Higuero </v>
          </cell>
          <cell r="C349" t="str">
            <v>DISTRITO NACIONAL</v>
          </cell>
        </row>
        <row r="350">
          <cell r="A350">
            <v>489</v>
          </cell>
          <cell r="B350" t="str">
            <v xml:space="preserve">ATM Aeropuerto El Catey (Samaná) </v>
          </cell>
          <cell r="C350" t="str">
            <v>NORTE</v>
          </cell>
        </row>
        <row r="351">
          <cell r="A351">
            <v>490</v>
          </cell>
          <cell r="B351" t="str">
            <v xml:space="preserve">ATM Hospital Ney Arias Lora </v>
          </cell>
          <cell r="C351" t="str">
            <v>DISTRITO NACIONAL</v>
          </cell>
        </row>
        <row r="352">
          <cell r="A352">
            <v>491</v>
          </cell>
          <cell r="B352" t="str">
            <v xml:space="preserve">ATM Dolphin Explorer </v>
          </cell>
          <cell r="C352" t="str">
            <v>ESTE</v>
          </cell>
        </row>
        <row r="353">
          <cell r="A353">
            <v>492</v>
          </cell>
          <cell r="B353" t="str">
            <v>S/M Nacional El Dorado (Santiago)</v>
          </cell>
          <cell r="C353" t="str">
            <v>NORTE</v>
          </cell>
        </row>
        <row r="354">
          <cell r="A354">
            <v>493</v>
          </cell>
          <cell r="B354" t="str">
            <v xml:space="preserve">ATM Oficina Haina Occidental II </v>
          </cell>
          <cell r="C354" t="str">
            <v>DISTRITO NACIONAL</v>
          </cell>
        </row>
        <row r="355">
          <cell r="A355">
            <v>494</v>
          </cell>
          <cell r="B355" t="str">
            <v xml:space="preserve">ATM Oficina Blue Mall </v>
          </cell>
          <cell r="C355" t="str">
            <v>DISTRITO NACIONAL</v>
          </cell>
        </row>
        <row r="356">
          <cell r="A356">
            <v>495</v>
          </cell>
          <cell r="B356" t="str">
            <v>ATM Cemento PANAM</v>
          </cell>
          <cell r="C356" t="str">
            <v>ESTE</v>
          </cell>
        </row>
        <row r="357">
          <cell r="A357">
            <v>496</v>
          </cell>
          <cell r="B357" t="str">
            <v xml:space="preserve">ATM Multicentro La Sirena Bonao </v>
          </cell>
          <cell r="C357" t="str">
            <v>NORTE</v>
          </cell>
        </row>
        <row r="358">
          <cell r="A358">
            <v>497</v>
          </cell>
          <cell r="B358" t="str">
            <v>ATM Ofic. El Portal ll (Santiago)</v>
          </cell>
          <cell r="C358" t="str">
            <v>NORTE</v>
          </cell>
        </row>
        <row r="359">
          <cell r="A359">
            <v>498</v>
          </cell>
          <cell r="B359" t="str">
            <v xml:space="preserve">ATM Estación Sunix 27 de Febrero </v>
          </cell>
          <cell r="C359" t="str">
            <v>DISTRITO NACIONAL</v>
          </cell>
        </row>
        <row r="360">
          <cell r="A360">
            <v>499</v>
          </cell>
          <cell r="B360" t="str">
            <v xml:space="preserve">ATM Estación Sunix Tiradentes </v>
          </cell>
          <cell r="C360" t="str">
            <v>DISTRITO NACIONAL</v>
          </cell>
        </row>
        <row r="361">
          <cell r="A361">
            <v>500</v>
          </cell>
          <cell r="B361" t="str">
            <v xml:space="preserve">ATM UNP Cutupú </v>
          </cell>
          <cell r="C361" t="str">
            <v>NORTE</v>
          </cell>
        </row>
        <row r="362">
          <cell r="A362">
            <v>501</v>
          </cell>
          <cell r="B362" t="str">
            <v xml:space="preserve">ATM UNP La Canela </v>
          </cell>
          <cell r="C362" t="str">
            <v>NORTE</v>
          </cell>
        </row>
        <row r="363">
          <cell r="A363">
            <v>502</v>
          </cell>
          <cell r="B363" t="str">
            <v xml:space="preserve">ATM Materno Infantil de (Santiago) </v>
          </cell>
          <cell r="C363" t="str">
            <v>NORTE</v>
          </cell>
        </row>
        <row r="364">
          <cell r="A364">
            <v>504</v>
          </cell>
          <cell r="B364" t="str">
            <v>ATM CURNA UASD Nagua</v>
          </cell>
          <cell r="C364" t="str">
            <v>NORTE</v>
          </cell>
        </row>
        <row r="365">
          <cell r="A365">
            <v>507</v>
          </cell>
          <cell r="B365" t="str">
            <v>ATM Estación Sigma Boca Chica</v>
          </cell>
          <cell r="C365" t="str">
            <v>DISTRITO NACIONAL</v>
          </cell>
        </row>
        <row r="366">
          <cell r="A366">
            <v>510</v>
          </cell>
          <cell r="B366" t="str">
            <v xml:space="preserve">ATM Ferretería Bellón (Santiago) </v>
          </cell>
          <cell r="C366" t="str">
            <v>NORTE</v>
          </cell>
        </row>
        <row r="367">
          <cell r="A367">
            <v>511</v>
          </cell>
          <cell r="B367" t="str">
            <v xml:space="preserve">ATM UNP Río San Juan (Nagua) </v>
          </cell>
          <cell r="C367" t="str">
            <v>NORTE</v>
          </cell>
        </row>
        <row r="368">
          <cell r="A368">
            <v>512</v>
          </cell>
          <cell r="B368" t="str">
            <v>ATM Plaza Jesús Ferreira</v>
          </cell>
          <cell r="C368" t="str">
            <v>SUR</v>
          </cell>
        </row>
        <row r="369">
          <cell r="A369">
            <v>513</v>
          </cell>
          <cell r="B369" t="str">
            <v xml:space="preserve">ATM UNP Lagunas de Nisibón </v>
          </cell>
          <cell r="C369" t="str">
            <v>ESTE</v>
          </cell>
        </row>
        <row r="370">
          <cell r="A370">
            <v>514</v>
          </cell>
          <cell r="B370" t="str">
            <v>ATM Autoservicio Charles de Gaulle</v>
          </cell>
          <cell r="C370" t="str">
            <v>DISTRITO NACIONAL</v>
          </cell>
        </row>
        <row r="371">
          <cell r="A371">
            <v>515</v>
          </cell>
          <cell r="B371" t="str">
            <v xml:space="preserve">ATM Oficina Agora Mall I </v>
          </cell>
          <cell r="C371" t="str">
            <v>DISTRITO NACIONAL</v>
          </cell>
        </row>
        <row r="372">
          <cell r="A372">
            <v>516</v>
          </cell>
          <cell r="B372" t="str">
            <v xml:space="preserve">ATM Oficina Gascue </v>
          </cell>
          <cell r="C372" t="str">
            <v>DISTRITO NACIONAL</v>
          </cell>
        </row>
        <row r="373">
          <cell r="A373">
            <v>517</v>
          </cell>
          <cell r="B373" t="str">
            <v xml:space="preserve">ATM Autobanco Oficina Sans Soucí </v>
          </cell>
          <cell r="C373" t="str">
            <v>DISTRITO NACIONAL</v>
          </cell>
        </row>
        <row r="374">
          <cell r="A374">
            <v>518</v>
          </cell>
          <cell r="B374" t="str">
            <v xml:space="preserve">ATM Autobanco Los Alamos </v>
          </cell>
          <cell r="C374" t="str">
            <v>NORTE</v>
          </cell>
        </row>
        <row r="375">
          <cell r="A375">
            <v>519</v>
          </cell>
          <cell r="B375" t="str">
            <v xml:space="preserve">ATM Plaza Estrella (Bávaro) </v>
          </cell>
          <cell r="C375" t="str">
            <v>ESTE</v>
          </cell>
        </row>
        <row r="376">
          <cell r="A376">
            <v>520</v>
          </cell>
          <cell r="B376" t="str">
            <v xml:space="preserve">ATM Cooperativa Navarrete (COOPNAVA) </v>
          </cell>
          <cell r="C376" t="str">
            <v>NORTE</v>
          </cell>
        </row>
        <row r="377">
          <cell r="A377">
            <v>521</v>
          </cell>
          <cell r="B377" t="str">
            <v xml:space="preserve">ATM UNP Bayahibe (La Romana) </v>
          </cell>
          <cell r="C377" t="str">
            <v>ESTE</v>
          </cell>
        </row>
        <row r="378">
          <cell r="A378">
            <v>522</v>
          </cell>
          <cell r="B378" t="str">
            <v xml:space="preserve">ATM Oficina Galería 360 </v>
          </cell>
          <cell r="C378" t="str">
            <v>DISTRITO NACIONAL</v>
          </cell>
        </row>
        <row r="379">
          <cell r="A379">
            <v>524</v>
          </cell>
          <cell r="B379" t="str">
            <v xml:space="preserve">ATM DNCD </v>
          </cell>
          <cell r="C379" t="str">
            <v>DISTRITO NACIONAL</v>
          </cell>
        </row>
        <row r="380">
          <cell r="A380">
            <v>525</v>
          </cell>
          <cell r="B380" t="str">
            <v>ATM S/M Bravo Las Americas</v>
          </cell>
          <cell r="C380" t="str">
            <v>DISTRITO NACIONAL</v>
          </cell>
        </row>
        <row r="381">
          <cell r="A381">
            <v>527</v>
          </cell>
          <cell r="B381" t="str">
            <v>ATM Oficina Zona Oriental II</v>
          </cell>
          <cell r="C381" t="str">
            <v>DISTRITO NACIONAL</v>
          </cell>
        </row>
        <row r="382">
          <cell r="A382">
            <v>528</v>
          </cell>
          <cell r="B382" t="str">
            <v xml:space="preserve">ATM Ferretería Ochoa (Santiago) </v>
          </cell>
          <cell r="C382" t="str">
            <v>NORTE</v>
          </cell>
        </row>
        <row r="383">
          <cell r="A383">
            <v>529</v>
          </cell>
          <cell r="B383" t="str">
            <v xml:space="preserve">ATM Plan Social de la Presidencia </v>
          </cell>
          <cell r="C383" t="str">
            <v>DISTRITO NACIONAL</v>
          </cell>
        </row>
        <row r="384">
          <cell r="A384">
            <v>530</v>
          </cell>
          <cell r="B384" t="str">
            <v xml:space="preserve">ATM Estación Next Dipsa (Charles Summer) </v>
          </cell>
          <cell r="C384" t="str">
            <v>DISTRITO NACIONAL</v>
          </cell>
        </row>
        <row r="385">
          <cell r="A385">
            <v>531</v>
          </cell>
          <cell r="B385" t="str">
            <v xml:space="preserve">ATM Escuela Nacional de la Judicatura </v>
          </cell>
          <cell r="C385" t="str">
            <v>DISTRITO NACIONAL</v>
          </cell>
        </row>
        <row r="386">
          <cell r="A386">
            <v>532</v>
          </cell>
          <cell r="B386" t="str">
            <v xml:space="preserve">ATM UNP Guanábano (Moca) </v>
          </cell>
          <cell r="C386" t="str">
            <v>NORTE</v>
          </cell>
        </row>
        <row r="387">
          <cell r="A387">
            <v>533</v>
          </cell>
          <cell r="B387" t="str">
            <v>ATM AILA II</v>
          </cell>
          <cell r="C387" t="str">
            <v>DISTRITO NACIONAL</v>
          </cell>
        </row>
        <row r="388">
          <cell r="A388">
            <v>533</v>
          </cell>
          <cell r="B388" t="str">
            <v xml:space="preserve">ATM Oficina Aeropuerto Las Américas II </v>
          </cell>
          <cell r="C388" t="str">
            <v>DISTRITO NACIONAL</v>
          </cell>
        </row>
        <row r="389">
          <cell r="A389">
            <v>534</v>
          </cell>
          <cell r="B389" t="str">
            <v xml:space="preserve">ATM Oficina Torre II </v>
          </cell>
          <cell r="C389" t="str">
            <v>DISTRITO NACIONAL</v>
          </cell>
        </row>
        <row r="390">
          <cell r="A390">
            <v>535</v>
          </cell>
          <cell r="B390" t="str">
            <v xml:space="preserve">ATM Autoservicio Torre III </v>
          </cell>
          <cell r="C390" t="str">
            <v>DISTRITO NACIONAL</v>
          </cell>
        </row>
        <row r="391">
          <cell r="A391">
            <v>536</v>
          </cell>
          <cell r="B391" t="str">
            <v xml:space="preserve">ATM Super Lama San Isidro </v>
          </cell>
          <cell r="C391" t="str">
            <v>DISTRITO NACIONAL</v>
          </cell>
        </row>
        <row r="392">
          <cell r="A392">
            <v>537</v>
          </cell>
          <cell r="B392" t="str">
            <v xml:space="preserve">ATM Estación Texaco Enriquillo (Barahona) </v>
          </cell>
          <cell r="C392" t="str">
            <v>SUR</v>
          </cell>
        </row>
        <row r="393">
          <cell r="A393">
            <v>538</v>
          </cell>
          <cell r="B393" t="str">
            <v>ATM  Autoservicio San Fco. Macorís</v>
          </cell>
          <cell r="C393" t="str">
            <v>NORTE</v>
          </cell>
        </row>
        <row r="394">
          <cell r="A394">
            <v>539</v>
          </cell>
          <cell r="B394" t="str">
            <v>ATM S/M La Cadena Los Proceres</v>
          </cell>
          <cell r="C394" t="str">
            <v>DISTRITO NACIONAL</v>
          </cell>
        </row>
        <row r="395">
          <cell r="A395">
            <v>540</v>
          </cell>
          <cell r="B395" t="str">
            <v xml:space="preserve">ATM Autoservicio Sambil I </v>
          </cell>
          <cell r="C395" t="str">
            <v>DISTRITO NACIONAL</v>
          </cell>
        </row>
        <row r="396">
          <cell r="A396">
            <v>541</v>
          </cell>
          <cell r="B396" t="str">
            <v xml:space="preserve">ATM Oficina Sambil II </v>
          </cell>
          <cell r="C396" t="str">
            <v>DISTRITO NACIONAL</v>
          </cell>
        </row>
        <row r="397">
          <cell r="A397">
            <v>542</v>
          </cell>
          <cell r="B397" t="str">
            <v>ATM S/M la Cadena Carretera Mella</v>
          </cell>
          <cell r="C397" t="str">
            <v>DISTRITO NACIONAL</v>
          </cell>
        </row>
        <row r="398">
          <cell r="A398">
            <v>544</v>
          </cell>
          <cell r="B398" t="str">
            <v xml:space="preserve">ATM Dirección General de Tecnología (DGT CTB) </v>
          </cell>
          <cell r="C398" t="str">
            <v>DISTRITO NACIONAL</v>
          </cell>
        </row>
        <row r="399">
          <cell r="A399">
            <v>545</v>
          </cell>
          <cell r="B399" t="str">
            <v xml:space="preserve">ATM Oficina Isabel La Católica II  </v>
          </cell>
          <cell r="C399" t="str">
            <v>DISTRITO NACIONAL</v>
          </cell>
        </row>
        <row r="400">
          <cell r="A400">
            <v>546</v>
          </cell>
          <cell r="B400" t="str">
            <v xml:space="preserve">ATM ITLA </v>
          </cell>
          <cell r="C400" t="str">
            <v>DISTRITO NACIONAL</v>
          </cell>
        </row>
        <row r="401">
          <cell r="A401">
            <v>547</v>
          </cell>
          <cell r="B401" t="str">
            <v xml:space="preserve">ATM Plaza Lama Herrera </v>
          </cell>
          <cell r="C401" t="str">
            <v>DISTRITO NACIONAL</v>
          </cell>
        </row>
        <row r="402">
          <cell r="A402">
            <v>548</v>
          </cell>
          <cell r="B402" t="str">
            <v xml:space="preserve">ATM AMET </v>
          </cell>
          <cell r="C402" t="str">
            <v>DISTRITO NACIONAL</v>
          </cell>
        </row>
        <row r="403">
          <cell r="A403">
            <v>549</v>
          </cell>
          <cell r="B403" t="str">
            <v xml:space="preserve">ATM Ministerio de Turismo (Oficinas Gubernamentales) </v>
          </cell>
          <cell r="C403" t="str">
            <v>DISTRITO NACIONAL</v>
          </cell>
        </row>
        <row r="404">
          <cell r="A404">
            <v>551</v>
          </cell>
          <cell r="B404" t="str">
            <v xml:space="preserve">ATM Oficina Padre Castellanos </v>
          </cell>
          <cell r="C404" t="str">
            <v>DISTRITO NACIONAL</v>
          </cell>
        </row>
        <row r="405">
          <cell r="A405">
            <v>552</v>
          </cell>
          <cell r="B405" t="str">
            <v xml:space="preserve">ATM Suprema Corte de Justicia </v>
          </cell>
          <cell r="C405" t="str">
            <v>DISTRITO NACIONAL</v>
          </cell>
        </row>
        <row r="406">
          <cell r="A406">
            <v>553</v>
          </cell>
          <cell r="B406" t="str">
            <v xml:space="preserve">ATM Centro de Caja Las Américas </v>
          </cell>
          <cell r="C406" t="str">
            <v>DISTRITO NACIONAL</v>
          </cell>
        </row>
        <row r="407">
          <cell r="A407">
            <v>554</v>
          </cell>
          <cell r="B407" t="str">
            <v xml:space="preserve">ATM Oficina Isabel La Católica I </v>
          </cell>
          <cell r="C407" t="str">
            <v>DISTRITO NACIONAL</v>
          </cell>
        </row>
        <row r="408">
          <cell r="A408">
            <v>555</v>
          </cell>
          <cell r="B408" t="str">
            <v xml:space="preserve">ATM Estación Shell Las Praderas </v>
          </cell>
          <cell r="C408" t="str">
            <v>DISTRITO NACIONAL</v>
          </cell>
        </row>
        <row r="409">
          <cell r="A409">
            <v>556</v>
          </cell>
          <cell r="B409" t="str">
            <v xml:space="preserve">ATM Almacén General Ave. Luperón </v>
          </cell>
          <cell r="C409" t="str">
            <v>DISTRITO NACIONAL</v>
          </cell>
        </row>
        <row r="410">
          <cell r="A410">
            <v>557</v>
          </cell>
          <cell r="B410" t="str">
            <v xml:space="preserve">ATM Multicentro La Sirena Ave. Mella </v>
          </cell>
          <cell r="C410" t="str">
            <v>DISTRITO NACIONAL</v>
          </cell>
        </row>
        <row r="411">
          <cell r="A411">
            <v>558</v>
          </cell>
          <cell r="B411" t="str">
            <v xml:space="preserve">ATM Base Naval 27 de Febrero (Sans Soucí) </v>
          </cell>
          <cell r="C411" t="str">
            <v>DISTRITO NACIONAL</v>
          </cell>
        </row>
        <row r="412">
          <cell r="A412">
            <v>559</v>
          </cell>
          <cell r="B412" t="str">
            <v xml:space="preserve">ATM UNP Metro I </v>
          </cell>
          <cell r="C412" t="str">
            <v>DISTRITO NACIONAL</v>
          </cell>
        </row>
        <row r="413">
          <cell r="A413">
            <v>560</v>
          </cell>
          <cell r="B413" t="str">
            <v xml:space="preserve">ATM Junta Central Electoral </v>
          </cell>
          <cell r="C413" t="str">
            <v>DISTRITO NACIONAL</v>
          </cell>
        </row>
        <row r="414">
          <cell r="A414">
            <v>561</v>
          </cell>
          <cell r="B414" t="str">
            <v xml:space="preserve">ATM Comando Regional P.N. S.D. Este </v>
          </cell>
          <cell r="C414" t="str">
            <v>DISTRITO NACIONAL</v>
          </cell>
        </row>
        <row r="415">
          <cell r="A415">
            <v>562</v>
          </cell>
          <cell r="B415" t="str">
            <v xml:space="preserve">ATM S/M Jumbo Carretera Mella </v>
          </cell>
          <cell r="C415" t="str">
            <v>DISTRITO NACIONAL</v>
          </cell>
        </row>
        <row r="416">
          <cell r="A416">
            <v>563</v>
          </cell>
          <cell r="B416" t="str">
            <v xml:space="preserve">ATM Base Aérea San Isidro </v>
          </cell>
          <cell r="C416" t="str">
            <v>DISTRITO NACIONAL</v>
          </cell>
        </row>
        <row r="417">
          <cell r="A417">
            <v>564</v>
          </cell>
          <cell r="B417" t="str">
            <v xml:space="preserve">ATM Ministerio de Agricultura </v>
          </cell>
          <cell r="C417" t="str">
            <v>DISTRITO NACIONAL</v>
          </cell>
        </row>
        <row r="418">
          <cell r="A418">
            <v>565</v>
          </cell>
          <cell r="B418" t="str">
            <v xml:space="preserve">ATM S/M La Cadena Núñez de Cáceres </v>
          </cell>
          <cell r="C418" t="str">
            <v>DISTRITO NACIONAL</v>
          </cell>
        </row>
        <row r="419">
          <cell r="A419">
            <v>566</v>
          </cell>
          <cell r="B419" t="str">
            <v xml:space="preserve">ATM Hiper Olé Aut. Duarte </v>
          </cell>
          <cell r="C419" t="str">
            <v>DISTRITO NACIONAL</v>
          </cell>
        </row>
        <row r="420">
          <cell r="A420">
            <v>567</v>
          </cell>
          <cell r="B420" t="str">
            <v xml:space="preserve">ATM Oficina Máximo Gómez </v>
          </cell>
          <cell r="C420" t="str">
            <v>DISTRITO NACIONAL</v>
          </cell>
        </row>
        <row r="421">
          <cell r="A421">
            <v>568</v>
          </cell>
          <cell r="B421" t="str">
            <v xml:space="preserve">ATM Ministerio de Educación </v>
          </cell>
          <cell r="C421" t="str">
            <v>DISTRITO NACIONAL</v>
          </cell>
        </row>
        <row r="422">
          <cell r="A422">
            <v>569</v>
          </cell>
          <cell r="B422" t="str">
            <v xml:space="preserve">ATM Superintendencia de Seguros </v>
          </cell>
          <cell r="C422" t="str">
            <v>DISTRITO NACIONAL</v>
          </cell>
        </row>
        <row r="423">
          <cell r="A423">
            <v>570</v>
          </cell>
          <cell r="B423" t="str">
            <v xml:space="preserve">ATM S/M Liverpool Villa Mella </v>
          </cell>
          <cell r="C423" t="str">
            <v>DISTRITO NACIONAL</v>
          </cell>
        </row>
        <row r="424">
          <cell r="A424">
            <v>571</v>
          </cell>
          <cell r="B424" t="str">
            <v xml:space="preserve">ATM Hospital Central FF. AA. </v>
          </cell>
          <cell r="C424" t="str">
            <v>DISTRITO NACIONAL</v>
          </cell>
        </row>
        <row r="425">
          <cell r="A425">
            <v>572</v>
          </cell>
          <cell r="B425" t="str">
            <v xml:space="preserve">ATM Olé Ovando </v>
          </cell>
          <cell r="C425" t="str">
            <v>DISTRITO NACIONAL</v>
          </cell>
        </row>
        <row r="426">
          <cell r="A426">
            <v>573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574</v>
          </cell>
          <cell r="B427" t="str">
            <v xml:space="preserve">ATM Club Obras Públicas </v>
          </cell>
          <cell r="C427" t="str">
            <v>DISTRITO NACIONAL</v>
          </cell>
        </row>
        <row r="428">
          <cell r="A428">
            <v>575</v>
          </cell>
          <cell r="B428" t="str">
            <v xml:space="preserve">ATM EDESUR Tiradentes </v>
          </cell>
          <cell r="C428" t="str">
            <v>DISTRITO NACIONAL</v>
          </cell>
        </row>
        <row r="429">
          <cell r="A429">
            <v>576</v>
          </cell>
          <cell r="B429" t="str">
            <v xml:space="preserve">ATM IDSS </v>
          </cell>
          <cell r="C429" t="str">
            <v>DISTRITO NACIONAL</v>
          </cell>
        </row>
        <row r="430">
          <cell r="A430">
            <v>577</v>
          </cell>
          <cell r="B430" t="str">
            <v xml:space="preserve">ATM Olé Ave. Duarte </v>
          </cell>
          <cell r="C430" t="str">
            <v>DISTRITO NACIONAL</v>
          </cell>
        </row>
        <row r="431">
          <cell r="A431">
            <v>578</v>
          </cell>
          <cell r="B431" t="str">
            <v xml:space="preserve">ATM Procuraduría General de la República </v>
          </cell>
          <cell r="C431" t="str">
            <v>DISTRITO NACIONAL</v>
          </cell>
        </row>
        <row r="432">
          <cell r="A432">
            <v>579</v>
          </cell>
          <cell r="B432" t="str">
            <v xml:space="preserve">ATM Estación Sunix Down Town </v>
          </cell>
          <cell r="C432" t="str">
            <v>ESTE</v>
          </cell>
        </row>
        <row r="433">
          <cell r="A433">
            <v>580</v>
          </cell>
          <cell r="B433" t="str">
            <v xml:space="preserve">ATM Edificio Propagas </v>
          </cell>
          <cell r="C433" t="str">
            <v>DISTRITO NACIONAL</v>
          </cell>
        </row>
        <row r="434">
          <cell r="A434">
            <v>581</v>
          </cell>
          <cell r="B434" t="str">
            <v>ATM Banco Bandex II (Antiguo BNV II)</v>
          </cell>
          <cell r="C434" t="str">
            <v>DISTRITO NACIONAL</v>
          </cell>
        </row>
        <row r="435">
          <cell r="A435">
            <v>582</v>
          </cell>
          <cell r="B435" t="str">
            <v>ATM Estación Sabana Yegua</v>
          </cell>
          <cell r="C435" t="str">
            <v>SUR</v>
          </cell>
        </row>
        <row r="436">
          <cell r="A436">
            <v>583</v>
          </cell>
          <cell r="B436" t="str">
            <v xml:space="preserve">ATM Ministerio Fuerzas Armadas I </v>
          </cell>
          <cell r="C436" t="str">
            <v>DISTRITO NACIONAL</v>
          </cell>
        </row>
        <row r="437">
          <cell r="A437">
            <v>584</v>
          </cell>
          <cell r="B437" t="str">
            <v xml:space="preserve">ATM Oficina San Cristóbal I </v>
          </cell>
          <cell r="C437" t="str">
            <v>SUR</v>
          </cell>
        </row>
        <row r="438">
          <cell r="A438">
            <v>585</v>
          </cell>
          <cell r="B438" t="str">
            <v xml:space="preserve">ATM Oficina Haina Oriental </v>
          </cell>
          <cell r="C438" t="str">
            <v>DISTRITO NACIONAL</v>
          </cell>
        </row>
        <row r="439">
          <cell r="A439">
            <v>586</v>
          </cell>
          <cell r="B439" t="str">
            <v xml:space="preserve">ATM Palacio de Justicia D.N. </v>
          </cell>
          <cell r="C439" t="str">
            <v>DISTRITO NACIONAL</v>
          </cell>
        </row>
        <row r="440">
          <cell r="A440">
            <v>587</v>
          </cell>
          <cell r="B440" t="str">
            <v xml:space="preserve">ATM Cuerpo de Ayudantes Militares </v>
          </cell>
          <cell r="C440" t="str">
            <v>DISTRITO NACIONAL</v>
          </cell>
        </row>
        <row r="441">
          <cell r="A441">
            <v>588</v>
          </cell>
          <cell r="B441" t="str">
            <v xml:space="preserve">ATM INAVI </v>
          </cell>
          <cell r="C441" t="str">
            <v>DISTRITO NACIONAL</v>
          </cell>
        </row>
        <row r="442">
          <cell r="A442">
            <v>589</v>
          </cell>
          <cell r="B442" t="str">
            <v xml:space="preserve">ATM S/M Bravo San Vicente de Paul </v>
          </cell>
          <cell r="C442" t="str">
            <v>DISTRITO NACIONAL</v>
          </cell>
        </row>
        <row r="443">
          <cell r="A443">
            <v>590</v>
          </cell>
          <cell r="B443" t="str">
            <v xml:space="preserve">ATM Olé Aut. Las Américas </v>
          </cell>
          <cell r="C443" t="str">
            <v>DISTRITO NACIONAL</v>
          </cell>
        </row>
        <row r="444">
          <cell r="A444">
            <v>591</v>
          </cell>
          <cell r="B444" t="str">
            <v xml:space="preserve">ATM Universidad del Caribe </v>
          </cell>
          <cell r="C444" t="str">
            <v>DISTRITO NACIONAL</v>
          </cell>
        </row>
        <row r="445">
          <cell r="A445">
            <v>592</v>
          </cell>
          <cell r="B445" t="str">
            <v xml:space="preserve">ATM Centro de Caja San Cristóbal I </v>
          </cell>
          <cell r="C445" t="str">
            <v>SUR</v>
          </cell>
        </row>
        <row r="446">
          <cell r="A446">
            <v>593</v>
          </cell>
          <cell r="B446" t="str">
            <v xml:space="preserve">ATM Ministerio Fuerzas Armadas II </v>
          </cell>
          <cell r="C446" t="str">
            <v>DISTRITO NACIONAL</v>
          </cell>
        </row>
        <row r="447">
          <cell r="A447">
            <v>594</v>
          </cell>
          <cell r="B447" t="str">
            <v xml:space="preserve">ATM Plaza Venezuela II (Santiago) </v>
          </cell>
          <cell r="C447" t="str">
            <v>NORTE</v>
          </cell>
        </row>
        <row r="448">
          <cell r="A448">
            <v>595</v>
          </cell>
          <cell r="B448" t="str">
            <v xml:space="preserve">ATM S/M Central I (Santiago) </v>
          </cell>
          <cell r="C448" t="str">
            <v>NORTE</v>
          </cell>
        </row>
        <row r="449">
          <cell r="A449">
            <v>596</v>
          </cell>
          <cell r="B449" t="str">
            <v xml:space="preserve">ATM Autobanco Malecón Center </v>
          </cell>
          <cell r="C449" t="str">
            <v>DISTRITO NACIONAL</v>
          </cell>
        </row>
        <row r="450">
          <cell r="A450">
            <v>597</v>
          </cell>
          <cell r="B450" t="str">
            <v xml:space="preserve">ATM CTB II (Santiago) </v>
          </cell>
          <cell r="C450" t="str">
            <v>NORTE</v>
          </cell>
        </row>
        <row r="451">
          <cell r="A451">
            <v>598</v>
          </cell>
          <cell r="B451" t="str">
            <v xml:space="preserve">ATM Hotel Matún (Santiago) </v>
          </cell>
          <cell r="C451" t="str">
            <v>NORTE</v>
          </cell>
        </row>
        <row r="452">
          <cell r="A452">
            <v>599</v>
          </cell>
          <cell r="B452" t="str">
            <v xml:space="preserve">ATM Oficina Plaza Internacional (Santiago) </v>
          </cell>
          <cell r="C452" t="str">
            <v>NORTE</v>
          </cell>
        </row>
        <row r="453">
          <cell r="A453">
            <v>600</v>
          </cell>
          <cell r="B453" t="str">
            <v>ATM S/M Bravo Hipica</v>
          </cell>
          <cell r="C453" t="str">
            <v>DISTRITO NACIONAL</v>
          </cell>
        </row>
        <row r="454">
          <cell r="A454">
            <v>601</v>
          </cell>
          <cell r="B454" t="str">
            <v xml:space="preserve">ATM Plaza Haché (Santiago) </v>
          </cell>
          <cell r="C454" t="str">
            <v>NORTE</v>
          </cell>
        </row>
        <row r="455">
          <cell r="A455">
            <v>602</v>
          </cell>
          <cell r="B455" t="str">
            <v xml:space="preserve">ATM Zona Franca (Santiago) I </v>
          </cell>
          <cell r="C455" t="str">
            <v>NORTE</v>
          </cell>
        </row>
        <row r="456">
          <cell r="A456">
            <v>603</v>
          </cell>
          <cell r="B456" t="str">
            <v xml:space="preserve">ATM Zona Franca (Santiago) II </v>
          </cell>
          <cell r="C456" t="str">
            <v>NORTE</v>
          </cell>
        </row>
        <row r="457">
          <cell r="A457">
            <v>604</v>
          </cell>
          <cell r="B457" t="str">
            <v xml:space="preserve">ATM Oficina Estancia Nueva (Moca) </v>
          </cell>
          <cell r="C457" t="str">
            <v>NORTE</v>
          </cell>
        </row>
        <row r="458">
          <cell r="A458">
            <v>605</v>
          </cell>
          <cell r="B458" t="str">
            <v xml:space="preserve">ATM Oficina Bonao I </v>
          </cell>
          <cell r="C458" t="str">
            <v>NORTE</v>
          </cell>
        </row>
        <row r="459">
          <cell r="A459">
            <v>606</v>
          </cell>
          <cell r="B459" t="str">
            <v xml:space="preserve">ATM UNP Manolo Tavarez Justo </v>
          </cell>
          <cell r="C459" t="str">
            <v>NORTE</v>
          </cell>
        </row>
        <row r="460">
          <cell r="A460">
            <v>607</v>
          </cell>
          <cell r="B460" t="str">
            <v xml:space="preserve">ATM ONAPI </v>
          </cell>
          <cell r="C460" t="str">
            <v>DISTRITO NACIONAL</v>
          </cell>
        </row>
        <row r="461">
          <cell r="A461">
            <v>608</v>
          </cell>
          <cell r="B461" t="str">
            <v xml:space="preserve">ATM Oficina Jumbo (San Pedro) </v>
          </cell>
          <cell r="C461" t="str">
            <v>ESTE</v>
          </cell>
        </row>
        <row r="462">
          <cell r="A462">
            <v>609</v>
          </cell>
          <cell r="B462" t="str">
            <v xml:space="preserve">ATM S/M Jumbo (San Pedro) </v>
          </cell>
          <cell r="C462" t="str">
            <v>ESTE</v>
          </cell>
        </row>
        <row r="463">
          <cell r="A463">
            <v>610</v>
          </cell>
          <cell r="B463" t="str">
            <v xml:space="preserve">ATM EDEESTE </v>
          </cell>
          <cell r="C463" t="str">
            <v>DISTRITO NACIONAL</v>
          </cell>
        </row>
        <row r="464">
          <cell r="A464">
            <v>611</v>
          </cell>
          <cell r="B464" t="str">
            <v xml:space="preserve">ATM DGII Sede Central </v>
          </cell>
          <cell r="C464" t="str">
            <v>DISTRITO NACIONAL</v>
          </cell>
        </row>
        <row r="465">
          <cell r="A465">
            <v>612</v>
          </cell>
          <cell r="B465" t="str">
            <v xml:space="preserve">ATM Plaza Orense (La Romana) </v>
          </cell>
          <cell r="C465" t="str">
            <v>ESTE</v>
          </cell>
        </row>
        <row r="466">
          <cell r="A466">
            <v>613</v>
          </cell>
          <cell r="B466" t="str">
            <v xml:space="preserve">ATM Almacenes Zaglul (La Altagracia) </v>
          </cell>
          <cell r="C466" t="str">
            <v>ESTE</v>
          </cell>
        </row>
        <row r="467">
          <cell r="A467">
            <v>614</v>
          </cell>
          <cell r="B467" t="str">
            <v>ATM S/M Bravo Pontezuela (Zona Norte)</v>
          </cell>
          <cell r="C467" t="str">
            <v>NORTE</v>
          </cell>
        </row>
        <row r="468">
          <cell r="A468">
            <v>615</v>
          </cell>
          <cell r="B468" t="str">
            <v xml:space="preserve">ATM Estación Sunix Cabral (Barahona) </v>
          </cell>
          <cell r="C468" t="str">
            <v>SUR</v>
          </cell>
        </row>
        <row r="469">
          <cell r="A469">
            <v>616</v>
          </cell>
          <cell r="B469" t="str">
            <v xml:space="preserve">ATM 5ta. Brigada Barahona </v>
          </cell>
          <cell r="C469" t="str">
            <v>SUR</v>
          </cell>
        </row>
        <row r="470">
          <cell r="A470">
            <v>617</v>
          </cell>
          <cell r="B470" t="str">
            <v xml:space="preserve">ATM Guardia Presidencial </v>
          </cell>
          <cell r="C470" t="str">
            <v>DISTRITO NACIONAL</v>
          </cell>
        </row>
        <row r="471">
          <cell r="A471">
            <v>618</v>
          </cell>
          <cell r="B471" t="str">
            <v xml:space="preserve">ATM Bienes Nacionales </v>
          </cell>
          <cell r="C471" t="str">
            <v>DISTRITO NACIONAL</v>
          </cell>
        </row>
        <row r="472">
          <cell r="A472">
            <v>619</v>
          </cell>
          <cell r="B472" t="str">
            <v xml:space="preserve">ATM Academia P.N. Hatillo (San Cristóbal) </v>
          </cell>
          <cell r="C472" t="str">
            <v>SUR</v>
          </cell>
        </row>
        <row r="473">
          <cell r="A473">
            <v>620</v>
          </cell>
          <cell r="B473" t="str">
            <v xml:space="preserve">ATM Ministerio de Medio Ambiente </v>
          </cell>
          <cell r="C473" t="str">
            <v>DISTRITO NACIONAL</v>
          </cell>
        </row>
        <row r="474">
          <cell r="A474">
            <v>621</v>
          </cell>
          <cell r="B474" t="str">
            <v xml:space="preserve">ATM CESAC  </v>
          </cell>
          <cell r="C474" t="str">
            <v>DISTRITO NACIONAL</v>
          </cell>
        </row>
        <row r="475">
          <cell r="A475">
            <v>622</v>
          </cell>
          <cell r="B475" t="str">
            <v xml:space="preserve">ATM Ayuntamiento D.N. </v>
          </cell>
          <cell r="C475" t="str">
            <v>DISTRITO NACIONAL</v>
          </cell>
        </row>
        <row r="476">
          <cell r="A476">
            <v>623</v>
          </cell>
          <cell r="B476" t="str">
            <v xml:space="preserve">ATM Operaciones Especiales (Manoguayabo) </v>
          </cell>
          <cell r="C476" t="str">
            <v>DISTRITO NACIONAL</v>
          </cell>
        </row>
        <row r="477">
          <cell r="A477">
            <v>624</v>
          </cell>
          <cell r="B477" t="str">
            <v xml:space="preserve">ATM Policía Nacional I </v>
          </cell>
          <cell r="C477" t="str">
            <v>DISTRITO NACIONAL</v>
          </cell>
        </row>
        <row r="478">
          <cell r="A478">
            <v>625</v>
          </cell>
          <cell r="B478" t="str">
            <v xml:space="preserve">ATM Policía Nacional II </v>
          </cell>
          <cell r="C478" t="str">
            <v>DISTRITO NACIONAL</v>
          </cell>
        </row>
        <row r="479">
          <cell r="A479">
            <v>626</v>
          </cell>
          <cell r="B479" t="str">
            <v xml:space="preserve">ATM MERCASD (Merca Santo Domingo) </v>
          </cell>
          <cell r="C479" t="str">
            <v>DISTRITO NACIONAL</v>
          </cell>
        </row>
        <row r="480">
          <cell r="A480">
            <v>627</v>
          </cell>
          <cell r="B480" t="str">
            <v xml:space="preserve">ATM CAASD </v>
          </cell>
          <cell r="C480" t="str">
            <v>DISTRITO NACIONAL</v>
          </cell>
        </row>
        <row r="481">
          <cell r="A481">
            <v>628</v>
          </cell>
          <cell r="B481" t="str">
            <v xml:space="preserve">ATM Autobanco San Isidro </v>
          </cell>
          <cell r="C481" t="str">
            <v>DISTRITO NACIONAL</v>
          </cell>
        </row>
        <row r="482">
          <cell r="A482">
            <v>629</v>
          </cell>
          <cell r="B482" t="str">
            <v xml:space="preserve">ATM Oficina Americana Independencia I </v>
          </cell>
          <cell r="C482" t="str">
            <v>DISTRITO NACIONAL</v>
          </cell>
        </row>
        <row r="483">
          <cell r="A483">
            <v>630</v>
          </cell>
          <cell r="B483" t="str">
            <v xml:space="preserve">ATM Oficina Plaza Zaglul (SPM) </v>
          </cell>
          <cell r="C483" t="str">
            <v>ESTE</v>
          </cell>
        </row>
        <row r="484">
          <cell r="A484">
            <v>631</v>
          </cell>
          <cell r="B484" t="str">
            <v xml:space="preserve">ATM ASOCODEQUI (San Pedro) </v>
          </cell>
          <cell r="C484" t="str">
            <v>ESTE</v>
          </cell>
        </row>
        <row r="485">
          <cell r="A485">
            <v>632</v>
          </cell>
          <cell r="B485" t="str">
            <v xml:space="preserve">ATM Autobanco Gurabo </v>
          </cell>
          <cell r="C485" t="str">
            <v>NORTE</v>
          </cell>
        </row>
        <row r="486">
          <cell r="A486">
            <v>633</v>
          </cell>
          <cell r="B486" t="str">
            <v xml:space="preserve">ATM Autobanco Las Colinas </v>
          </cell>
          <cell r="C486" t="str">
            <v>NORTE</v>
          </cell>
        </row>
        <row r="487">
          <cell r="A487">
            <v>634</v>
          </cell>
          <cell r="B487" t="str">
            <v xml:space="preserve">ATM Ayuntamiento Los Llanos (SPM) </v>
          </cell>
          <cell r="C487" t="str">
            <v>ESTE</v>
          </cell>
        </row>
        <row r="488">
          <cell r="A488">
            <v>635</v>
          </cell>
          <cell r="B488" t="str">
            <v xml:space="preserve">ATM Zona Franca Tamboril </v>
          </cell>
          <cell r="C488" t="str">
            <v>NORTE</v>
          </cell>
        </row>
        <row r="489">
          <cell r="A489">
            <v>636</v>
          </cell>
          <cell r="B489" t="str">
            <v xml:space="preserve">ATM Oficina Tamboríl </v>
          </cell>
          <cell r="C489" t="str">
            <v>NORTE</v>
          </cell>
        </row>
        <row r="490">
          <cell r="A490">
            <v>637</v>
          </cell>
          <cell r="B490" t="str">
            <v xml:space="preserve">ATM UNP Monción </v>
          </cell>
          <cell r="C490" t="str">
            <v>NORTE</v>
          </cell>
        </row>
        <row r="491">
          <cell r="A491">
            <v>638</v>
          </cell>
          <cell r="B491" t="str">
            <v xml:space="preserve">ATM S/M Yoma </v>
          </cell>
          <cell r="C491" t="str">
            <v>NORTE</v>
          </cell>
        </row>
        <row r="492">
          <cell r="A492">
            <v>639</v>
          </cell>
          <cell r="B492" t="str">
            <v xml:space="preserve">ATM Comisión Militar MOPC </v>
          </cell>
          <cell r="C492" t="str">
            <v>DISTRITO NACIONAL</v>
          </cell>
        </row>
        <row r="493">
          <cell r="A493">
            <v>640</v>
          </cell>
          <cell r="B493" t="str">
            <v xml:space="preserve">ATM Ministerio Obras Públicas </v>
          </cell>
          <cell r="C493" t="str">
            <v>DISTRITO NACIONAL</v>
          </cell>
        </row>
        <row r="494">
          <cell r="A494">
            <v>641</v>
          </cell>
          <cell r="B494" t="str">
            <v xml:space="preserve">ATM Farmacia Rimac </v>
          </cell>
          <cell r="C494" t="str">
            <v>DISTRITO NACIONAL</v>
          </cell>
        </row>
        <row r="495">
          <cell r="A495">
            <v>642</v>
          </cell>
          <cell r="B495" t="str">
            <v xml:space="preserve">ATM OMSA Sto. Dgo. </v>
          </cell>
          <cell r="C495" t="str">
            <v>DISTRITO NACIONAL</v>
          </cell>
        </row>
        <row r="496">
          <cell r="A496">
            <v>643</v>
          </cell>
          <cell r="B496" t="str">
            <v xml:space="preserve">ATM Oficina Valerio </v>
          </cell>
          <cell r="C496" t="str">
            <v>NORTE</v>
          </cell>
        </row>
        <row r="497">
          <cell r="A497">
            <v>644</v>
          </cell>
          <cell r="B497" t="str">
            <v xml:space="preserve">ATM Zona Franca Grupo M I (Santiago) </v>
          </cell>
          <cell r="C497" t="str">
            <v>NORTE</v>
          </cell>
        </row>
        <row r="498">
          <cell r="A498">
            <v>645</v>
          </cell>
          <cell r="B498" t="str">
            <v xml:space="preserve">ATM UNP Cabrera </v>
          </cell>
          <cell r="C498" t="str">
            <v>NORTE</v>
          </cell>
        </row>
        <row r="499">
          <cell r="A499">
            <v>646</v>
          </cell>
          <cell r="B499" t="str">
            <v xml:space="preserve">ATM Plaza Jacaranda (Bonao) </v>
          </cell>
          <cell r="C499" t="str">
            <v>NORTE</v>
          </cell>
        </row>
        <row r="500">
          <cell r="A500">
            <v>647</v>
          </cell>
          <cell r="B500" t="str">
            <v xml:space="preserve">ATM CORAASAN </v>
          </cell>
          <cell r="C500" t="str">
            <v>NORTE</v>
          </cell>
        </row>
        <row r="501">
          <cell r="A501">
            <v>648</v>
          </cell>
          <cell r="B501" t="str">
            <v xml:space="preserve">ATM Hermandad de Pensionados </v>
          </cell>
          <cell r="C501" t="str">
            <v>DISTRITO NACIONAL</v>
          </cell>
        </row>
        <row r="502">
          <cell r="A502">
            <v>649</v>
          </cell>
          <cell r="B502" t="str">
            <v xml:space="preserve">ATM Oficina Galería 56 (San Francisco de Macorís) </v>
          </cell>
          <cell r="C502" t="str">
            <v>NORTE</v>
          </cell>
        </row>
        <row r="503">
          <cell r="A503">
            <v>650</v>
          </cell>
          <cell r="B503" t="str">
            <v>ATM Edificio 911 (Santiago)</v>
          </cell>
          <cell r="C503" t="str">
            <v>NORTE</v>
          </cell>
        </row>
        <row r="504">
          <cell r="A504">
            <v>651</v>
          </cell>
          <cell r="B504" t="str">
            <v>ATM Eco Petroleo Romana</v>
          </cell>
          <cell r="C504" t="str">
            <v>ESTE</v>
          </cell>
        </row>
        <row r="505">
          <cell r="A505">
            <v>653</v>
          </cell>
          <cell r="B505" t="str">
            <v>ATM Estación Isla Jarabacoa</v>
          </cell>
          <cell r="C505" t="str">
            <v>NORTE</v>
          </cell>
        </row>
        <row r="506">
          <cell r="A506">
            <v>654</v>
          </cell>
          <cell r="B506" t="str">
            <v>ATM Autoservicio S/M Jumbo Puerto Plata</v>
          </cell>
          <cell r="C506" t="str">
            <v>NORTE</v>
          </cell>
        </row>
        <row r="507">
          <cell r="A507">
            <v>655</v>
          </cell>
          <cell r="B507" t="str">
            <v>ATM Farmacia Sandra</v>
          </cell>
          <cell r="C507" t="str">
            <v>DISTRITO NACIONAL</v>
          </cell>
        </row>
        <row r="508">
          <cell r="A508">
            <v>658</v>
          </cell>
          <cell r="B508" t="str">
            <v>ATM Cámara de Cuentas</v>
          </cell>
          <cell r="C508" t="str">
            <v>DISTRITO NACIONAL</v>
          </cell>
        </row>
        <row r="509">
          <cell r="A509">
            <v>659</v>
          </cell>
          <cell r="B509" t="str">
            <v>ATM Down Town Center</v>
          </cell>
          <cell r="C509" t="str">
            <v>DISTRITO NACIONAL</v>
          </cell>
        </row>
        <row r="510">
          <cell r="A510">
            <v>660</v>
          </cell>
          <cell r="B510" t="str">
            <v>ATM Oficina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663</v>
          </cell>
          <cell r="B513" t="str">
            <v>S/M Ole Ave. España</v>
          </cell>
          <cell r="C513" t="str">
            <v>DISTRITO NACIONAL</v>
          </cell>
        </row>
        <row r="514">
          <cell r="A514">
            <v>664</v>
          </cell>
          <cell r="B514" t="str">
            <v>ATM S/M Asfer (Constanza)</v>
          </cell>
          <cell r="C514" t="str">
            <v>NORTE</v>
          </cell>
        </row>
        <row r="515">
          <cell r="A515">
            <v>665</v>
          </cell>
          <cell r="B515" t="str">
            <v>ATM Huacal (Santiago)</v>
          </cell>
          <cell r="C515" t="str">
            <v>NORTE</v>
          </cell>
        </row>
        <row r="516">
          <cell r="A516">
            <v>666</v>
          </cell>
          <cell r="B516" t="str">
            <v>ATM S/M El Porvernir Libert</v>
          </cell>
          <cell r="C516" t="str">
            <v>NORTE</v>
          </cell>
        </row>
        <row r="517">
          <cell r="A517">
            <v>667</v>
          </cell>
          <cell r="B517" t="str">
            <v>ATM Zona Franca Emimar (Santiago)</v>
          </cell>
          <cell r="C517" t="str">
            <v>NORTE</v>
          </cell>
        </row>
        <row r="518">
          <cell r="A518">
            <v>668</v>
          </cell>
          <cell r="B518" t="str">
            <v>ATM Hospital HEMMI (Santiago)</v>
          </cell>
          <cell r="C518" t="str">
            <v>NORTE</v>
          </cell>
        </row>
        <row r="519">
          <cell r="A519">
            <v>669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670</v>
          </cell>
          <cell r="B520" t="str">
            <v>ATM Estación Texaco Algodón</v>
          </cell>
          <cell r="C520" t="str">
            <v>DISTRITO NACIONAL</v>
          </cell>
        </row>
        <row r="521">
          <cell r="A521">
            <v>671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672</v>
          </cell>
          <cell r="B522" t="str">
            <v>ATM Destacamento Policía Nacional La Victoria</v>
          </cell>
          <cell r="C522" t="str">
            <v>DISTRITO NACIONAL</v>
          </cell>
        </row>
        <row r="523">
          <cell r="A523">
            <v>673</v>
          </cell>
          <cell r="B523" t="str">
            <v>ATM Clínica Dr. Cruz Jiminián</v>
          </cell>
          <cell r="C523" t="str">
            <v>ESTE</v>
          </cell>
        </row>
        <row r="524">
          <cell r="A524">
            <v>676</v>
          </cell>
          <cell r="B524" t="str">
            <v>ATM S/M Bravo Colina Del Oeste</v>
          </cell>
          <cell r="C524" t="str">
            <v>DISTRITO NACIONAL</v>
          </cell>
        </row>
        <row r="525">
          <cell r="A525">
            <v>677</v>
          </cell>
          <cell r="B525" t="str">
            <v>ATM PBG Villa Jaragua</v>
          </cell>
          <cell r="C525" t="str">
            <v>SUR</v>
          </cell>
        </row>
        <row r="526">
          <cell r="A526">
            <v>678</v>
          </cell>
          <cell r="B526" t="str">
            <v>ATM Eco Petroleo San Isidro</v>
          </cell>
          <cell r="C526" t="str">
            <v>DISTRITO NACIONAL</v>
          </cell>
        </row>
        <row r="527">
          <cell r="A527">
            <v>679</v>
          </cell>
          <cell r="B527" t="str">
            <v>ATM Base Aerea Puerto Plata</v>
          </cell>
          <cell r="C527" t="str">
            <v>NORTE</v>
          </cell>
        </row>
        <row r="528">
          <cell r="A528">
            <v>680</v>
          </cell>
          <cell r="B528" t="str">
            <v>ATM Hotel Royalton</v>
          </cell>
          <cell r="C528" t="str">
            <v>ESTE</v>
          </cell>
        </row>
        <row r="529">
          <cell r="A529">
            <v>681</v>
          </cell>
          <cell r="B529" t="str">
            <v xml:space="preserve">ATM Hotel Royalton II </v>
          </cell>
          <cell r="C529" t="str">
            <v>ESTE</v>
          </cell>
        </row>
        <row r="530">
          <cell r="A530">
            <v>682</v>
          </cell>
          <cell r="B530" t="str">
            <v>ATM Blue Mall Punta Cana</v>
          </cell>
          <cell r="C530" t="str">
            <v>ESTE</v>
          </cell>
        </row>
        <row r="531">
          <cell r="A531">
            <v>683</v>
          </cell>
          <cell r="B531" t="str">
            <v>ATM INCARNA El Pino (la Vega)</v>
          </cell>
          <cell r="C531" t="str">
            <v>NORTE</v>
          </cell>
        </row>
        <row r="532">
          <cell r="A532">
            <v>684</v>
          </cell>
          <cell r="B532" t="str">
            <v>ATM Estación Texaco Prolongación 27 Febrero</v>
          </cell>
          <cell r="C532" t="str">
            <v>DISTRITO NACIONAL</v>
          </cell>
        </row>
        <row r="533">
          <cell r="A533">
            <v>685</v>
          </cell>
          <cell r="B533" t="str">
            <v>ATM Autoservicio UASD</v>
          </cell>
          <cell r="C533" t="str">
            <v>DISTRITO NACIONAL</v>
          </cell>
        </row>
        <row r="534">
          <cell r="A534">
            <v>686</v>
          </cell>
          <cell r="B534" t="str">
            <v>ATM Autoservicio Oficina Máximo Gómez</v>
          </cell>
          <cell r="C534" t="str">
            <v>DISTRITO NACIONAL</v>
          </cell>
        </row>
        <row r="535">
          <cell r="A535">
            <v>687</v>
          </cell>
          <cell r="B535" t="str">
            <v>ATM Oficina Monterrico II</v>
          </cell>
          <cell r="C535" t="str">
            <v>NORTE</v>
          </cell>
        </row>
        <row r="536">
          <cell r="A536">
            <v>688</v>
          </cell>
          <cell r="B536" t="str">
            <v>ATM Innova Centro Ave. Kennedy</v>
          </cell>
          <cell r="C536" t="str">
            <v>DISTRITO NACIONAL</v>
          </cell>
        </row>
        <row r="537">
          <cell r="A537">
            <v>689</v>
          </cell>
          <cell r="B537" t="str">
            <v>ATM Eco Petroleo Villa Gonzalez</v>
          </cell>
          <cell r="C537" t="str">
            <v>NORTE</v>
          </cell>
        </row>
        <row r="538">
          <cell r="A538">
            <v>690</v>
          </cell>
          <cell r="B538" t="str">
            <v>ATM Eco Petroleo Esperanza</v>
          </cell>
          <cell r="C538" t="str">
            <v>DISTRITO NACIONAL</v>
          </cell>
        </row>
        <row r="539">
          <cell r="A539">
            <v>691</v>
          </cell>
          <cell r="B539" t="str">
            <v>ATM Eco Petroleo Manzanillo</v>
          </cell>
          <cell r="C539" t="str">
            <v>NORTE</v>
          </cell>
        </row>
        <row r="540">
          <cell r="A540">
            <v>693</v>
          </cell>
          <cell r="B540" t="str">
            <v>ATM INTL Medical Punta Cana</v>
          </cell>
          <cell r="C540" t="str">
            <v>ESTE</v>
          </cell>
        </row>
        <row r="541">
          <cell r="A541">
            <v>694</v>
          </cell>
          <cell r="B541" t="str">
            <v>ATM Optica 27 de Febrero</v>
          </cell>
          <cell r="C541" t="str">
            <v>DISTRITO NACIONAL</v>
          </cell>
        </row>
        <row r="542">
          <cell r="A542">
            <v>695</v>
          </cell>
          <cell r="B542" t="str">
            <v>ATM Contac Center</v>
          </cell>
          <cell r="C542" t="str">
            <v>DISTRITO NACIONAL</v>
          </cell>
        </row>
        <row r="543">
          <cell r="A543">
            <v>696</v>
          </cell>
          <cell r="B543" t="str">
            <v>ATM Olé Jacobo Majluta</v>
          </cell>
          <cell r="C543" t="str">
            <v>DISTRITO NACIONAL</v>
          </cell>
        </row>
        <row r="544">
          <cell r="A544">
            <v>697</v>
          </cell>
          <cell r="B544" t="str">
            <v>ATM Hipermercado Olé Ciudad Juan Bosch</v>
          </cell>
          <cell r="C544" t="str">
            <v>DISTRITO NACIONAL</v>
          </cell>
        </row>
        <row r="545">
          <cell r="A545">
            <v>698</v>
          </cell>
          <cell r="B545" t="str">
            <v>ATM Parador Bellamar</v>
          </cell>
          <cell r="C545" t="str">
            <v>DISTRITO NACIONAL</v>
          </cell>
        </row>
        <row r="546">
          <cell r="A546">
            <v>699</v>
          </cell>
          <cell r="B546" t="str">
            <v>ATM S/M Bravo Bani</v>
          </cell>
          <cell r="C546" t="str">
            <v>SUR</v>
          </cell>
        </row>
        <row r="547">
          <cell r="A547">
            <v>701</v>
          </cell>
          <cell r="B547" t="str">
            <v>ATM Autoservicio Los Alcarrizos</v>
          </cell>
          <cell r="C547" t="str">
            <v>DISTRITO NACIONAL</v>
          </cell>
        </row>
        <row r="548">
          <cell r="A548">
            <v>703</v>
          </cell>
          <cell r="B548" t="str">
            <v xml:space="preserve">ATM Oficina El Mamey Los Hidalgos </v>
          </cell>
          <cell r="C548" t="str">
            <v>NORTE</v>
          </cell>
        </row>
        <row r="549">
          <cell r="A549">
            <v>705</v>
          </cell>
          <cell r="B549" t="str">
            <v xml:space="preserve">ATM ISFODOSU (Instituto Superior de Formación Docente Salomé Ureña (Licey al Medio) </v>
          </cell>
          <cell r="C549" t="str">
            <v>NORTE</v>
          </cell>
        </row>
        <row r="550">
          <cell r="A550">
            <v>706</v>
          </cell>
          <cell r="B550" t="str">
            <v xml:space="preserve">ATM S/M Pristine </v>
          </cell>
          <cell r="C550" t="str">
            <v>DISTRITO NACIONAL</v>
          </cell>
        </row>
        <row r="551">
          <cell r="A551">
            <v>707</v>
          </cell>
          <cell r="B551" t="str">
            <v xml:space="preserve">ATM IAD </v>
          </cell>
          <cell r="C551" t="str">
            <v>DISTRITO NACIONAL</v>
          </cell>
        </row>
        <row r="552">
          <cell r="A552">
            <v>708</v>
          </cell>
          <cell r="B552" t="str">
            <v xml:space="preserve">ATM El Vestir De Hoy </v>
          </cell>
          <cell r="C552" t="str">
            <v>DISTRITO NACIONAL</v>
          </cell>
        </row>
        <row r="553">
          <cell r="A553">
            <v>709</v>
          </cell>
          <cell r="B553" t="str">
            <v xml:space="preserve">ATM Seguros Maestro SEMMA  </v>
          </cell>
          <cell r="C553" t="str">
            <v>DISTRITO NACIONAL</v>
          </cell>
        </row>
        <row r="554">
          <cell r="A554">
            <v>710</v>
          </cell>
          <cell r="B554" t="str">
            <v xml:space="preserve">ATM S/M Soberano </v>
          </cell>
          <cell r="C554" t="str">
            <v>DISTRITO NACIONAL</v>
          </cell>
        </row>
        <row r="555">
          <cell r="A555">
            <v>712</v>
          </cell>
          <cell r="B555" t="str">
            <v xml:space="preserve">ATM Oficina Imbert </v>
          </cell>
          <cell r="C555" t="str">
            <v>NORTE</v>
          </cell>
        </row>
        <row r="556">
          <cell r="A556">
            <v>713</v>
          </cell>
          <cell r="B556" t="str">
            <v xml:space="preserve">ATM Oficina Las Américas </v>
          </cell>
          <cell r="C556" t="str">
            <v>DISTRITO NACIONAL</v>
          </cell>
        </row>
        <row r="557">
          <cell r="A557">
            <v>714</v>
          </cell>
          <cell r="B557" t="str">
            <v xml:space="preserve">ATM Hospital de Herrera </v>
          </cell>
          <cell r="C557" t="str">
            <v>DISTRITO NACIONAL</v>
          </cell>
        </row>
        <row r="558">
          <cell r="A558">
            <v>715</v>
          </cell>
          <cell r="B558" t="str">
            <v xml:space="preserve">ATM Oficina 27 de Febrero (Lobby) </v>
          </cell>
          <cell r="C558" t="str">
            <v>DISTRITO NACIONAL</v>
          </cell>
        </row>
        <row r="559">
          <cell r="A559">
            <v>716</v>
          </cell>
          <cell r="B559" t="str">
            <v xml:space="preserve">ATM Oficina Zona Franca (Santiago) </v>
          </cell>
          <cell r="C559" t="str">
            <v>NORTE</v>
          </cell>
        </row>
        <row r="560">
          <cell r="A560">
            <v>717</v>
          </cell>
          <cell r="B560" t="str">
            <v xml:space="preserve">ATM Oficina Los Alcarrizos </v>
          </cell>
          <cell r="C560" t="str">
            <v>DISTRITO NACIONAL</v>
          </cell>
        </row>
        <row r="561">
          <cell r="A561">
            <v>718</v>
          </cell>
          <cell r="B561" t="str">
            <v xml:space="preserve">ATM Feria Ganadera </v>
          </cell>
          <cell r="C561" t="str">
            <v>DISTRITO NACIONAL</v>
          </cell>
        </row>
        <row r="562">
          <cell r="A562">
            <v>719</v>
          </cell>
          <cell r="B562" t="str">
            <v xml:space="preserve">ATM Ayuntamiento Municipal San Luís </v>
          </cell>
          <cell r="C562" t="str">
            <v>DISTRITO NACIONAL</v>
          </cell>
        </row>
        <row r="563">
          <cell r="A563">
            <v>720</v>
          </cell>
          <cell r="B563" t="str">
            <v xml:space="preserve">ATM OMSA (Santiago) </v>
          </cell>
          <cell r="C563" t="str">
            <v>NORTE</v>
          </cell>
        </row>
        <row r="564">
          <cell r="A564">
            <v>721</v>
          </cell>
          <cell r="B564" t="str">
            <v xml:space="preserve">ATM Oficina Charles de Gaulle II </v>
          </cell>
          <cell r="C564" t="str">
            <v>DISTRITO NACIONAL</v>
          </cell>
        </row>
        <row r="565">
          <cell r="A565">
            <v>722</v>
          </cell>
          <cell r="B565" t="str">
            <v xml:space="preserve">ATM Oficina Charles de Gaulle III </v>
          </cell>
          <cell r="C565" t="str">
            <v>DISTRITO NACIONAL</v>
          </cell>
        </row>
        <row r="566">
          <cell r="A566">
            <v>723</v>
          </cell>
          <cell r="B566" t="str">
            <v xml:space="preserve">ATM Farmacia COOPINFA </v>
          </cell>
          <cell r="C566" t="str">
            <v>DISTRITO NACIONAL</v>
          </cell>
        </row>
        <row r="567">
          <cell r="A567">
            <v>724</v>
          </cell>
          <cell r="B567" t="str">
            <v xml:space="preserve">ATM El Huacal I </v>
          </cell>
          <cell r="C567" t="str">
            <v>DISTRITO NACIONAL</v>
          </cell>
        </row>
        <row r="568">
          <cell r="A568">
            <v>725</v>
          </cell>
          <cell r="B568" t="str">
            <v xml:space="preserve">ATM El Huacal II  </v>
          </cell>
          <cell r="C568" t="str">
            <v>DISTRITO NACIONAL</v>
          </cell>
        </row>
        <row r="569">
          <cell r="A569">
            <v>726</v>
          </cell>
          <cell r="B569" t="str">
            <v xml:space="preserve">ATM El Huacal III </v>
          </cell>
          <cell r="C569" t="str">
            <v>DISTRITO NACIONAL</v>
          </cell>
        </row>
        <row r="570">
          <cell r="A570">
            <v>727</v>
          </cell>
          <cell r="B570" t="str">
            <v xml:space="preserve">ATM UNP Pisano </v>
          </cell>
          <cell r="C570" t="str">
            <v>NORTE</v>
          </cell>
        </row>
        <row r="571">
          <cell r="A571">
            <v>728</v>
          </cell>
          <cell r="B571" t="str">
            <v xml:space="preserve">ATM UNP La Vega Oficina Regional Norcentral </v>
          </cell>
          <cell r="C571" t="str">
            <v>NORTE</v>
          </cell>
        </row>
        <row r="572">
          <cell r="A572">
            <v>729</v>
          </cell>
          <cell r="B572" t="str">
            <v xml:space="preserve">ATM Zona Franca (La Vega) </v>
          </cell>
          <cell r="C572" t="str">
            <v>NORTE</v>
          </cell>
        </row>
        <row r="573">
          <cell r="A573">
            <v>730</v>
          </cell>
          <cell r="B573" t="str">
            <v xml:space="preserve">ATM Palacio de Justicia Barahona </v>
          </cell>
          <cell r="C573" t="str">
            <v>SUR</v>
          </cell>
        </row>
        <row r="574">
          <cell r="A574">
            <v>731</v>
          </cell>
          <cell r="B574" t="str">
            <v xml:space="preserve">ATM UNP Villa González </v>
          </cell>
          <cell r="C574" t="str">
            <v>NORTE</v>
          </cell>
        </row>
        <row r="575">
          <cell r="A575">
            <v>732</v>
          </cell>
          <cell r="B575" t="str">
            <v xml:space="preserve">ATM Molino del Valle (Santiago) </v>
          </cell>
          <cell r="C575" t="str">
            <v>NORTE</v>
          </cell>
        </row>
        <row r="576">
          <cell r="A576">
            <v>733</v>
          </cell>
          <cell r="B576" t="str">
            <v xml:space="preserve">ATM Zona Franca Perdenales </v>
          </cell>
          <cell r="C576" t="str">
            <v>SUR</v>
          </cell>
        </row>
        <row r="577">
          <cell r="A577">
            <v>734</v>
          </cell>
          <cell r="B577" t="str">
            <v xml:space="preserve">ATM Oficina Independencia I </v>
          </cell>
          <cell r="C577" t="str">
            <v>DISTRITO NACIONAL</v>
          </cell>
        </row>
        <row r="578">
          <cell r="A578">
            <v>735</v>
          </cell>
          <cell r="B578" t="str">
            <v xml:space="preserve">ATM Oficina Independencia II  </v>
          </cell>
          <cell r="C578" t="str">
            <v>DISTRITO NACIONAL</v>
          </cell>
        </row>
        <row r="579">
          <cell r="A579">
            <v>736</v>
          </cell>
          <cell r="B579" t="str">
            <v xml:space="preserve">ATM Oficina Puerto Plata I </v>
          </cell>
          <cell r="C579" t="str">
            <v>NORTE</v>
          </cell>
        </row>
        <row r="580">
          <cell r="A580">
            <v>737</v>
          </cell>
          <cell r="B580" t="str">
            <v xml:space="preserve">ATM UNP Cabarete (Puerto Plata) </v>
          </cell>
          <cell r="C580" t="str">
            <v>NORTE</v>
          </cell>
        </row>
        <row r="581">
          <cell r="A581">
            <v>738</v>
          </cell>
          <cell r="B581" t="str">
            <v xml:space="preserve">ATM Zona Franca Los Alcarrizos </v>
          </cell>
          <cell r="C581" t="str">
            <v>DISTRITO NACIONAL</v>
          </cell>
        </row>
        <row r="582">
          <cell r="A582">
            <v>739</v>
          </cell>
          <cell r="B582" t="str">
            <v xml:space="preserve">ATM Peaje Autopista Duarte </v>
          </cell>
          <cell r="C582" t="str">
            <v>DISTRITO NACIONAL</v>
          </cell>
        </row>
        <row r="583">
          <cell r="A583">
            <v>740</v>
          </cell>
          <cell r="B583" t="str">
            <v xml:space="preserve">ATM EDENORTE (Santiago) </v>
          </cell>
          <cell r="C583" t="str">
            <v>NORTE</v>
          </cell>
        </row>
        <row r="584">
          <cell r="A584">
            <v>741</v>
          </cell>
          <cell r="B584" t="str">
            <v>ATM CURNE UASD San Francisco de Macorís</v>
          </cell>
          <cell r="C584" t="str">
            <v>NORTE</v>
          </cell>
        </row>
        <row r="585">
          <cell r="A585">
            <v>742</v>
          </cell>
          <cell r="B585" t="str">
            <v xml:space="preserve">ATM Oficina Plaza del Rey (La Romana) </v>
          </cell>
          <cell r="C585" t="str">
            <v>ESTE</v>
          </cell>
        </row>
        <row r="586">
          <cell r="A586">
            <v>743</v>
          </cell>
          <cell r="B586" t="str">
            <v xml:space="preserve">ATM Oficina Los Frailes </v>
          </cell>
          <cell r="C586" t="str">
            <v>DISTRITO NACIONAL</v>
          </cell>
        </row>
        <row r="587">
          <cell r="A587">
            <v>744</v>
          </cell>
          <cell r="B587" t="str">
            <v xml:space="preserve">ATM Multicentro La Sirena Venezuela </v>
          </cell>
          <cell r="C587" t="str">
            <v>DISTRITO NACIONAL</v>
          </cell>
        </row>
        <row r="588">
          <cell r="A588">
            <v>745</v>
          </cell>
          <cell r="B588" t="str">
            <v xml:space="preserve">ATM Oficina Ave. Duarte </v>
          </cell>
          <cell r="C588" t="str">
            <v>DISTRITO NACIONAL</v>
          </cell>
        </row>
        <row r="589">
          <cell r="A589">
            <v>746</v>
          </cell>
          <cell r="B589" t="str">
            <v xml:space="preserve">ATM Oficina Las Terrenas </v>
          </cell>
          <cell r="C589" t="str">
            <v>NORTE</v>
          </cell>
        </row>
        <row r="590">
          <cell r="A590">
            <v>747</v>
          </cell>
          <cell r="B590" t="str">
            <v xml:space="preserve">ATM Club BR (Santiago) </v>
          </cell>
          <cell r="C590" t="str">
            <v>NORTE</v>
          </cell>
        </row>
        <row r="591">
          <cell r="A591">
            <v>748</v>
          </cell>
          <cell r="B591" t="str">
            <v xml:space="preserve">ATM Centro de Caja (Santiago) </v>
          </cell>
          <cell r="C591" t="str">
            <v>NORTE</v>
          </cell>
        </row>
        <row r="592">
          <cell r="A592">
            <v>749</v>
          </cell>
          <cell r="B592" t="str">
            <v xml:space="preserve">ATM Oficina Yaque </v>
          </cell>
          <cell r="C592" t="str">
            <v>NORTE</v>
          </cell>
        </row>
        <row r="593">
          <cell r="A593">
            <v>750</v>
          </cell>
          <cell r="B593" t="str">
            <v xml:space="preserve">ATM UNP Duvergé </v>
          </cell>
          <cell r="C593" t="str">
            <v>SUR</v>
          </cell>
        </row>
        <row r="594">
          <cell r="A594">
            <v>751</v>
          </cell>
          <cell r="B594" t="str">
            <v>ATM Eco Petroleo Camilo</v>
          </cell>
          <cell r="C594" t="str">
            <v>SUR</v>
          </cell>
        </row>
        <row r="595">
          <cell r="A595">
            <v>752</v>
          </cell>
          <cell r="B595" t="str">
            <v xml:space="preserve">ATM UNP Las Carolinas (La Vega) </v>
          </cell>
          <cell r="C595" t="str">
            <v>NORTE</v>
          </cell>
        </row>
        <row r="596">
          <cell r="A596">
            <v>753</v>
          </cell>
          <cell r="B596" t="str">
            <v xml:space="preserve">ATM S/M Nacional Tiradentes </v>
          </cell>
          <cell r="C596" t="str">
            <v>DISTRITO NACIONAL</v>
          </cell>
        </row>
        <row r="597">
          <cell r="A597">
            <v>754</v>
          </cell>
          <cell r="B597" t="str">
            <v xml:space="preserve">ATM Autobanco Oficina Licey al Medio </v>
          </cell>
          <cell r="C597" t="str">
            <v>NORTE</v>
          </cell>
        </row>
        <row r="598">
          <cell r="A598">
            <v>755</v>
          </cell>
          <cell r="B598" t="str">
            <v xml:space="preserve">ATM Oficina Galería del Este (Plaza) </v>
          </cell>
          <cell r="C598" t="str">
            <v>DISTRITO NACIONAL</v>
          </cell>
        </row>
        <row r="599">
          <cell r="A599">
            <v>756</v>
          </cell>
          <cell r="B599" t="str">
            <v xml:space="preserve">ATM UNP Villa La Mata (Cotuí) </v>
          </cell>
          <cell r="C599" t="str">
            <v>NORTE</v>
          </cell>
        </row>
        <row r="600">
          <cell r="A600">
            <v>757</v>
          </cell>
          <cell r="B600" t="str">
            <v xml:space="preserve">ATM UNP Plaza Paseo (Santiago) </v>
          </cell>
          <cell r="C600" t="str">
            <v>NORTE</v>
          </cell>
        </row>
        <row r="601">
          <cell r="A601">
            <v>758</v>
          </cell>
          <cell r="B601" t="str">
            <v>ATM S/M Nacional El Embrujo</v>
          </cell>
          <cell r="C601" t="str">
            <v>NORTE</v>
          </cell>
        </row>
        <row r="602">
          <cell r="A602">
            <v>759</v>
          </cell>
          <cell r="B602" t="str">
            <v xml:space="preserve">ATM Oficina Buena Vista I </v>
          </cell>
          <cell r="C602" t="str">
            <v>DISTRITO NACIONAL</v>
          </cell>
        </row>
        <row r="603">
          <cell r="A603">
            <v>760</v>
          </cell>
          <cell r="B603" t="str">
            <v xml:space="preserve">ATM UNP Cruce Guayacanes (Mao) </v>
          </cell>
          <cell r="C603" t="str">
            <v>NORTE</v>
          </cell>
        </row>
        <row r="604">
          <cell r="A604">
            <v>761</v>
          </cell>
          <cell r="B604" t="str">
            <v xml:space="preserve">ATM ISSPOL </v>
          </cell>
          <cell r="C604" t="str">
            <v>DISTRITO NACIONAL</v>
          </cell>
        </row>
        <row r="605">
          <cell r="A605">
            <v>763</v>
          </cell>
          <cell r="B605" t="str">
            <v xml:space="preserve">ATM UNP Montellano </v>
          </cell>
          <cell r="C605" t="str">
            <v>NORTE</v>
          </cell>
        </row>
        <row r="606">
          <cell r="A606">
            <v>764</v>
          </cell>
          <cell r="B606" t="str">
            <v xml:space="preserve">ATM Oficina Elías Piña </v>
          </cell>
          <cell r="C606" t="str">
            <v>SUR</v>
          </cell>
        </row>
        <row r="607">
          <cell r="A607">
            <v>765</v>
          </cell>
          <cell r="B607" t="str">
            <v xml:space="preserve">ATM Oficina Azua I </v>
          </cell>
          <cell r="C607" t="str">
            <v>SUR</v>
          </cell>
        </row>
        <row r="608">
          <cell r="A608">
            <v>766</v>
          </cell>
          <cell r="B608" t="str">
            <v xml:space="preserve">ATM Oficina Azua II </v>
          </cell>
          <cell r="C608" t="str">
            <v>SUR</v>
          </cell>
        </row>
        <row r="609">
          <cell r="A609">
            <v>767</v>
          </cell>
          <cell r="B609" t="str">
            <v xml:space="preserve">ATM S/M Diverso (Azua) </v>
          </cell>
          <cell r="C609" t="str">
            <v>SUR</v>
          </cell>
        </row>
        <row r="610">
          <cell r="A610">
            <v>768</v>
          </cell>
          <cell r="B610" t="str">
            <v xml:space="preserve">ATM Autoservicio Tiradentes III </v>
          </cell>
          <cell r="C610" t="str">
            <v>DISTRITO NACIONAL</v>
          </cell>
        </row>
        <row r="611">
          <cell r="A611">
            <v>769</v>
          </cell>
          <cell r="B611" t="str">
            <v>ATM UNP Pablo Mella Morales</v>
          </cell>
          <cell r="C611" t="str">
            <v>DISTRITO NACIONAL</v>
          </cell>
        </row>
        <row r="612">
          <cell r="A612">
            <v>770</v>
          </cell>
          <cell r="B612" t="str">
            <v xml:space="preserve">ATM Estación Eco Los Haitises </v>
          </cell>
          <cell r="C612" t="str">
            <v>NORTE</v>
          </cell>
        </row>
        <row r="613">
          <cell r="A613">
            <v>771</v>
          </cell>
          <cell r="B613" t="str">
            <v xml:space="preserve">ATM UASD Mao </v>
          </cell>
          <cell r="C613" t="str">
            <v>NORTE</v>
          </cell>
        </row>
        <row r="614">
          <cell r="A614">
            <v>772</v>
          </cell>
          <cell r="B614" t="str">
            <v xml:space="preserve">ATM UNP Yamasá </v>
          </cell>
          <cell r="C614" t="str">
            <v>ESTE</v>
          </cell>
        </row>
        <row r="615">
          <cell r="A615">
            <v>773</v>
          </cell>
          <cell r="B615" t="str">
            <v xml:space="preserve">ATM S/M Jumbo La Romana </v>
          </cell>
          <cell r="C615" t="str">
            <v>ESTE</v>
          </cell>
        </row>
        <row r="616">
          <cell r="A616">
            <v>774</v>
          </cell>
          <cell r="B616" t="str">
            <v xml:space="preserve">ATM Oficina Montecristi </v>
          </cell>
          <cell r="C616" t="str">
            <v>NORTE</v>
          </cell>
        </row>
        <row r="617">
          <cell r="A617">
            <v>775</v>
          </cell>
          <cell r="B617" t="str">
            <v xml:space="preserve">ATM S/M Lilo (Montecristi) </v>
          </cell>
          <cell r="C617" t="str">
            <v>NORTE</v>
          </cell>
        </row>
        <row r="618">
          <cell r="A618">
            <v>776</v>
          </cell>
          <cell r="B618" t="str">
            <v xml:space="preserve">ATM Oficina Monte Plata </v>
          </cell>
          <cell r="C618" t="str">
            <v>ESTE</v>
          </cell>
        </row>
        <row r="619">
          <cell r="A619">
            <v>777</v>
          </cell>
          <cell r="B619" t="str">
            <v xml:space="preserve">ATM S/M Pérez Monte Plata </v>
          </cell>
          <cell r="C619" t="str">
            <v>ESTE</v>
          </cell>
        </row>
        <row r="620">
          <cell r="A620">
            <v>778</v>
          </cell>
          <cell r="B620" t="str">
            <v xml:space="preserve">ATM Oficina Esperanza (Mao) </v>
          </cell>
          <cell r="C620" t="str">
            <v>NORTE</v>
          </cell>
        </row>
        <row r="621">
          <cell r="A621">
            <v>779</v>
          </cell>
          <cell r="B621" t="str">
            <v xml:space="preserve">ATM Zona Franca Esperanza I (Mao) </v>
          </cell>
          <cell r="C621" t="str">
            <v>NORTE</v>
          </cell>
        </row>
        <row r="622">
          <cell r="A622">
            <v>780</v>
          </cell>
          <cell r="B622" t="str">
            <v xml:space="preserve">ATM Oficina Barahona I </v>
          </cell>
          <cell r="C622" t="str">
            <v>SUR</v>
          </cell>
        </row>
        <row r="623">
          <cell r="A623">
            <v>781</v>
          </cell>
          <cell r="B623" t="str">
            <v xml:space="preserve">ATM Estación Isla Barahona </v>
          </cell>
          <cell r="C623" t="str">
            <v>SUR</v>
          </cell>
        </row>
        <row r="624">
          <cell r="A624">
            <v>782</v>
          </cell>
          <cell r="B624" t="str">
            <v>ATM Banco Agrícola (Constanza)</v>
          </cell>
          <cell r="C624" t="str">
            <v>NORTE</v>
          </cell>
        </row>
        <row r="625">
          <cell r="A625">
            <v>783</v>
          </cell>
          <cell r="B625" t="str">
            <v xml:space="preserve">ATM Autobanco Alfa y Omega (Barahona) </v>
          </cell>
          <cell r="C625" t="str">
            <v>SUR</v>
          </cell>
        </row>
        <row r="626">
          <cell r="A626">
            <v>784</v>
          </cell>
          <cell r="B626" t="str">
            <v xml:space="preserve">ATM Tribunal Superior Electoral </v>
          </cell>
          <cell r="C626" t="str">
            <v>DISTRITO NACIONAL</v>
          </cell>
        </row>
        <row r="627">
          <cell r="A627">
            <v>785</v>
          </cell>
          <cell r="B627" t="str">
            <v xml:space="preserve">ATM S/M Nacional Máximo Gómez </v>
          </cell>
          <cell r="C627" t="str">
            <v>DISTRITO NACIONAL</v>
          </cell>
        </row>
        <row r="628">
          <cell r="A628">
            <v>786</v>
          </cell>
          <cell r="B628" t="str">
            <v xml:space="preserve">ATM Oficina Agora Mall II </v>
          </cell>
          <cell r="C628" t="str">
            <v>DISTRITO NACIONAL</v>
          </cell>
        </row>
        <row r="629">
          <cell r="A629">
            <v>787</v>
          </cell>
          <cell r="B629" t="str">
            <v xml:space="preserve">ATM Cafetería CTB II </v>
          </cell>
          <cell r="C629" t="str">
            <v>DISTRITO NACIONAL</v>
          </cell>
        </row>
        <row r="630">
          <cell r="A630">
            <v>788</v>
          </cell>
          <cell r="B630" t="str">
            <v xml:space="preserve">ATM Relaciones Exteriores (Cancillería) </v>
          </cell>
          <cell r="C630" t="str">
            <v>DISTRITO NACIONAL</v>
          </cell>
        </row>
        <row r="631">
          <cell r="A631">
            <v>789</v>
          </cell>
          <cell r="B631" t="str">
            <v>ATM Hotel Bellevue Boca Chica</v>
          </cell>
          <cell r="C631" t="str">
            <v>ESTE</v>
          </cell>
        </row>
        <row r="632">
          <cell r="A632">
            <v>790</v>
          </cell>
          <cell r="B632" t="str">
            <v xml:space="preserve">ATM Oficina Bella Vista Mall I </v>
          </cell>
          <cell r="C632" t="str">
            <v>DISTRITO NACIONAL</v>
          </cell>
        </row>
        <row r="633">
          <cell r="A633">
            <v>791</v>
          </cell>
          <cell r="B633" t="str">
            <v xml:space="preserve">ATM Oficina Sans Soucí </v>
          </cell>
          <cell r="C633" t="str">
            <v>DISTRITO NACIONAL</v>
          </cell>
        </row>
        <row r="634">
          <cell r="A634">
            <v>792</v>
          </cell>
          <cell r="B634" t="str">
            <v>ATM Hospital Salvador de Gautier</v>
          </cell>
          <cell r="C634" t="str">
            <v>DISTRITO NACIONAL</v>
          </cell>
        </row>
        <row r="635">
          <cell r="A635">
            <v>793</v>
          </cell>
          <cell r="B635" t="str">
            <v xml:space="preserve">ATM Centro de Caja Agora Mall </v>
          </cell>
          <cell r="C635" t="str">
            <v>DISTRITO NACIONAL</v>
          </cell>
        </row>
        <row r="636">
          <cell r="A636">
            <v>794</v>
          </cell>
          <cell r="B636" t="str">
            <v xml:space="preserve">ATM CODIA </v>
          </cell>
          <cell r="C636" t="str">
            <v>DISTRITO NACIONAL</v>
          </cell>
        </row>
        <row r="637">
          <cell r="A637">
            <v>795</v>
          </cell>
          <cell r="B637" t="str">
            <v xml:space="preserve">ATM UNP Guaymate (La Romana) </v>
          </cell>
          <cell r="C637" t="str">
            <v>ESTE</v>
          </cell>
        </row>
        <row r="638">
          <cell r="A638">
            <v>796</v>
          </cell>
          <cell r="B638" t="str">
            <v xml:space="preserve">ATM Oficina Plaza Ventura (Nagua) </v>
          </cell>
          <cell r="C638" t="str">
            <v>NORTE</v>
          </cell>
        </row>
        <row r="639">
          <cell r="A639">
            <v>797</v>
          </cell>
          <cell r="B639" t="str">
            <v>ATM Dirección de Jubilaciones y Pensiones</v>
          </cell>
          <cell r="C639" t="str">
            <v>DISTRITO NACIONAL</v>
          </cell>
        </row>
        <row r="640">
          <cell r="A640">
            <v>798</v>
          </cell>
          <cell r="B640" t="str">
            <v>ATM Hotel Grand Paradise Samana</v>
          </cell>
          <cell r="C640" t="str">
            <v>ESTE</v>
          </cell>
        </row>
        <row r="641">
          <cell r="A641">
            <v>799</v>
          </cell>
          <cell r="B641" t="str">
            <v xml:space="preserve">ATM Clínica Corominas (Santiago) </v>
          </cell>
          <cell r="C641" t="str">
            <v>NORTE</v>
          </cell>
        </row>
        <row r="642">
          <cell r="A642">
            <v>800</v>
          </cell>
          <cell r="B642" t="str">
            <v xml:space="preserve">ATM Estación Next Dipsa Pedro Livio Cedeño </v>
          </cell>
          <cell r="C642" t="str">
            <v>DISTRITO NACIONAL</v>
          </cell>
        </row>
        <row r="643">
          <cell r="A643">
            <v>801</v>
          </cell>
          <cell r="B643" t="str">
            <v xml:space="preserve">ATM Galería 360 Food Court </v>
          </cell>
          <cell r="C643" t="str">
            <v>DISTRITO NACIONAL</v>
          </cell>
        </row>
        <row r="644">
          <cell r="A644">
            <v>802</v>
          </cell>
          <cell r="B644" t="str">
            <v xml:space="preserve">ATM UNP Aeropuerto La Romana </v>
          </cell>
          <cell r="C644" t="str">
            <v>ESTE</v>
          </cell>
        </row>
        <row r="645">
          <cell r="A645">
            <v>803</v>
          </cell>
          <cell r="B645" t="str">
            <v xml:space="preserve">ATM Hotel Be Live Canoa (Bayahibe) I </v>
          </cell>
          <cell r="C645" t="str">
            <v>ESTE</v>
          </cell>
        </row>
        <row r="646">
          <cell r="A646">
            <v>804</v>
          </cell>
          <cell r="B646" t="str">
            <v xml:space="preserve">ATM Hotel Be Live Punta Cana (Cabeza de Toro) </v>
          </cell>
          <cell r="C646" t="str">
            <v>ESTE</v>
          </cell>
        </row>
        <row r="647">
          <cell r="A647">
            <v>805</v>
          </cell>
          <cell r="B647" t="str">
            <v xml:space="preserve">ATM Be Live Grand Marién (Puerto Plata) </v>
          </cell>
          <cell r="C647" t="str">
            <v>NORTE</v>
          </cell>
        </row>
        <row r="648">
          <cell r="A648">
            <v>806</v>
          </cell>
          <cell r="B648" t="str">
            <v xml:space="preserve">ATM SEWN (Zona Franca (Santiago)) </v>
          </cell>
          <cell r="C648" t="str">
            <v>NORTE</v>
          </cell>
        </row>
        <row r="649">
          <cell r="A649">
            <v>807</v>
          </cell>
          <cell r="B649" t="str">
            <v xml:space="preserve">ATM S/M Morel (Mao) </v>
          </cell>
          <cell r="C649" t="str">
            <v>NORTE</v>
          </cell>
        </row>
        <row r="650">
          <cell r="A650">
            <v>808</v>
          </cell>
          <cell r="B650" t="str">
            <v xml:space="preserve">ATM Oficina Castillo </v>
          </cell>
          <cell r="C650" t="str">
            <v>NORTE</v>
          </cell>
        </row>
        <row r="651">
          <cell r="A651">
            <v>809</v>
          </cell>
          <cell r="B651" t="str">
            <v>ATM Yoma (Cotuí)</v>
          </cell>
          <cell r="C651" t="str">
            <v>NORTE</v>
          </cell>
        </row>
        <row r="652">
          <cell r="A652">
            <v>810</v>
          </cell>
          <cell r="B652" t="str">
            <v xml:space="preserve">ATM UNP Multicentro La Sirena José Contreras </v>
          </cell>
          <cell r="C652" t="str">
            <v>DISTRITO NACIONAL</v>
          </cell>
        </row>
        <row r="653">
          <cell r="A653">
            <v>811</v>
          </cell>
          <cell r="B653" t="str">
            <v xml:space="preserve">ATM Almacenes Unidos </v>
          </cell>
          <cell r="C653" t="str">
            <v>DISTRITO NACIONAL</v>
          </cell>
        </row>
        <row r="654">
          <cell r="A654">
            <v>812</v>
          </cell>
          <cell r="B654" t="str">
            <v xml:space="preserve">ATM Canasta del Pueblo </v>
          </cell>
          <cell r="C654" t="str">
            <v>DISTRITO NACIONAL</v>
          </cell>
        </row>
        <row r="655">
          <cell r="A655">
            <v>813</v>
          </cell>
          <cell r="B655" t="str">
            <v>ATM Oficina Occidental Mall</v>
          </cell>
          <cell r="C655" t="str">
            <v>DISTRITO NACIONAL</v>
          </cell>
        </row>
        <row r="656">
          <cell r="A656">
            <v>815</v>
          </cell>
          <cell r="B656" t="str">
            <v xml:space="preserve">ATM Oficina Atalaya del Mar </v>
          </cell>
          <cell r="C656" t="str">
            <v>DISTRITO NACIONAL</v>
          </cell>
        </row>
        <row r="657">
          <cell r="A657">
            <v>816</v>
          </cell>
          <cell r="B657" t="str">
            <v xml:space="preserve">ATM Oficina Pedro Brand </v>
          </cell>
          <cell r="C657" t="str">
            <v>DISTRITO NACIONAL</v>
          </cell>
        </row>
        <row r="658">
          <cell r="A658">
            <v>817</v>
          </cell>
          <cell r="B658" t="str">
            <v xml:space="preserve">ATM Ayuntamiento Sabana Larga (San José de Ocoa) </v>
          </cell>
          <cell r="C658" t="str">
            <v>SUR</v>
          </cell>
        </row>
        <row r="659">
          <cell r="A659">
            <v>818</v>
          </cell>
          <cell r="B659" t="str">
            <v xml:space="preserve">ATM Juridicción Inmobiliaria </v>
          </cell>
          <cell r="C659" t="str">
            <v>DISTRITO NACIONAL</v>
          </cell>
        </row>
        <row r="660">
          <cell r="A660">
            <v>819</v>
          </cell>
          <cell r="B660" t="str">
            <v xml:space="preserve">ATM Jurisdicción Inmobiliaria (Santiago) </v>
          </cell>
          <cell r="C660" t="str">
            <v>NORTE</v>
          </cell>
        </row>
        <row r="661">
          <cell r="A661">
            <v>821</v>
          </cell>
          <cell r="B661" t="str">
            <v xml:space="preserve">ATM S/M Bravo Churchill </v>
          </cell>
          <cell r="C661" t="str">
            <v>DISTRITO NACIONAL</v>
          </cell>
        </row>
        <row r="662">
          <cell r="A662">
            <v>822</v>
          </cell>
          <cell r="B662" t="str">
            <v xml:space="preserve">ATM INDUSPALMA </v>
          </cell>
          <cell r="C662" t="str">
            <v>ESTE</v>
          </cell>
        </row>
        <row r="663">
          <cell r="A663">
            <v>823</v>
          </cell>
          <cell r="B663" t="str">
            <v xml:space="preserve">ATM UNP El Carril (Haina) </v>
          </cell>
          <cell r="C663" t="str">
            <v>DISTRITO NACIONAL</v>
          </cell>
        </row>
        <row r="664">
          <cell r="A664">
            <v>824</v>
          </cell>
          <cell r="B664" t="str">
            <v xml:space="preserve">ATM Multiplaza (Higuey) </v>
          </cell>
          <cell r="C664" t="str">
            <v>ESTE</v>
          </cell>
        </row>
        <row r="665">
          <cell r="A665">
            <v>825</v>
          </cell>
          <cell r="B665" t="str">
            <v xml:space="preserve">ATM Estacion Eco Cibeles (Las Matas de Farfán) </v>
          </cell>
          <cell r="C665" t="str">
            <v>SUR</v>
          </cell>
        </row>
        <row r="666">
          <cell r="A666">
            <v>826</v>
          </cell>
          <cell r="B666" t="str">
            <v xml:space="preserve">ATM Oficina Diamond Plaza II </v>
          </cell>
          <cell r="C666" t="str">
            <v>DISTRITO NACIONAL</v>
          </cell>
        </row>
        <row r="667">
          <cell r="A667">
            <v>827</v>
          </cell>
          <cell r="B667" t="str">
            <v xml:space="preserve">ATM Tienda Oxígeno Dominicano </v>
          </cell>
          <cell r="C667" t="str">
            <v>DISTRITO NACIONAL</v>
          </cell>
        </row>
        <row r="668">
          <cell r="A668">
            <v>828</v>
          </cell>
          <cell r="B668" t="str">
            <v xml:space="preserve">ATM Banca Fiduciaria </v>
          </cell>
          <cell r="C668" t="str">
            <v>DISTRITO NACIONAL</v>
          </cell>
        </row>
        <row r="669">
          <cell r="A669">
            <v>829</v>
          </cell>
          <cell r="B669" t="str">
            <v xml:space="preserve">ATM UNP Multicentro Sirena Baní </v>
          </cell>
          <cell r="C669" t="str">
            <v>SUR</v>
          </cell>
        </row>
        <row r="670">
          <cell r="A670">
            <v>830</v>
          </cell>
          <cell r="B670" t="str">
            <v xml:space="preserve">ATM UNP Sabana Grande de Boyá </v>
          </cell>
          <cell r="C670" t="str">
            <v>ESTE</v>
          </cell>
        </row>
        <row r="671">
          <cell r="A671">
            <v>831</v>
          </cell>
          <cell r="B671" t="str">
            <v xml:space="preserve">ATM Politécnico Loyola San Cristóbal </v>
          </cell>
          <cell r="C671" t="str">
            <v>SUR</v>
          </cell>
        </row>
        <row r="672">
          <cell r="A672">
            <v>832</v>
          </cell>
          <cell r="B672" t="str">
            <v xml:space="preserve">ATM Hospital Traumatológico La Vega </v>
          </cell>
          <cell r="C672" t="str">
            <v>NORTE</v>
          </cell>
        </row>
        <row r="673">
          <cell r="A673">
            <v>833</v>
          </cell>
          <cell r="B673" t="str">
            <v xml:space="preserve">ATM Cafetería CTB I </v>
          </cell>
          <cell r="C673" t="str">
            <v>DISTRITO NACIONAL</v>
          </cell>
        </row>
        <row r="674">
          <cell r="A674">
            <v>834</v>
          </cell>
          <cell r="B674" t="str">
            <v xml:space="preserve">ATM Centro Médico Moderno </v>
          </cell>
          <cell r="C674" t="str">
            <v>DISTRITO NACIONAL</v>
          </cell>
        </row>
        <row r="675">
          <cell r="A675">
            <v>835</v>
          </cell>
          <cell r="B675" t="str">
            <v xml:space="preserve">ATM UNP Megacentro </v>
          </cell>
          <cell r="C675" t="str">
            <v>DISTRITO NACIONAL</v>
          </cell>
        </row>
        <row r="676">
          <cell r="A676">
            <v>836</v>
          </cell>
          <cell r="B676" t="str">
            <v xml:space="preserve">ATM UNP Plaza Luperón </v>
          </cell>
          <cell r="C676" t="str">
            <v>DISTRITO NACIONAL</v>
          </cell>
        </row>
        <row r="677">
          <cell r="A677">
            <v>837</v>
          </cell>
          <cell r="B677" t="str">
            <v>ATM Estación Next Canabacoa</v>
          </cell>
          <cell r="C677" t="str">
            <v>NORTE</v>
          </cell>
        </row>
        <row r="678">
          <cell r="A678">
            <v>838</v>
          </cell>
          <cell r="B678" t="str">
            <v xml:space="preserve">ATM UNP Consuelo </v>
          </cell>
          <cell r="C678" t="str">
            <v>ESTE</v>
          </cell>
        </row>
        <row r="679">
          <cell r="A679">
            <v>839</v>
          </cell>
          <cell r="B679" t="str">
            <v xml:space="preserve">ATM INAPA </v>
          </cell>
          <cell r="C679" t="str">
            <v>DISTRITO NACIONAL</v>
          </cell>
        </row>
        <row r="680">
          <cell r="A680">
            <v>840</v>
          </cell>
          <cell r="B680" t="str">
            <v xml:space="preserve">ATM PUCMM (Santiago) </v>
          </cell>
          <cell r="C680" t="str">
            <v>NORTE</v>
          </cell>
        </row>
        <row r="681">
          <cell r="A681">
            <v>841</v>
          </cell>
          <cell r="B681" t="str">
            <v xml:space="preserve">ATM CEA </v>
          </cell>
          <cell r="C681" t="str">
            <v>DISTRITO NACIONAL</v>
          </cell>
        </row>
        <row r="682">
          <cell r="A682">
            <v>842</v>
          </cell>
          <cell r="B682" t="str">
            <v xml:space="preserve">ATM Plaza Orense II (La Romana) </v>
          </cell>
          <cell r="C682" t="str">
            <v>ESTE</v>
          </cell>
        </row>
        <row r="683">
          <cell r="A683">
            <v>843</v>
          </cell>
          <cell r="B683" t="str">
            <v xml:space="preserve">ATM Oficina Romana Centro </v>
          </cell>
          <cell r="C683" t="str">
            <v>ESTE</v>
          </cell>
        </row>
        <row r="684">
          <cell r="A684">
            <v>844</v>
          </cell>
          <cell r="B684" t="str">
            <v xml:space="preserve">ATM San Juan Shopping Center (Bávaro) </v>
          </cell>
          <cell r="C684" t="str">
            <v>ESTE</v>
          </cell>
        </row>
        <row r="685">
          <cell r="A685">
            <v>845</v>
          </cell>
          <cell r="B685" t="str">
            <v xml:space="preserve">ATM CERTV (Canal 4) </v>
          </cell>
          <cell r="C685" t="str">
            <v>DISTRITO NACIONAL</v>
          </cell>
        </row>
        <row r="686">
          <cell r="A686">
            <v>849</v>
          </cell>
          <cell r="B686" t="str">
            <v xml:space="preserve">ATM La Innovación </v>
          </cell>
          <cell r="C686" t="str">
            <v>DISTRITO NACIONAL</v>
          </cell>
        </row>
        <row r="687">
          <cell r="A687">
            <v>850</v>
          </cell>
          <cell r="B687" t="str">
            <v xml:space="preserve">ATM Hotel Be Live Hamaca </v>
          </cell>
          <cell r="C687" t="str">
            <v>DISTRITO NACIONAL</v>
          </cell>
        </row>
        <row r="688">
          <cell r="A688">
            <v>851</v>
          </cell>
          <cell r="B688" t="str">
            <v xml:space="preserve">ATM Hospital Vinicio Calventi </v>
          </cell>
          <cell r="C688" t="str">
            <v>NORTE</v>
          </cell>
        </row>
        <row r="689">
          <cell r="A689">
            <v>852</v>
          </cell>
          <cell r="B689" t="str">
            <v xml:space="preserve">ATM Gasolinera Franco Bido </v>
          </cell>
          <cell r="C689" t="str">
            <v>NORTE</v>
          </cell>
        </row>
        <row r="690">
          <cell r="A690">
            <v>853</v>
          </cell>
          <cell r="B690" t="str">
            <v xml:space="preserve">ATM Inversiones JF Group (Shell Canabacoa) </v>
          </cell>
          <cell r="C690" t="str">
            <v>NORTE</v>
          </cell>
        </row>
        <row r="691">
          <cell r="A691">
            <v>854</v>
          </cell>
          <cell r="B691" t="str">
            <v xml:space="preserve">ATM Centro Comercial Blanco Batista </v>
          </cell>
          <cell r="C691" t="str">
            <v>NORTE</v>
          </cell>
        </row>
        <row r="692">
          <cell r="A692">
            <v>855</v>
          </cell>
          <cell r="B692" t="str">
            <v xml:space="preserve">ATM Palacio de Justicia La Vega </v>
          </cell>
          <cell r="C692" t="str">
            <v>NORTE</v>
          </cell>
        </row>
        <row r="693">
          <cell r="A693">
            <v>856</v>
          </cell>
          <cell r="B693" t="str">
            <v xml:space="preserve">ATM Estación Petronán Altamira (Puerto Plata) </v>
          </cell>
          <cell r="C693" t="str">
            <v>NORTE</v>
          </cell>
        </row>
        <row r="694">
          <cell r="A694">
            <v>857</v>
          </cell>
          <cell r="B694" t="str">
            <v xml:space="preserve">ATM Oficina Los Alamos </v>
          </cell>
          <cell r="C694" t="str">
            <v>NORTE</v>
          </cell>
        </row>
        <row r="695">
          <cell r="A695">
            <v>858</v>
          </cell>
          <cell r="B695" t="str">
            <v xml:space="preserve">ATM Cooperativa Maestros (COOPNAMA) </v>
          </cell>
          <cell r="C695" t="str">
            <v>DISTRITO NACIONAL</v>
          </cell>
        </row>
        <row r="696">
          <cell r="A696">
            <v>859</v>
          </cell>
          <cell r="B696" t="str">
            <v xml:space="preserve">ATM Hotel Vista Sol (Punta Cana) </v>
          </cell>
          <cell r="C696" t="str">
            <v>ESTE</v>
          </cell>
        </row>
        <row r="697">
          <cell r="A697">
            <v>860</v>
          </cell>
          <cell r="B697" t="str">
            <v xml:space="preserve">ATM Oficina Bella Vista 27 de Febrero I </v>
          </cell>
          <cell r="C697" t="str">
            <v>DISTRITO NACIONAL</v>
          </cell>
        </row>
        <row r="698">
          <cell r="A698">
            <v>861</v>
          </cell>
          <cell r="B698" t="str">
            <v xml:space="preserve">ATM Oficina Bella Vista 27 de Febrero II </v>
          </cell>
          <cell r="C698" t="str">
            <v>DISTRITO NACIONAL</v>
          </cell>
        </row>
        <row r="699">
          <cell r="A699">
            <v>862</v>
          </cell>
          <cell r="B699" t="str">
            <v xml:space="preserve">ATM S/M Doble A (Sabaneta) </v>
          </cell>
          <cell r="C699" t="str">
            <v>NORTE</v>
          </cell>
        </row>
        <row r="700">
          <cell r="A700">
            <v>863</v>
          </cell>
          <cell r="B700" t="str">
            <v xml:space="preserve">ATM Estación Esso Autop. Duarte Km. 14 </v>
          </cell>
          <cell r="C700" t="str">
            <v>DISTRITO NACIONAL</v>
          </cell>
        </row>
        <row r="701">
          <cell r="A701">
            <v>864</v>
          </cell>
          <cell r="B701" t="str">
            <v xml:space="preserve">ATM Palmares Mall (San Francisco) </v>
          </cell>
          <cell r="C701" t="str">
            <v>NORTE</v>
          </cell>
        </row>
        <row r="702">
          <cell r="A702">
            <v>865</v>
          </cell>
          <cell r="B702" t="str">
            <v xml:space="preserve">ATM Club Naco </v>
          </cell>
          <cell r="C702" t="str">
            <v>DISTRITO NACIONAL</v>
          </cell>
        </row>
        <row r="703">
          <cell r="A703">
            <v>866</v>
          </cell>
          <cell r="B703" t="str">
            <v xml:space="preserve">ATM CARDNET </v>
          </cell>
          <cell r="C703" t="str">
            <v>DISTRITO NACIONAL</v>
          </cell>
        </row>
        <row r="704">
          <cell r="A704">
            <v>867</v>
          </cell>
          <cell r="B704" t="str">
            <v xml:space="preserve">ATM Estación Combustible Autopista El Coral </v>
          </cell>
          <cell r="C704" t="str">
            <v>ESTE</v>
          </cell>
        </row>
        <row r="705">
          <cell r="A705">
            <v>868</v>
          </cell>
          <cell r="B705" t="str">
            <v xml:space="preserve">ATM Casino Diamante </v>
          </cell>
          <cell r="C705" t="str">
            <v>DISTRITO NACIONAL</v>
          </cell>
        </row>
        <row r="706">
          <cell r="A706">
            <v>869</v>
          </cell>
          <cell r="B706" t="str">
            <v xml:space="preserve">ATM Estación Isla La Cueva (Cotuí) </v>
          </cell>
          <cell r="C706" t="str">
            <v>NORTE</v>
          </cell>
        </row>
        <row r="707">
          <cell r="A707">
            <v>870</v>
          </cell>
          <cell r="B707" t="str">
            <v xml:space="preserve">ATM Willbes Dominicana (Barahona) </v>
          </cell>
          <cell r="C707" t="str">
            <v>SUR</v>
          </cell>
        </row>
        <row r="708">
          <cell r="A708">
            <v>871</v>
          </cell>
          <cell r="B708" t="str">
            <v>ATM Plaza Cultural San Juan</v>
          </cell>
          <cell r="C708" t="str">
            <v>SUR</v>
          </cell>
        </row>
        <row r="709">
          <cell r="A709">
            <v>872</v>
          </cell>
          <cell r="B709" t="str">
            <v xml:space="preserve">ATM Zona Franca Pisano II (Santiago) </v>
          </cell>
          <cell r="C709" t="str">
            <v>NORTE</v>
          </cell>
        </row>
        <row r="710">
          <cell r="A710">
            <v>873</v>
          </cell>
          <cell r="B710" t="str">
            <v xml:space="preserve">ATM Centro de Caja San Cristóbal II </v>
          </cell>
          <cell r="C710" t="str">
            <v>SUR</v>
          </cell>
        </row>
        <row r="711">
          <cell r="A711">
            <v>874</v>
          </cell>
          <cell r="B711" t="str">
            <v xml:space="preserve">ATM Zona Franca Esperanza II (Mao) </v>
          </cell>
          <cell r="C711" t="str">
            <v>NORTE</v>
          </cell>
        </row>
        <row r="712">
          <cell r="A712">
            <v>875</v>
          </cell>
          <cell r="B712" t="str">
            <v xml:space="preserve">ATM Texaco Aut. Duarte KM 14 1/2 (Los Alcarrizos) </v>
          </cell>
          <cell r="C712" t="str">
            <v>DISTRITO NACIONAL</v>
          </cell>
        </row>
        <row r="713">
          <cell r="A713">
            <v>876</v>
          </cell>
          <cell r="B713" t="str">
            <v xml:space="preserve">ATM Estación Next Abraham Lincoln </v>
          </cell>
          <cell r="C713" t="str">
            <v>DISTRITO NACIONAL</v>
          </cell>
        </row>
        <row r="714">
          <cell r="A714">
            <v>877</v>
          </cell>
          <cell r="B714" t="str">
            <v xml:space="preserve">ATM Estación Los Samanes (Ranchito, La Vega) </v>
          </cell>
          <cell r="C714" t="str">
            <v>NORTE</v>
          </cell>
        </row>
        <row r="715">
          <cell r="A715">
            <v>878</v>
          </cell>
          <cell r="B715" t="str">
            <v>ATM UNP Cabral Y Baez</v>
          </cell>
          <cell r="C715" t="str">
            <v>NORTE</v>
          </cell>
        </row>
        <row r="716">
          <cell r="A716">
            <v>879</v>
          </cell>
          <cell r="B716" t="str">
            <v xml:space="preserve">ATM Plaza Metropolitana </v>
          </cell>
          <cell r="C716" t="str">
            <v>DISTRITO NACIONAL</v>
          </cell>
        </row>
        <row r="717">
          <cell r="A717">
            <v>880</v>
          </cell>
          <cell r="B717" t="str">
            <v xml:space="preserve">ATM Autoservicio Barahona II </v>
          </cell>
          <cell r="C717" t="str">
            <v>SUR</v>
          </cell>
        </row>
        <row r="718">
          <cell r="A718">
            <v>881</v>
          </cell>
          <cell r="B718" t="str">
            <v xml:space="preserve">ATM UNP Yaguate (San Cristóbal) </v>
          </cell>
          <cell r="C718" t="str">
            <v>SUR</v>
          </cell>
        </row>
        <row r="719">
          <cell r="A719">
            <v>882</v>
          </cell>
          <cell r="B719" t="str">
            <v xml:space="preserve">ATM Oficina Moca II </v>
          </cell>
          <cell r="C719" t="str">
            <v>NORTE</v>
          </cell>
        </row>
        <row r="720">
          <cell r="A720">
            <v>883</v>
          </cell>
          <cell r="B720" t="str">
            <v xml:space="preserve">ATM Oficina Filadelfia Plaza </v>
          </cell>
          <cell r="C720" t="str">
            <v>DISTRITO NACIONAL</v>
          </cell>
        </row>
        <row r="721">
          <cell r="A721">
            <v>884</v>
          </cell>
          <cell r="B721" t="str">
            <v xml:space="preserve">ATM UNP Olé Sabana Perdida </v>
          </cell>
          <cell r="C721" t="str">
            <v>DISTRITO NACIONAL</v>
          </cell>
        </row>
        <row r="722">
          <cell r="A722">
            <v>885</v>
          </cell>
          <cell r="B722" t="str">
            <v xml:space="preserve">ATM UNP Rancho Arriba </v>
          </cell>
          <cell r="C722" t="str">
            <v>SUR</v>
          </cell>
        </row>
        <row r="723">
          <cell r="A723">
            <v>886</v>
          </cell>
          <cell r="B723" t="str">
            <v xml:space="preserve">ATM Oficina Guayubín </v>
          </cell>
          <cell r="C723" t="str">
            <v>NORTE</v>
          </cell>
        </row>
        <row r="724">
          <cell r="A724">
            <v>887</v>
          </cell>
          <cell r="B724" t="str">
            <v>ATM S/M Bravo Los Proceres</v>
          </cell>
          <cell r="C724" t="str">
            <v>DISTRITO NACIONAL</v>
          </cell>
        </row>
        <row r="725">
          <cell r="A725">
            <v>888</v>
          </cell>
          <cell r="B725" t="str">
            <v>ATM Oficina galeria 56 II (SFM)</v>
          </cell>
          <cell r="C725" t="str">
            <v>NORTE</v>
          </cell>
        </row>
        <row r="726">
          <cell r="A726">
            <v>889</v>
          </cell>
          <cell r="B726" t="str">
            <v>ATM Oficina Plaza Lama Máximo Gómez II</v>
          </cell>
          <cell r="C726" t="str">
            <v>DISTRITO NACIONAL</v>
          </cell>
        </row>
        <row r="727">
          <cell r="A727">
            <v>890</v>
          </cell>
          <cell r="B727" t="str">
            <v xml:space="preserve">ATM Escuela Penitenciaria (San Cristóbal) </v>
          </cell>
          <cell r="C727" t="str">
            <v>SUR</v>
          </cell>
        </row>
        <row r="728">
          <cell r="A728">
            <v>891</v>
          </cell>
          <cell r="B728" t="str">
            <v xml:space="preserve">ATM Estación Texaco (Barahona) </v>
          </cell>
          <cell r="C728" t="str">
            <v>SUR</v>
          </cell>
        </row>
        <row r="729">
          <cell r="A729">
            <v>892</v>
          </cell>
          <cell r="B729" t="str">
            <v xml:space="preserve">ATM Edificio Globalia (Naco) </v>
          </cell>
          <cell r="C729" t="str">
            <v>DISTRITO NACIONAL</v>
          </cell>
        </row>
        <row r="730">
          <cell r="A730">
            <v>893</v>
          </cell>
          <cell r="B730" t="str">
            <v xml:space="preserve">ATM Hotel Be Live Canoa (Bayahibe) II </v>
          </cell>
          <cell r="C730" t="str">
            <v>ESTE</v>
          </cell>
        </row>
        <row r="731">
          <cell r="A731">
            <v>894</v>
          </cell>
          <cell r="B731" t="str">
            <v>ATM Eco Petroleo Estero Hondo</v>
          </cell>
          <cell r="C731" t="str">
            <v>NORTE</v>
          </cell>
        </row>
        <row r="732">
          <cell r="A732">
            <v>895</v>
          </cell>
          <cell r="B732" t="str">
            <v xml:space="preserve">ATM S/M Bravo (Santiago) </v>
          </cell>
          <cell r="C732" t="str">
            <v>NORTE</v>
          </cell>
        </row>
        <row r="733">
          <cell r="A733">
            <v>896</v>
          </cell>
          <cell r="B733" t="str">
            <v xml:space="preserve">ATM Campamento Militar 16 de Agosto I </v>
          </cell>
          <cell r="C733" t="str">
            <v>DISTRITO NACIONAL</v>
          </cell>
        </row>
        <row r="734">
          <cell r="A734">
            <v>897</v>
          </cell>
          <cell r="B734" t="str">
            <v xml:space="preserve">ATM Campamento Militar 16 de Agosto II </v>
          </cell>
          <cell r="C734" t="str">
            <v>DISTRITO NACIONAL</v>
          </cell>
        </row>
        <row r="735">
          <cell r="A735">
            <v>899</v>
          </cell>
          <cell r="B735" t="str">
            <v xml:space="preserve">ATM Oficina Punta Cana </v>
          </cell>
          <cell r="C735" t="str">
            <v>ESTE</v>
          </cell>
        </row>
        <row r="736">
          <cell r="A736">
            <v>900</v>
          </cell>
          <cell r="B736" t="str">
            <v xml:space="preserve">ATM UNP Merca Santo Domingo </v>
          </cell>
          <cell r="C736" t="str">
            <v>DISTRITO NACIONAL</v>
          </cell>
        </row>
        <row r="737">
          <cell r="A737">
            <v>901</v>
          </cell>
          <cell r="B737" t="str">
            <v>ATM Licor Mart-01</v>
          </cell>
          <cell r="C737" t="str">
            <v>DISTRITO NACIONAL</v>
          </cell>
        </row>
        <row r="738">
          <cell r="A738">
            <v>902</v>
          </cell>
          <cell r="B738" t="str">
            <v xml:space="preserve">ATM Oficina Plaza Florida </v>
          </cell>
          <cell r="C738" t="str">
            <v>DISTRITO NACIONAL</v>
          </cell>
        </row>
        <row r="739">
          <cell r="A739">
            <v>903</v>
          </cell>
          <cell r="B739" t="str">
            <v xml:space="preserve">ATM Oficina La Vega Real I </v>
          </cell>
          <cell r="C739" t="str">
            <v>NORTE</v>
          </cell>
        </row>
        <row r="740">
          <cell r="A740">
            <v>904</v>
          </cell>
          <cell r="B740" t="str">
            <v xml:space="preserve">ATM Oficina Multicentro La Sirena Churchill </v>
          </cell>
          <cell r="C740" t="str">
            <v>DISTRITO NACIONAL</v>
          </cell>
        </row>
        <row r="741">
          <cell r="A741">
            <v>905</v>
          </cell>
          <cell r="B741" t="str">
            <v xml:space="preserve">ATM Oficina La Vega Real II </v>
          </cell>
          <cell r="C741" t="str">
            <v>NORTE</v>
          </cell>
        </row>
        <row r="742">
          <cell r="A742">
            <v>906</v>
          </cell>
          <cell r="B742" t="str">
            <v xml:space="preserve">ATM MESCYT  </v>
          </cell>
          <cell r="C742" t="str">
            <v>DISTRITO NACIONAL</v>
          </cell>
        </row>
        <row r="743">
          <cell r="A743">
            <v>907</v>
          </cell>
          <cell r="B743" t="str">
            <v xml:space="preserve">ATM Texaco Estación Aut. Duarte (Los Ríos) </v>
          </cell>
          <cell r="C743" t="str">
            <v>DISTRITO NACIONAL</v>
          </cell>
        </row>
        <row r="744">
          <cell r="A744">
            <v>908</v>
          </cell>
          <cell r="B744" t="str">
            <v xml:space="preserve">ATM Oficina Plaza Botánika </v>
          </cell>
          <cell r="C744" t="str">
            <v>DISTRITO NACIONAL</v>
          </cell>
        </row>
        <row r="745">
          <cell r="A745">
            <v>909</v>
          </cell>
          <cell r="B745" t="str">
            <v xml:space="preserve">ATM UNP UASD </v>
          </cell>
          <cell r="C745" t="str">
            <v>DISTRITO NACIONAL</v>
          </cell>
        </row>
        <row r="746">
          <cell r="A746">
            <v>910</v>
          </cell>
          <cell r="B746" t="str">
            <v xml:space="preserve">ATM Oficina El Sol II (Santiago) </v>
          </cell>
          <cell r="C746" t="str">
            <v>NORTE</v>
          </cell>
        </row>
        <row r="747">
          <cell r="A747">
            <v>911</v>
          </cell>
          <cell r="B747" t="str">
            <v xml:space="preserve">ATM Oficina Venezuela II </v>
          </cell>
          <cell r="C747" t="str">
            <v>DISTRITO NACIONAL</v>
          </cell>
        </row>
        <row r="748">
          <cell r="A748">
            <v>912</v>
          </cell>
          <cell r="B748" t="str">
            <v xml:space="preserve">ATM Oficina San Pedro II </v>
          </cell>
          <cell r="C748" t="str">
            <v>ESTE</v>
          </cell>
        </row>
        <row r="749">
          <cell r="A749">
            <v>913</v>
          </cell>
          <cell r="B749" t="str">
            <v xml:space="preserve">ATM S/M Pola Sarasota </v>
          </cell>
          <cell r="C749" t="str">
            <v>DISTRITO NACIONAL</v>
          </cell>
        </row>
        <row r="750">
          <cell r="A750">
            <v>914</v>
          </cell>
          <cell r="B750" t="str">
            <v xml:space="preserve">ATM Clínica Abreu </v>
          </cell>
          <cell r="C750" t="str">
            <v>DISTRITO NACIONAL</v>
          </cell>
        </row>
        <row r="751">
          <cell r="A751">
            <v>915</v>
          </cell>
          <cell r="B751" t="str">
            <v xml:space="preserve">ATM Multicentro La Sirena Aut. Duarte </v>
          </cell>
          <cell r="C751" t="str">
            <v>DISTRITO NACIONAL</v>
          </cell>
        </row>
        <row r="752">
          <cell r="A752">
            <v>916</v>
          </cell>
          <cell r="B752" t="str">
            <v xml:space="preserve">ATM S/M La Cadena Lincoln </v>
          </cell>
          <cell r="C752" t="str">
            <v>DISTRITO NACIONAL</v>
          </cell>
        </row>
        <row r="753">
          <cell r="A753">
            <v>917</v>
          </cell>
          <cell r="B753" t="str">
            <v xml:space="preserve">ATM Oficina Los Mina </v>
          </cell>
          <cell r="C753" t="str">
            <v>DISTRITO NACIONAL</v>
          </cell>
        </row>
        <row r="754">
          <cell r="A754">
            <v>918</v>
          </cell>
          <cell r="B754" t="str">
            <v xml:space="preserve">ATM S/M Liverpool de la Jacobo Majluta </v>
          </cell>
          <cell r="C754" t="str">
            <v>DISTRITO NACIONAL</v>
          </cell>
        </row>
        <row r="755">
          <cell r="A755">
            <v>919</v>
          </cell>
          <cell r="B755" t="str">
            <v xml:space="preserve">ATM S/M La Cadena Sarasota </v>
          </cell>
          <cell r="C755" t="str">
            <v>DISTRITO NACIONAL</v>
          </cell>
        </row>
        <row r="756">
          <cell r="A756">
            <v>921</v>
          </cell>
          <cell r="B756" t="str">
            <v xml:space="preserve">ATM Amber Cove (Puerto Plata) </v>
          </cell>
          <cell r="C756" t="str">
            <v>NORTE</v>
          </cell>
        </row>
        <row r="757">
          <cell r="A757">
            <v>923</v>
          </cell>
          <cell r="B757" t="str">
            <v xml:space="preserve">ATM Agroindustrial San Pedro de Macorís </v>
          </cell>
          <cell r="C757" t="str">
            <v>ESTE</v>
          </cell>
        </row>
        <row r="758">
          <cell r="A758">
            <v>924</v>
          </cell>
          <cell r="B758" t="str">
            <v>ATM S/M Mimasa (Samaná)</v>
          </cell>
          <cell r="C758" t="str">
            <v>NORTE</v>
          </cell>
        </row>
        <row r="759">
          <cell r="A759">
            <v>925</v>
          </cell>
          <cell r="B759" t="str">
            <v xml:space="preserve">ATM Oficina Plaza Lama Av. 27 de Febrero </v>
          </cell>
          <cell r="C759" t="str">
            <v>DISTRITO NACIONAL</v>
          </cell>
        </row>
        <row r="760">
          <cell r="A760">
            <v>926</v>
          </cell>
          <cell r="B760" t="str">
            <v>ATM S/M Juan Cepin</v>
          </cell>
          <cell r="C760" t="str">
            <v>NORTE</v>
          </cell>
        </row>
        <row r="761">
          <cell r="A761">
            <v>927</v>
          </cell>
          <cell r="B761" t="str">
            <v>ATM S/M Bravo La Esperilla</v>
          </cell>
          <cell r="C761" t="str">
            <v>DISTRITO NACIONAL</v>
          </cell>
        </row>
        <row r="762">
          <cell r="A762">
            <v>928</v>
          </cell>
          <cell r="B762" t="str">
            <v>ATM Estación Texaco Hispanoamericana</v>
          </cell>
          <cell r="C762" t="str">
            <v>NORTE</v>
          </cell>
        </row>
        <row r="763">
          <cell r="A763">
            <v>929</v>
          </cell>
          <cell r="B763" t="str">
            <v>ATM Autoservicio Nacional El Conde</v>
          </cell>
          <cell r="C763" t="str">
            <v>DISTRITO NACIONAL</v>
          </cell>
        </row>
        <row r="764">
          <cell r="A764">
            <v>930</v>
          </cell>
          <cell r="B764" t="str">
            <v>ATM Oficina Plaza Spring Center</v>
          </cell>
          <cell r="C764" t="str">
            <v>DISTRITO NACIONAL</v>
          </cell>
        </row>
        <row r="765">
          <cell r="A765">
            <v>931</v>
          </cell>
          <cell r="B765" t="str">
            <v xml:space="preserve">ATM Autobanco Luperón I </v>
          </cell>
          <cell r="C765" t="str">
            <v>DISTRITO NACIONAL</v>
          </cell>
        </row>
        <row r="766">
          <cell r="A766">
            <v>932</v>
          </cell>
          <cell r="B766" t="str">
            <v xml:space="preserve">ATM Banco Agrícola </v>
          </cell>
          <cell r="C766" t="str">
            <v>DISTRITO NACIONAL</v>
          </cell>
        </row>
        <row r="767">
          <cell r="A767">
            <v>933</v>
          </cell>
          <cell r="B767" t="str">
            <v>ATM Hotel Dreams Punta Cana II</v>
          </cell>
          <cell r="C767" t="str">
            <v>ESTE</v>
          </cell>
        </row>
        <row r="768">
          <cell r="A768">
            <v>934</v>
          </cell>
          <cell r="B768" t="str">
            <v>ATM Hotel Dreams La Romana</v>
          </cell>
          <cell r="C768" t="str">
            <v>ESTE</v>
          </cell>
        </row>
        <row r="769">
          <cell r="A769">
            <v>935</v>
          </cell>
          <cell r="B769" t="str">
            <v xml:space="preserve">ATM Oficina John F. Kennedy </v>
          </cell>
          <cell r="C769" t="str">
            <v>DISTRITO NACIONAL</v>
          </cell>
        </row>
        <row r="770">
          <cell r="A770">
            <v>936</v>
          </cell>
          <cell r="B770" t="str">
            <v xml:space="preserve">ATM Autobanco Oficina La Vega I </v>
          </cell>
          <cell r="C770" t="str">
            <v>NORTE</v>
          </cell>
        </row>
        <row r="771">
          <cell r="A771">
            <v>937</v>
          </cell>
          <cell r="B771" t="str">
            <v xml:space="preserve">ATM Autobanco Oficina La Vega II </v>
          </cell>
          <cell r="C771" t="str">
            <v>NORTE</v>
          </cell>
        </row>
        <row r="772">
          <cell r="A772">
            <v>938</v>
          </cell>
          <cell r="B772" t="str">
            <v xml:space="preserve">ATM Autobanco Oficina Filadelfia Plaza </v>
          </cell>
          <cell r="C772" t="str">
            <v>DISTRITO NACIONAL</v>
          </cell>
        </row>
        <row r="773">
          <cell r="A773">
            <v>939</v>
          </cell>
          <cell r="B773" t="str">
            <v xml:space="preserve">ATM Estación Texaco Máximo Gómez </v>
          </cell>
          <cell r="C773" t="str">
            <v>DISTRITO NACIONAL</v>
          </cell>
        </row>
        <row r="774">
          <cell r="A774">
            <v>940</v>
          </cell>
          <cell r="B774" t="str">
            <v xml:space="preserve">ATM Oficina El Portal (Santiago) </v>
          </cell>
          <cell r="C774" t="str">
            <v>NORTE</v>
          </cell>
        </row>
        <row r="775">
          <cell r="A775">
            <v>941</v>
          </cell>
          <cell r="B775" t="str">
            <v xml:space="preserve">ATM Estación Next (Puerto Plata) </v>
          </cell>
          <cell r="C775" t="str">
            <v>NORTE</v>
          </cell>
        </row>
        <row r="776">
          <cell r="A776">
            <v>942</v>
          </cell>
          <cell r="B776" t="str">
            <v xml:space="preserve">ATM Estación Texaco La Vega </v>
          </cell>
          <cell r="C776" t="str">
            <v>NORTE</v>
          </cell>
        </row>
        <row r="777">
          <cell r="A777">
            <v>943</v>
          </cell>
          <cell r="B777" t="str">
            <v xml:space="preserve">ATM Oficina Tránsito Terreste </v>
          </cell>
          <cell r="C777" t="str">
            <v>DISTRITO NACIONAL</v>
          </cell>
        </row>
        <row r="778">
          <cell r="A778">
            <v>944</v>
          </cell>
          <cell r="B778" t="str">
            <v xml:space="preserve">ATM UNP Mao </v>
          </cell>
          <cell r="C778" t="str">
            <v>NORTE</v>
          </cell>
        </row>
        <row r="779">
          <cell r="A779">
            <v>945</v>
          </cell>
          <cell r="B779" t="str">
            <v xml:space="preserve">ATM UNP El Valle (Hato Mayor) </v>
          </cell>
          <cell r="C779" t="str">
            <v>ESTE</v>
          </cell>
        </row>
        <row r="780">
          <cell r="A780">
            <v>946</v>
          </cell>
          <cell r="B780" t="str">
            <v xml:space="preserve">ATM Oficina Núñez de Cáceres I </v>
          </cell>
          <cell r="C780" t="str">
            <v>DISTRITO NACIONAL</v>
          </cell>
        </row>
        <row r="781">
          <cell r="A781">
            <v>947</v>
          </cell>
          <cell r="B781" t="str">
            <v xml:space="preserve">ATM Superintendencia de Bancos </v>
          </cell>
          <cell r="C781" t="str">
            <v>DISTRITO NACIONAL</v>
          </cell>
        </row>
        <row r="782">
          <cell r="A782">
            <v>948</v>
          </cell>
          <cell r="B782" t="str">
            <v xml:space="preserve">ATM Autobanco El Jaya II (SFM) </v>
          </cell>
          <cell r="C782" t="str">
            <v>NORTE</v>
          </cell>
        </row>
        <row r="783">
          <cell r="A783">
            <v>949</v>
          </cell>
          <cell r="B783" t="str">
            <v xml:space="preserve">ATM S/M Bravo San Isidro Coral Mall </v>
          </cell>
          <cell r="C783" t="str">
            <v>DISTRITO NACIONAL</v>
          </cell>
        </row>
        <row r="784">
          <cell r="A784">
            <v>950</v>
          </cell>
          <cell r="B784" t="str">
            <v xml:space="preserve">ATM Oficina Monterrico </v>
          </cell>
          <cell r="C784" t="str">
            <v>NORTE</v>
          </cell>
        </row>
        <row r="785">
          <cell r="A785">
            <v>951</v>
          </cell>
          <cell r="B785" t="str">
            <v xml:space="preserve">ATM Oficina Plaza Haché JFK </v>
          </cell>
          <cell r="C785" t="str">
            <v>DISTRITO NACIONAL</v>
          </cell>
        </row>
        <row r="786">
          <cell r="A786">
            <v>952</v>
          </cell>
          <cell r="B786" t="str">
            <v xml:space="preserve">ATM Alvarez Rivas </v>
          </cell>
          <cell r="C786" t="str">
            <v>DISTRITO NACIONAL</v>
          </cell>
        </row>
        <row r="787">
          <cell r="A787">
            <v>953</v>
          </cell>
          <cell r="B787" t="str">
            <v xml:space="preserve">ATM Estafeta Dirección General de Pasaportes/Migración </v>
          </cell>
          <cell r="C787" t="str">
            <v>DISTRITO NACIONAL</v>
          </cell>
        </row>
        <row r="788">
          <cell r="A788">
            <v>954</v>
          </cell>
          <cell r="B788" t="str">
            <v xml:space="preserve">ATM LAESA Pimentel </v>
          </cell>
          <cell r="C788" t="str">
            <v>NORTE</v>
          </cell>
        </row>
        <row r="789">
          <cell r="A789">
            <v>955</v>
          </cell>
          <cell r="B789" t="str">
            <v xml:space="preserve">ATM Oficina Americana Independencia II </v>
          </cell>
          <cell r="C789" t="str">
            <v>DISTRITO NACIONAL</v>
          </cell>
        </row>
        <row r="790">
          <cell r="A790">
            <v>956</v>
          </cell>
          <cell r="B790" t="str">
            <v xml:space="preserve">ATM Autoservicio El Jaya (SFM) </v>
          </cell>
          <cell r="C790" t="str">
            <v>NORTE</v>
          </cell>
        </row>
        <row r="791">
          <cell r="A791">
            <v>957</v>
          </cell>
          <cell r="B791" t="str">
            <v xml:space="preserve">ATM Oficina Venezuela </v>
          </cell>
          <cell r="C791" t="str">
            <v>DISTRITO NACIONAL</v>
          </cell>
        </row>
        <row r="792">
          <cell r="A792">
            <v>958</v>
          </cell>
          <cell r="B792" t="str">
            <v xml:space="preserve">ATM Olé Aut. San Isidro </v>
          </cell>
          <cell r="C792" t="str">
            <v>DISTRITO NACIONAL</v>
          </cell>
        </row>
        <row r="793">
          <cell r="A793">
            <v>959</v>
          </cell>
          <cell r="B793" t="str">
            <v>ATM Estación Next Bavaro</v>
          </cell>
          <cell r="C793" t="str">
            <v>ESTE</v>
          </cell>
        </row>
        <row r="794">
          <cell r="A794">
            <v>960</v>
          </cell>
          <cell r="B794" t="str">
            <v xml:space="preserve">ATM Oficina Villa Ofelia I (San Juan) </v>
          </cell>
          <cell r="C794" t="str">
            <v>SUR</v>
          </cell>
        </row>
        <row r="795">
          <cell r="A795">
            <v>961</v>
          </cell>
          <cell r="B795" t="str">
            <v xml:space="preserve">ATM Listín Diario </v>
          </cell>
          <cell r="C795" t="str">
            <v>DISTRITO NACIONAL</v>
          </cell>
        </row>
        <row r="796">
          <cell r="A796">
            <v>962</v>
          </cell>
          <cell r="B796" t="str">
            <v xml:space="preserve">ATM Oficina Villa Ofelia II (San Juan) </v>
          </cell>
          <cell r="C796" t="str">
            <v>SUR</v>
          </cell>
        </row>
        <row r="797">
          <cell r="A797">
            <v>963</v>
          </cell>
          <cell r="B797" t="str">
            <v xml:space="preserve">ATM Multiplaza La Romana </v>
          </cell>
          <cell r="C797" t="str">
            <v>ESTE</v>
          </cell>
        </row>
        <row r="798">
          <cell r="A798">
            <v>964</v>
          </cell>
          <cell r="B798" t="str">
            <v>ATM Hotel Sunscape (Norte)</v>
          </cell>
          <cell r="C798" t="str">
            <v>NORTE</v>
          </cell>
        </row>
        <row r="799">
          <cell r="A799">
            <v>965</v>
          </cell>
          <cell r="B799" t="str">
            <v xml:space="preserve">ATM S/M La Fuente FUN (Santiago) </v>
          </cell>
          <cell r="C799" t="str">
            <v>NORTE</v>
          </cell>
        </row>
        <row r="800">
          <cell r="A800">
            <v>966</v>
          </cell>
          <cell r="B800" t="str">
            <v>ATM Centro Medico Real</v>
          </cell>
          <cell r="C800" t="str">
            <v>DISTRITO NACIONAL</v>
          </cell>
        </row>
        <row r="801">
          <cell r="A801">
            <v>967</v>
          </cell>
          <cell r="B801" t="str">
            <v xml:space="preserve">ATM UNP Hiper Olé Autopista Duarte </v>
          </cell>
          <cell r="C801" t="str">
            <v>DISTRITO NACIONAL</v>
          </cell>
        </row>
        <row r="802">
          <cell r="A802">
            <v>968</v>
          </cell>
          <cell r="B802" t="str">
            <v xml:space="preserve">ATM UNP Mercado Baní </v>
          </cell>
          <cell r="C802" t="str">
            <v>SUR</v>
          </cell>
        </row>
        <row r="803">
          <cell r="A803">
            <v>969</v>
          </cell>
          <cell r="B803" t="str">
            <v xml:space="preserve">ATM Oficina El Sol I (Santiago) </v>
          </cell>
          <cell r="C803" t="str">
            <v>NORTE</v>
          </cell>
        </row>
        <row r="804">
          <cell r="A804">
            <v>970</v>
          </cell>
          <cell r="B804" t="str">
            <v xml:space="preserve">ATM S/M Olé Haina </v>
          </cell>
          <cell r="C804" t="str">
            <v>DISTRITO NACIONAL</v>
          </cell>
        </row>
        <row r="805">
          <cell r="A805">
            <v>971</v>
          </cell>
          <cell r="B805" t="str">
            <v xml:space="preserve">ATM Club Banreservas I </v>
          </cell>
          <cell r="C805" t="str">
            <v>DISTRITO NACIONAL</v>
          </cell>
        </row>
        <row r="806">
          <cell r="A806">
            <v>972</v>
          </cell>
          <cell r="B806" t="str">
            <v>ATM Banco Bandex I (Antiguo BNV I)</v>
          </cell>
          <cell r="C806" t="str">
            <v>DISTRITO NACIONAL</v>
          </cell>
        </row>
        <row r="807">
          <cell r="A807">
            <v>973</v>
          </cell>
          <cell r="B807" t="str">
            <v xml:space="preserve">ATM Oficina Sabana de la Mar </v>
          </cell>
          <cell r="C807" t="str">
            <v>DISTRITO NACIONAL</v>
          </cell>
        </row>
        <row r="808">
          <cell r="A808">
            <v>974</v>
          </cell>
          <cell r="B808" t="str">
            <v xml:space="preserve">ATM S/M Nacional Ave. Lope de Vega </v>
          </cell>
          <cell r="C808" t="str">
            <v>DISTRITO NACIONAL</v>
          </cell>
        </row>
        <row r="809">
          <cell r="A809">
            <v>976</v>
          </cell>
          <cell r="B809" t="str">
            <v xml:space="preserve">ATM Oficina Diamond Plaza I </v>
          </cell>
          <cell r="C809" t="str">
            <v>DISTRITO NACIONAL</v>
          </cell>
        </row>
        <row r="810">
          <cell r="A810">
            <v>977</v>
          </cell>
          <cell r="B810" t="str">
            <v>ATM Oficina Goico Castro</v>
          </cell>
          <cell r="C810" t="str">
            <v>DISTRITO NACIONAL</v>
          </cell>
        </row>
        <row r="811">
          <cell r="A811">
            <v>978</v>
          </cell>
          <cell r="B811" t="str">
            <v xml:space="preserve">ATM Restaurante Jalao </v>
          </cell>
          <cell r="C811" t="str">
            <v>DISTRITO NACIONAL</v>
          </cell>
        </row>
        <row r="812">
          <cell r="A812">
            <v>979</v>
          </cell>
          <cell r="B812" t="str">
            <v xml:space="preserve">ATM Oficina Luperón I </v>
          </cell>
          <cell r="C812" t="str">
            <v>DISTRITO NACIONAL</v>
          </cell>
        </row>
        <row r="813">
          <cell r="A813">
            <v>980</v>
          </cell>
          <cell r="B813" t="str">
            <v xml:space="preserve">ATM Oficina Bella Vista Mall II </v>
          </cell>
          <cell r="C813" t="str">
            <v>DISTRITO NACIONAL</v>
          </cell>
        </row>
        <row r="814">
          <cell r="A814">
            <v>981</v>
          </cell>
          <cell r="B814" t="str">
            <v xml:space="preserve">ATM Edificio 911 </v>
          </cell>
          <cell r="C814" t="str">
            <v>DISTRITO NACIONAL</v>
          </cell>
        </row>
        <row r="815">
          <cell r="A815">
            <v>982</v>
          </cell>
          <cell r="B815" t="str">
            <v xml:space="preserve">ATM Estación Texaco Grupo Las Canas </v>
          </cell>
          <cell r="C815" t="str">
            <v>DISTRITO NACIONAL</v>
          </cell>
        </row>
        <row r="816">
          <cell r="A816">
            <v>983</v>
          </cell>
          <cell r="B816" t="str">
            <v xml:space="preserve">ATM Bravo República de Colombia </v>
          </cell>
          <cell r="C816" t="str">
            <v>DISTRITO NACIONAL</v>
          </cell>
        </row>
        <row r="817">
          <cell r="A817">
            <v>984</v>
          </cell>
          <cell r="B817" t="str">
            <v xml:space="preserve">ATM Oficina Neiba II </v>
          </cell>
          <cell r="C817" t="str">
            <v>SUR</v>
          </cell>
        </row>
        <row r="818">
          <cell r="A818">
            <v>985</v>
          </cell>
          <cell r="B818" t="str">
            <v xml:space="preserve">ATM Oficina Dajabón II </v>
          </cell>
          <cell r="C818" t="str">
            <v>NORTE</v>
          </cell>
        </row>
        <row r="819">
          <cell r="A819">
            <v>986</v>
          </cell>
          <cell r="B819" t="str">
            <v xml:space="preserve">ATM S/M Jumbo (La Vega) </v>
          </cell>
          <cell r="C819" t="str">
            <v>NORTE</v>
          </cell>
        </row>
        <row r="820">
          <cell r="A820">
            <v>987</v>
          </cell>
          <cell r="B820" t="str">
            <v xml:space="preserve">ATM S/M Jumbo (Moca) </v>
          </cell>
          <cell r="C820" t="str">
            <v>NORTE</v>
          </cell>
        </row>
        <row r="821">
          <cell r="A821">
            <v>988</v>
          </cell>
          <cell r="B821" t="str">
            <v xml:space="preserve">ATM Estación Sigma 27 de Febrero </v>
          </cell>
          <cell r="C821" t="str">
            <v>DISTRITO NACIONAL</v>
          </cell>
        </row>
        <row r="822">
          <cell r="A822">
            <v>989</v>
          </cell>
          <cell r="B822" t="str">
            <v xml:space="preserve">ATM Ministerio de Deportes </v>
          </cell>
          <cell r="C822" t="str">
            <v>DISTRITO NACIONAL</v>
          </cell>
        </row>
        <row r="823">
          <cell r="A823">
            <v>990</v>
          </cell>
          <cell r="B823" t="str">
            <v>ATM Autoservicio Oficina Bonao II</v>
          </cell>
          <cell r="C823" t="str">
            <v>NORTE</v>
          </cell>
        </row>
        <row r="824">
          <cell r="A824">
            <v>991</v>
          </cell>
          <cell r="B824" t="str">
            <v xml:space="preserve">ATM UNP Las Matas de Santa Cruz </v>
          </cell>
          <cell r="C824" t="str">
            <v>NORTE</v>
          </cell>
        </row>
        <row r="825">
          <cell r="A825">
            <v>993</v>
          </cell>
          <cell r="B825" t="str">
            <v xml:space="preserve">ATM Centro Medico Integral II </v>
          </cell>
          <cell r="C825" t="str">
            <v>DISTRITO NACIONAL</v>
          </cell>
        </row>
        <row r="826">
          <cell r="A826">
            <v>995</v>
          </cell>
          <cell r="B826" t="str">
            <v xml:space="preserve">ATM Oficina San Cristobal III (Lobby) </v>
          </cell>
          <cell r="C826" t="str">
            <v>SUR</v>
          </cell>
        </row>
        <row r="827">
          <cell r="A827">
            <v>996</v>
          </cell>
          <cell r="B827" t="str">
            <v xml:space="preserve">ATM Estación Texaco Charles Summer </v>
          </cell>
          <cell r="C827" t="str">
            <v>DISTRITO NACIONAL</v>
          </cell>
        </row>
        <row r="828">
          <cell r="A828">
            <v>994</v>
          </cell>
          <cell r="B828" t="str">
            <v>ATM Telemicro</v>
          </cell>
          <cell r="C828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028701"/>
  <sheetViews>
    <sheetView tabSelected="1" zoomScale="82" zoomScaleNormal="82" workbookViewId="0">
      <pane ySplit="4" topLeftCell="A5" activePane="bottomLeft" state="frozen"/>
      <selection pane="bottomLeft" activeCell="A3" sqref="A3:Q3"/>
    </sheetView>
  </sheetViews>
  <sheetFormatPr baseColWidth="10" defaultColWidth="24.7109375" defaultRowHeight="15" x14ac:dyDescent="0.25"/>
  <cols>
    <col min="1" max="1" width="25.7109375" style="100" bestFit="1" customWidth="1"/>
    <col min="2" max="2" width="21.140625" style="82" bestFit="1" customWidth="1"/>
    <col min="3" max="3" width="16.42578125" style="43" customWidth="1"/>
    <col min="4" max="4" width="28.28515625" style="100" customWidth="1"/>
    <col min="5" max="5" width="13.28515625" style="75" customWidth="1"/>
    <col min="6" max="6" width="11.7109375" style="44" customWidth="1"/>
    <col min="7" max="7" width="61.85546875" style="44" bestFit="1" customWidth="1"/>
    <col min="8" max="11" width="6.85546875" style="44" customWidth="1"/>
    <col min="12" max="12" width="52" style="44" customWidth="1"/>
    <col min="13" max="13" width="20.140625" style="100" bestFit="1" customWidth="1"/>
    <col min="14" max="14" width="18.85546875" style="100" customWidth="1"/>
    <col min="15" max="15" width="42.5703125" style="100" customWidth="1"/>
    <col min="16" max="16" width="22.42578125" style="131" customWidth="1"/>
    <col min="17" max="17" width="52" style="69" bestFit="1" customWidth="1"/>
    <col min="18" max="18" width="5.7109375" style="42" bestFit="1" customWidth="1"/>
    <col min="19" max="16384" width="24.7109375" style="42"/>
  </cols>
  <sheetData>
    <row r="1" spans="1:17" ht="18" x14ac:dyDescent="0.25">
      <c r="A1" s="155" t="s">
        <v>2147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7"/>
    </row>
    <row r="2" spans="1:17" ht="18" x14ac:dyDescent="0.25">
      <c r="A2" s="152" t="s">
        <v>2144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4"/>
    </row>
    <row r="3" spans="1:17" ht="18.75" thickBot="1" x14ac:dyDescent="0.3">
      <c r="A3" s="158" t="s">
        <v>2634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60"/>
    </row>
    <row r="4" spans="1:17" s="25" customFormat="1" ht="18" x14ac:dyDescent="0.25">
      <c r="A4" s="90" t="s">
        <v>2387</v>
      </c>
      <c r="B4" s="89" t="s">
        <v>2209</v>
      </c>
      <c r="C4" s="90" t="s">
        <v>11</v>
      </c>
      <c r="D4" s="90" t="s">
        <v>12</v>
      </c>
      <c r="E4" s="90" t="s">
        <v>18</v>
      </c>
      <c r="F4" s="90"/>
      <c r="G4" s="90"/>
      <c r="H4" s="90"/>
      <c r="I4" s="90"/>
      <c r="J4" s="90"/>
      <c r="K4" s="90"/>
      <c r="L4" s="90" t="s">
        <v>2397</v>
      </c>
      <c r="M4" s="45" t="s">
        <v>14</v>
      </c>
      <c r="N4" s="45" t="s">
        <v>2411</v>
      </c>
      <c r="O4" s="65" t="s">
        <v>2443</v>
      </c>
      <c r="P4" s="130"/>
      <c r="Q4" s="91" t="s">
        <v>2430</v>
      </c>
    </row>
    <row r="5" spans="1:17" s="120" customFormat="1" ht="18" x14ac:dyDescent="0.25">
      <c r="A5" s="136" t="str">
        <f>VLOOKUP(E5,'LISTADO ATM'!$A$2:$C$901,3,0)</f>
        <v>DISTRITO NACIONAL</v>
      </c>
      <c r="B5" s="123">
        <v>3336019853</v>
      </c>
      <c r="C5" s="95">
        <v>44446.468263888892</v>
      </c>
      <c r="D5" s="95" t="s">
        <v>2460</v>
      </c>
      <c r="E5" s="123">
        <v>231</v>
      </c>
      <c r="F5" s="136" t="str">
        <f>VLOOKUP(E5,VIP!$A$2:$O15855,2,0)</f>
        <v>DRBR231</v>
      </c>
      <c r="G5" s="136" t="str">
        <f>VLOOKUP(E5,'LISTADO ATM'!$A$2:$B$900,2,0)</f>
        <v xml:space="preserve">ATM Oficina Zona Oriental </v>
      </c>
      <c r="H5" s="136" t="str">
        <f>VLOOKUP(E5,VIP!$A$2:$O20816,7,FALSE)</f>
        <v>Si</v>
      </c>
      <c r="I5" s="136" t="str">
        <f>VLOOKUP(E5,VIP!$A$2:$O12781,8,FALSE)</f>
        <v>Si</v>
      </c>
      <c r="J5" s="136" t="str">
        <f>VLOOKUP(E5,VIP!$A$2:$O12731,8,FALSE)</f>
        <v>Si</v>
      </c>
      <c r="K5" s="136" t="str">
        <f>VLOOKUP(E5,VIP!$A$2:$O16305,6,0)</f>
        <v>SI</v>
      </c>
      <c r="L5" s="145" t="s">
        <v>2617</v>
      </c>
      <c r="M5" s="94" t="s">
        <v>2438</v>
      </c>
      <c r="N5" s="94" t="s">
        <v>2444</v>
      </c>
      <c r="O5" s="136" t="s">
        <v>2461</v>
      </c>
      <c r="P5" s="134"/>
      <c r="Q5" s="126" t="s">
        <v>2617</v>
      </c>
    </row>
    <row r="6" spans="1:17" s="120" customFormat="1" ht="18" x14ac:dyDescent="0.25">
      <c r="A6" s="136" t="str">
        <f>VLOOKUP(E6,'LISTADO ATM'!$A$2:$C$901,3,0)</f>
        <v>DISTRITO NACIONAL</v>
      </c>
      <c r="B6" s="123">
        <v>3336019855</v>
      </c>
      <c r="C6" s="95">
        <v>44446.480613425927</v>
      </c>
      <c r="D6" s="95" t="s">
        <v>2460</v>
      </c>
      <c r="E6" s="123">
        <v>514</v>
      </c>
      <c r="F6" s="136" t="str">
        <f>VLOOKUP(E6,VIP!$A$2:$O15856,2,0)</f>
        <v>DRBR514</v>
      </c>
      <c r="G6" s="136" t="str">
        <f>VLOOKUP(E6,'LISTADO ATM'!$A$2:$B$900,2,0)</f>
        <v>ATM Autoservicio Charles de Gaulle</v>
      </c>
      <c r="H6" s="136" t="str">
        <f>VLOOKUP(E6,VIP!$A$2:$O20817,7,FALSE)</f>
        <v>Si</v>
      </c>
      <c r="I6" s="136" t="str">
        <f>VLOOKUP(E6,VIP!$A$2:$O12782,8,FALSE)</f>
        <v>No</v>
      </c>
      <c r="J6" s="136" t="str">
        <f>VLOOKUP(E6,VIP!$A$2:$O12732,8,FALSE)</f>
        <v>No</v>
      </c>
      <c r="K6" s="136" t="str">
        <f>VLOOKUP(E6,VIP!$A$2:$O16306,6,0)</f>
        <v>NO</v>
      </c>
      <c r="L6" s="145" t="s">
        <v>2617</v>
      </c>
      <c r="M6" s="94" t="s">
        <v>2438</v>
      </c>
      <c r="N6" s="94" t="s">
        <v>2444</v>
      </c>
      <c r="O6" s="136" t="s">
        <v>2461</v>
      </c>
      <c r="P6" s="134"/>
      <c r="Q6" s="126" t="s">
        <v>2617</v>
      </c>
    </row>
    <row r="7" spans="1:17" s="120" customFormat="1" ht="18" x14ac:dyDescent="0.25">
      <c r="A7" s="136" t="str">
        <f>VLOOKUP(E7,'LISTADO ATM'!$A$2:$C$901,3,0)</f>
        <v>DISTRITO NACIONAL</v>
      </c>
      <c r="B7" s="123">
        <v>3336018181</v>
      </c>
      <c r="C7" s="95">
        <v>44446.824675925927</v>
      </c>
      <c r="D7" s="95" t="s">
        <v>2460</v>
      </c>
      <c r="E7" s="123">
        <v>734</v>
      </c>
      <c r="F7" s="136" t="str">
        <f>VLOOKUP(E7,VIP!$A$2:$O15857,2,0)</f>
        <v>DRBR178</v>
      </c>
      <c r="G7" s="136" t="str">
        <f>VLOOKUP(E7,'LISTADO ATM'!$A$2:$B$900,2,0)</f>
        <v xml:space="preserve">ATM Oficina Independencia I </v>
      </c>
      <c r="H7" s="136" t="str">
        <f>VLOOKUP(E7,VIP!$A$2:$O20818,7,FALSE)</f>
        <v>Si</v>
      </c>
      <c r="I7" s="136" t="str">
        <f>VLOOKUP(E7,VIP!$A$2:$O12783,8,FALSE)</f>
        <v>Si</v>
      </c>
      <c r="J7" s="136" t="str">
        <f>VLOOKUP(E7,VIP!$A$2:$O12733,8,FALSE)</f>
        <v>Si</v>
      </c>
      <c r="K7" s="136" t="str">
        <f>VLOOKUP(E7,VIP!$A$2:$O16307,6,0)</f>
        <v>SI</v>
      </c>
      <c r="L7" s="145" t="s">
        <v>2410</v>
      </c>
      <c r="M7" s="94" t="s">
        <v>2438</v>
      </c>
      <c r="N7" s="94" t="s">
        <v>2444</v>
      </c>
      <c r="O7" s="136" t="s">
        <v>2619</v>
      </c>
      <c r="P7" s="134"/>
      <c r="Q7" s="126" t="s">
        <v>2410</v>
      </c>
    </row>
    <row r="8" spans="1:17" s="120" customFormat="1" ht="18" x14ac:dyDescent="0.25">
      <c r="A8" s="136" t="str">
        <f>VLOOKUP(E8,'LISTADO ATM'!$A$2:$C$901,3,0)</f>
        <v>DISTRITO NACIONAL</v>
      </c>
      <c r="B8" s="123">
        <v>3336018212</v>
      </c>
      <c r="C8" s="95">
        <v>44447.076967592591</v>
      </c>
      <c r="D8" s="95" t="s">
        <v>2460</v>
      </c>
      <c r="E8" s="123">
        <v>527</v>
      </c>
      <c r="F8" s="136" t="str">
        <f>VLOOKUP(E8,VIP!$A$2:$O15858,2,0)</f>
        <v>DRBR527</v>
      </c>
      <c r="G8" s="136" t="str">
        <f>VLOOKUP(E8,'LISTADO ATM'!$A$2:$B$900,2,0)</f>
        <v>ATM Oficina Zona Oriental II</v>
      </c>
      <c r="H8" s="136" t="str">
        <f>VLOOKUP(E8,VIP!$A$2:$O20819,7,FALSE)</f>
        <v>Si</v>
      </c>
      <c r="I8" s="136" t="str">
        <f>VLOOKUP(E8,VIP!$A$2:$O12784,8,FALSE)</f>
        <v>Si</v>
      </c>
      <c r="J8" s="136" t="str">
        <f>VLOOKUP(E8,VIP!$A$2:$O12734,8,FALSE)</f>
        <v>Si</v>
      </c>
      <c r="K8" s="136" t="str">
        <f>VLOOKUP(E8,VIP!$A$2:$O16308,6,0)</f>
        <v>SI</v>
      </c>
      <c r="L8" s="145" t="s">
        <v>2545</v>
      </c>
      <c r="M8" s="94" t="s">
        <v>2438</v>
      </c>
      <c r="N8" s="94" t="s">
        <v>2444</v>
      </c>
      <c r="O8" s="136" t="s">
        <v>2461</v>
      </c>
      <c r="P8" s="145"/>
      <c r="Q8" s="94" t="s">
        <v>2545</v>
      </c>
    </row>
    <row r="9" spans="1:17" s="120" customFormat="1" ht="18" x14ac:dyDescent="0.25">
      <c r="A9" s="136" t="str">
        <f>VLOOKUP(E9,'LISTADO ATM'!$A$2:$C$901,3,0)</f>
        <v>DISTRITO NACIONAL</v>
      </c>
      <c r="B9" s="123">
        <v>3336019705</v>
      </c>
      <c r="C9" s="95">
        <v>44447.710335648146</v>
      </c>
      <c r="D9" s="95" t="s">
        <v>2174</v>
      </c>
      <c r="E9" s="123">
        <v>917</v>
      </c>
      <c r="F9" s="136" t="str">
        <f>VLOOKUP(E9,VIP!$A$2:$O15859,2,0)</f>
        <v>DRBR01B</v>
      </c>
      <c r="G9" s="136" t="str">
        <f>VLOOKUP(E9,'LISTADO ATM'!$A$2:$B$900,2,0)</f>
        <v xml:space="preserve">ATM Oficina Los Mina </v>
      </c>
      <c r="H9" s="136" t="str">
        <f>VLOOKUP(E9,VIP!$A$2:$O20820,7,FALSE)</f>
        <v>Si</v>
      </c>
      <c r="I9" s="136" t="str">
        <f>VLOOKUP(E9,VIP!$A$2:$O12785,8,FALSE)</f>
        <v>Si</v>
      </c>
      <c r="J9" s="136" t="str">
        <f>VLOOKUP(E9,VIP!$A$2:$O12735,8,FALSE)</f>
        <v>Si</v>
      </c>
      <c r="K9" s="136" t="str">
        <f>VLOOKUP(E9,VIP!$A$2:$O16309,6,0)</f>
        <v>NO</v>
      </c>
      <c r="L9" s="145" t="s">
        <v>2239</v>
      </c>
      <c r="M9" s="94" t="s">
        <v>2438</v>
      </c>
      <c r="N9" s="94" t="s">
        <v>2618</v>
      </c>
      <c r="O9" s="136" t="s">
        <v>2446</v>
      </c>
      <c r="P9" s="145"/>
      <c r="Q9" s="94" t="s">
        <v>2239</v>
      </c>
    </row>
    <row r="10" spans="1:17" s="120" customFormat="1" ht="18" x14ac:dyDescent="0.25">
      <c r="A10" s="136" t="str">
        <f>VLOOKUP(E10,'LISTADO ATM'!$A$2:$C$901,3,0)</f>
        <v>DISTRITO NACIONAL</v>
      </c>
      <c r="B10" s="123">
        <v>3336019749</v>
      </c>
      <c r="C10" s="95">
        <v>44447.733738425923</v>
      </c>
      <c r="D10" s="95" t="s">
        <v>2174</v>
      </c>
      <c r="E10" s="123">
        <v>515</v>
      </c>
      <c r="F10" s="136" t="str">
        <f>VLOOKUP(E10,VIP!$A$2:$O15860,2,0)</f>
        <v>DRBR515</v>
      </c>
      <c r="G10" s="136" t="str">
        <f>VLOOKUP(E10,'LISTADO ATM'!$A$2:$B$900,2,0)</f>
        <v xml:space="preserve">ATM Oficina Agora Mall I </v>
      </c>
      <c r="H10" s="136" t="str">
        <f>VLOOKUP(E10,VIP!$A$2:$O20821,7,FALSE)</f>
        <v>Si</v>
      </c>
      <c r="I10" s="136" t="str">
        <f>VLOOKUP(E10,VIP!$A$2:$O12786,8,FALSE)</f>
        <v>Si</v>
      </c>
      <c r="J10" s="136" t="str">
        <f>VLOOKUP(E10,VIP!$A$2:$O12736,8,FALSE)</f>
        <v>Si</v>
      </c>
      <c r="K10" s="136" t="str">
        <f>VLOOKUP(E10,VIP!$A$2:$O16310,6,0)</f>
        <v>SI</v>
      </c>
      <c r="L10" s="145" t="s">
        <v>2213</v>
      </c>
      <c r="M10" s="94" t="s">
        <v>2438</v>
      </c>
      <c r="N10" s="94" t="s">
        <v>2444</v>
      </c>
      <c r="O10" s="136" t="s">
        <v>2446</v>
      </c>
      <c r="P10" s="145"/>
      <c r="Q10" s="94" t="s">
        <v>2213</v>
      </c>
    </row>
    <row r="11" spans="1:17" s="120" customFormat="1" ht="18" x14ac:dyDescent="0.25">
      <c r="A11" s="136" t="str">
        <f>VLOOKUP(E11,'LISTADO ATM'!$A$2:$C$901,3,0)</f>
        <v>DISTRITO NACIONAL</v>
      </c>
      <c r="B11" s="123">
        <v>3336019800</v>
      </c>
      <c r="C11" s="95">
        <v>44447.847280092596</v>
      </c>
      <c r="D11" s="95" t="s">
        <v>2441</v>
      </c>
      <c r="E11" s="123">
        <v>900</v>
      </c>
      <c r="F11" s="136" t="str">
        <f>VLOOKUP(E11,VIP!$A$2:$O15861,2,0)</f>
        <v>DRBR900</v>
      </c>
      <c r="G11" s="136" t="str">
        <f>VLOOKUP(E11,'LISTADO ATM'!$A$2:$B$900,2,0)</f>
        <v xml:space="preserve">ATM UNP Merca Santo Domingo </v>
      </c>
      <c r="H11" s="136" t="str">
        <f>VLOOKUP(E11,VIP!$A$2:$O20822,7,FALSE)</f>
        <v>Si</v>
      </c>
      <c r="I11" s="136" t="str">
        <f>VLOOKUP(E11,VIP!$A$2:$O12787,8,FALSE)</f>
        <v>Si</v>
      </c>
      <c r="J11" s="136" t="str">
        <f>VLOOKUP(E11,VIP!$A$2:$O12737,8,FALSE)</f>
        <v>Si</v>
      </c>
      <c r="K11" s="136" t="str">
        <f>VLOOKUP(E11,VIP!$A$2:$O16311,6,0)</f>
        <v>NO</v>
      </c>
      <c r="L11" s="145" t="s">
        <v>2434</v>
      </c>
      <c r="M11" s="94" t="s">
        <v>2438</v>
      </c>
      <c r="N11" s="94" t="s">
        <v>2444</v>
      </c>
      <c r="O11" s="136" t="s">
        <v>2445</v>
      </c>
      <c r="P11" s="145"/>
      <c r="Q11" s="94" t="s">
        <v>2434</v>
      </c>
    </row>
    <row r="12" spans="1:17" s="120" customFormat="1" ht="18" x14ac:dyDescent="0.25">
      <c r="A12" s="136" t="str">
        <f>VLOOKUP(E12,'LISTADO ATM'!$A$2:$C$901,3,0)</f>
        <v>DISTRITO NACIONAL</v>
      </c>
      <c r="B12" s="123">
        <v>3336019801</v>
      </c>
      <c r="C12" s="95">
        <v>44447.849456018521</v>
      </c>
      <c r="D12" s="95" t="s">
        <v>2441</v>
      </c>
      <c r="E12" s="123">
        <v>302</v>
      </c>
      <c r="F12" s="136" t="str">
        <f>VLOOKUP(E12,VIP!$A$2:$O15862,2,0)</f>
        <v>DRBR302</v>
      </c>
      <c r="G12" s="136" t="str">
        <f>VLOOKUP(E12,'LISTADO ATM'!$A$2:$B$900,2,0)</f>
        <v xml:space="preserve">ATM S/M Aprezio Los Mameyes  </v>
      </c>
      <c r="H12" s="136" t="str">
        <f>VLOOKUP(E12,VIP!$A$2:$O20823,7,FALSE)</f>
        <v>Si</v>
      </c>
      <c r="I12" s="136" t="str">
        <f>VLOOKUP(E12,VIP!$A$2:$O12788,8,FALSE)</f>
        <v>Si</v>
      </c>
      <c r="J12" s="136" t="str">
        <f>VLOOKUP(E12,VIP!$A$2:$O12738,8,FALSE)</f>
        <v>Si</v>
      </c>
      <c r="K12" s="136" t="str">
        <f>VLOOKUP(E12,VIP!$A$2:$O16312,6,0)</f>
        <v>NO</v>
      </c>
      <c r="L12" s="145" t="s">
        <v>2434</v>
      </c>
      <c r="M12" s="94" t="s">
        <v>2438</v>
      </c>
      <c r="N12" s="94" t="s">
        <v>2444</v>
      </c>
      <c r="O12" s="136" t="s">
        <v>2445</v>
      </c>
      <c r="P12" s="145"/>
      <c r="Q12" s="94" t="s">
        <v>2434</v>
      </c>
    </row>
    <row r="13" spans="1:17" s="120" customFormat="1" ht="18" x14ac:dyDescent="0.25">
      <c r="A13" s="136" t="str">
        <f>VLOOKUP(E13,'LISTADO ATM'!$A$2:$C$901,3,0)</f>
        <v>SUR</v>
      </c>
      <c r="B13" s="123">
        <v>3336019811</v>
      </c>
      <c r="C13" s="95">
        <v>44447.889467592591</v>
      </c>
      <c r="D13" s="95" t="s">
        <v>2174</v>
      </c>
      <c r="E13" s="123">
        <v>512</v>
      </c>
      <c r="F13" s="136" t="str">
        <f>VLOOKUP(E13,VIP!$A$2:$O15863,2,0)</f>
        <v>DRBR512</v>
      </c>
      <c r="G13" s="136" t="str">
        <f>VLOOKUP(E13,'LISTADO ATM'!$A$2:$B$900,2,0)</f>
        <v>ATM Plaza Jesús Ferreira</v>
      </c>
      <c r="H13" s="136" t="str">
        <f>VLOOKUP(E13,VIP!$A$2:$O20824,7,FALSE)</f>
        <v>N/A</v>
      </c>
      <c r="I13" s="136" t="str">
        <f>VLOOKUP(E13,VIP!$A$2:$O12789,8,FALSE)</f>
        <v>N/A</v>
      </c>
      <c r="J13" s="136" t="str">
        <f>VLOOKUP(E13,VIP!$A$2:$O12739,8,FALSE)</f>
        <v>N/A</v>
      </c>
      <c r="K13" s="136" t="str">
        <f>VLOOKUP(E13,VIP!$A$2:$O16313,6,0)</f>
        <v>N/A</v>
      </c>
      <c r="L13" s="145" t="s">
        <v>2213</v>
      </c>
      <c r="M13" s="94" t="s">
        <v>2438</v>
      </c>
      <c r="N13" s="94" t="s">
        <v>2444</v>
      </c>
      <c r="O13" s="136" t="s">
        <v>2446</v>
      </c>
      <c r="P13" s="145"/>
      <c r="Q13" s="94" t="s">
        <v>2213</v>
      </c>
    </row>
    <row r="14" spans="1:17" s="120" customFormat="1" ht="18" x14ac:dyDescent="0.25">
      <c r="A14" s="136" t="str">
        <f>VLOOKUP(E14,'LISTADO ATM'!$A$2:$C$901,3,0)</f>
        <v>DISTRITO NACIONAL</v>
      </c>
      <c r="B14" s="123">
        <v>3336020142</v>
      </c>
      <c r="C14" s="95">
        <v>44448.384560185186</v>
      </c>
      <c r="D14" s="95" t="s">
        <v>2441</v>
      </c>
      <c r="E14" s="123">
        <v>627</v>
      </c>
      <c r="F14" s="136" t="str">
        <f>VLOOKUP(E14,VIP!$A$2:$O15864,2,0)</f>
        <v>DRBR163</v>
      </c>
      <c r="G14" s="136" t="str">
        <f>VLOOKUP(E14,'LISTADO ATM'!$A$2:$B$900,2,0)</f>
        <v xml:space="preserve">ATM CAASD </v>
      </c>
      <c r="H14" s="136" t="str">
        <f>VLOOKUP(E14,VIP!$A$2:$O20825,7,FALSE)</f>
        <v>Si</v>
      </c>
      <c r="I14" s="136" t="str">
        <f>VLOOKUP(E14,VIP!$A$2:$O12790,8,FALSE)</f>
        <v>Si</v>
      </c>
      <c r="J14" s="136" t="str">
        <f>VLOOKUP(E14,VIP!$A$2:$O12740,8,FALSE)</f>
        <v>Si</v>
      </c>
      <c r="K14" s="136" t="str">
        <f>VLOOKUP(E14,VIP!$A$2:$O16314,6,0)</f>
        <v>NO</v>
      </c>
      <c r="L14" s="145" t="s">
        <v>2434</v>
      </c>
      <c r="M14" s="94" t="s">
        <v>2438</v>
      </c>
      <c r="N14" s="94" t="s">
        <v>2444</v>
      </c>
      <c r="O14" s="136" t="s">
        <v>2445</v>
      </c>
      <c r="P14" s="145"/>
      <c r="Q14" s="94" t="s">
        <v>2434</v>
      </c>
    </row>
    <row r="15" spans="1:17" s="120" customFormat="1" ht="18" x14ac:dyDescent="0.25">
      <c r="A15" s="136" t="str">
        <f>VLOOKUP(E15,'LISTADO ATM'!$A$2:$C$901,3,0)</f>
        <v>DISTRITO NACIONAL</v>
      </c>
      <c r="B15" s="123">
        <v>3336020283</v>
      </c>
      <c r="C15" s="95">
        <v>44448.419282407405</v>
      </c>
      <c r="D15" s="95" t="s">
        <v>2174</v>
      </c>
      <c r="E15" s="123">
        <v>721</v>
      </c>
      <c r="F15" s="136" t="str">
        <f>VLOOKUP(E15,VIP!$A$2:$O15865,2,0)</f>
        <v>DRBR23A</v>
      </c>
      <c r="G15" s="136" t="str">
        <f>VLOOKUP(E15,'LISTADO ATM'!$A$2:$B$900,2,0)</f>
        <v xml:space="preserve">ATM Oficina Charles de Gaulle II </v>
      </c>
      <c r="H15" s="136" t="str">
        <f>VLOOKUP(E15,VIP!$A$2:$O20826,7,FALSE)</f>
        <v>Si</v>
      </c>
      <c r="I15" s="136" t="str">
        <f>VLOOKUP(E15,VIP!$A$2:$O12791,8,FALSE)</f>
        <v>Si</v>
      </c>
      <c r="J15" s="136" t="str">
        <f>VLOOKUP(E15,VIP!$A$2:$O12741,8,FALSE)</f>
        <v>Si</v>
      </c>
      <c r="K15" s="136" t="str">
        <f>VLOOKUP(E15,VIP!$A$2:$O16315,6,0)</f>
        <v>NO</v>
      </c>
      <c r="L15" s="145" t="s">
        <v>2213</v>
      </c>
      <c r="M15" s="94" t="s">
        <v>2438</v>
      </c>
      <c r="N15" s="94" t="s">
        <v>2444</v>
      </c>
      <c r="O15" s="136" t="s">
        <v>2446</v>
      </c>
      <c r="P15" s="145"/>
      <c r="Q15" s="94" t="s">
        <v>2213</v>
      </c>
    </row>
    <row r="16" spans="1:17" s="120" customFormat="1" ht="18.75" customHeight="1" x14ac:dyDescent="0.25">
      <c r="A16" s="136" t="str">
        <f>VLOOKUP(E16,'LISTADO ATM'!$A$2:$C$901,3,0)</f>
        <v>SUR</v>
      </c>
      <c r="B16" s="123">
        <v>3336020328</v>
      </c>
      <c r="C16" s="95">
        <v>44448.432245370372</v>
      </c>
      <c r="D16" s="95" t="s">
        <v>2441</v>
      </c>
      <c r="E16" s="123">
        <v>6</v>
      </c>
      <c r="F16" s="136" t="str">
        <f>VLOOKUP(E16,VIP!$A$2:$O15866,2,0)</f>
        <v>DRBR006</v>
      </c>
      <c r="G16" s="136" t="str">
        <f>VLOOKUP(E16,'LISTADO ATM'!$A$2:$B$900,2,0)</f>
        <v xml:space="preserve">ATM Plaza WAO San Juan </v>
      </c>
      <c r="H16" s="136" t="str">
        <f>VLOOKUP(E16,VIP!$A$2:$O20827,7,FALSE)</f>
        <v>N/A</v>
      </c>
      <c r="I16" s="136" t="str">
        <f>VLOOKUP(E16,VIP!$A$2:$O12792,8,FALSE)</f>
        <v>N/A</v>
      </c>
      <c r="J16" s="136" t="str">
        <f>VLOOKUP(E16,VIP!$A$2:$O12742,8,FALSE)</f>
        <v>N/A</v>
      </c>
      <c r="K16" s="136" t="str">
        <f>VLOOKUP(E16,VIP!$A$2:$O16316,6,0)</f>
        <v/>
      </c>
      <c r="L16" s="145" t="s">
        <v>2434</v>
      </c>
      <c r="M16" s="94" t="s">
        <v>2438</v>
      </c>
      <c r="N16" s="94" t="s">
        <v>2444</v>
      </c>
      <c r="O16" s="136" t="s">
        <v>2445</v>
      </c>
      <c r="P16" s="145"/>
      <c r="Q16" s="94" t="s">
        <v>2434</v>
      </c>
    </row>
    <row r="17" spans="1:17" s="120" customFormat="1" ht="18" x14ac:dyDescent="0.25">
      <c r="A17" s="136" t="str">
        <f>VLOOKUP(E17,'LISTADO ATM'!$A$2:$C$901,3,0)</f>
        <v>DISTRITO NACIONAL</v>
      </c>
      <c r="B17" s="123">
        <v>3336020813</v>
      </c>
      <c r="C17" s="95">
        <v>44448.597048611111</v>
      </c>
      <c r="D17" s="95" t="s">
        <v>2460</v>
      </c>
      <c r="E17" s="123">
        <v>946</v>
      </c>
      <c r="F17" s="136" t="str">
        <f>VLOOKUP(E17,VIP!$A$2:$O15867,2,0)</f>
        <v>DRBR24R</v>
      </c>
      <c r="G17" s="136" t="str">
        <f>VLOOKUP(E17,'LISTADO ATM'!$A$2:$B$900,2,0)</f>
        <v xml:space="preserve">ATM Oficina Núñez de Cáceres I </v>
      </c>
      <c r="H17" s="136" t="str">
        <f>VLOOKUP(E17,VIP!$A$2:$O20828,7,FALSE)</f>
        <v>Si</v>
      </c>
      <c r="I17" s="136" t="str">
        <f>VLOOKUP(E17,VIP!$A$2:$O12793,8,FALSE)</f>
        <v>Si</v>
      </c>
      <c r="J17" s="136" t="str">
        <f>VLOOKUP(E17,VIP!$A$2:$O12743,8,FALSE)</f>
        <v>Si</v>
      </c>
      <c r="K17" s="136" t="str">
        <f>VLOOKUP(E17,VIP!$A$2:$O16317,6,0)</f>
        <v>NO</v>
      </c>
      <c r="L17" s="145" t="s">
        <v>2617</v>
      </c>
      <c r="M17" s="94" t="s">
        <v>2438</v>
      </c>
      <c r="N17" s="94" t="s">
        <v>2444</v>
      </c>
      <c r="O17" s="136" t="s">
        <v>2636</v>
      </c>
      <c r="P17" s="145"/>
      <c r="Q17" s="94" t="s">
        <v>2617</v>
      </c>
    </row>
    <row r="18" spans="1:17" s="120" customFormat="1" ht="18" x14ac:dyDescent="0.25">
      <c r="A18" s="136" t="str">
        <f>VLOOKUP(E18,'LISTADO ATM'!$A$2:$C$901,3,0)</f>
        <v>DISTRITO NACIONAL</v>
      </c>
      <c r="B18" s="123">
        <v>3336020831</v>
      </c>
      <c r="C18" s="95">
        <v>44448.60119212963</v>
      </c>
      <c r="D18" s="95" t="s">
        <v>2441</v>
      </c>
      <c r="E18" s="123">
        <v>983</v>
      </c>
      <c r="F18" s="136" t="str">
        <f>VLOOKUP(E18,VIP!$A$2:$O15868,2,0)</f>
        <v>DRBR983</v>
      </c>
      <c r="G18" s="136" t="str">
        <f>VLOOKUP(E18,'LISTADO ATM'!$A$2:$B$900,2,0)</f>
        <v xml:space="preserve">ATM Bravo República de Colombia </v>
      </c>
      <c r="H18" s="136" t="str">
        <f>VLOOKUP(E18,VIP!$A$2:$O20829,7,FALSE)</f>
        <v>Si</v>
      </c>
      <c r="I18" s="136" t="str">
        <f>VLOOKUP(E18,VIP!$A$2:$O12794,8,FALSE)</f>
        <v>No</v>
      </c>
      <c r="J18" s="136" t="str">
        <f>VLOOKUP(E18,VIP!$A$2:$O12744,8,FALSE)</f>
        <v>No</v>
      </c>
      <c r="K18" s="136" t="str">
        <f>VLOOKUP(E18,VIP!$A$2:$O16318,6,0)</f>
        <v>NO</v>
      </c>
      <c r="L18" s="145" t="s">
        <v>2545</v>
      </c>
      <c r="M18" s="94" t="s">
        <v>2438</v>
      </c>
      <c r="N18" s="94" t="s">
        <v>2444</v>
      </c>
      <c r="O18" s="136" t="s">
        <v>2445</v>
      </c>
      <c r="P18" s="145"/>
      <c r="Q18" s="94" t="s">
        <v>2545</v>
      </c>
    </row>
    <row r="19" spans="1:17" s="120" customFormat="1" ht="18" x14ac:dyDescent="0.25">
      <c r="A19" s="136" t="str">
        <f>VLOOKUP(E19,'LISTADO ATM'!$A$2:$C$901,3,0)</f>
        <v>DISTRITO NACIONAL</v>
      </c>
      <c r="B19" s="123">
        <v>3336020850</v>
      </c>
      <c r="C19" s="95">
        <v>44448.611770833333</v>
      </c>
      <c r="D19" s="95" t="s">
        <v>2174</v>
      </c>
      <c r="E19" s="123">
        <v>788</v>
      </c>
      <c r="F19" s="136" t="str">
        <f>VLOOKUP(E19,VIP!$A$2:$O15869,2,0)</f>
        <v>DRBR452</v>
      </c>
      <c r="G19" s="136" t="str">
        <f>VLOOKUP(E19,'LISTADO ATM'!$A$2:$B$900,2,0)</f>
        <v xml:space="preserve">ATM Relaciones Exteriores (Cancillería) </v>
      </c>
      <c r="H19" s="136" t="str">
        <f>VLOOKUP(E19,VIP!$A$2:$O20830,7,FALSE)</f>
        <v>No</v>
      </c>
      <c r="I19" s="136" t="str">
        <f>VLOOKUP(E19,VIP!$A$2:$O12795,8,FALSE)</f>
        <v>No</v>
      </c>
      <c r="J19" s="136" t="str">
        <f>VLOOKUP(E19,VIP!$A$2:$O12745,8,FALSE)</f>
        <v>No</v>
      </c>
      <c r="K19" s="136" t="str">
        <f>VLOOKUP(E19,VIP!$A$2:$O16319,6,0)</f>
        <v>NO</v>
      </c>
      <c r="L19" s="145" t="s">
        <v>2456</v>
      </c>
      <c r="M19" s="94" t="s">
        <v>2438</v>
      </c>
      <c r="N19" s="94" t="s">
        <v>2444</v>
      </c>
      <c r="O19" s="136" t="s">
        <v>2446</v>
      </c>
      <c r="P19" s="145"/>
      <c r="Q19" s="94" t="s">
        <v>2456</v>
      </c>
    </row>
    <row r="20" spans="1:17" s="120" customFormat="1" ht="18" x14ac:dyDescent="0.25">
      <c r="A20" s="136" t="str">
        <f>VLOOKUP(E20,'LISTADO ATM'!$A$2:$C$901,3,0)</f>
        <v>DISTRITO NACIONAL</v>
      </c>
      <c r="B20" s="123">
        <v>3336020861</v>
      </c>
      <c r="C20" s="95">
        <v>44448.617280092592</v>
      </c>
      <c r="D20" s="95" t="s">
        <v>2460</v>
      </c>
      <c r="E20" s="123">
        <v>717</v>
      </c>
      <c r="F20" s="136" t="str">
        <f>VLOOKUP(E20,VIP!$A$2:$O15870,2,0)</f>
        <v>DRBR24K</v>
      </c>
      <c r="G20" s="136" t="str">
        <f>VLOOKUP(E20,'LISTADO ATM'!$A$2:$B$900,2,0)</f>
        <v xml:space="preserve">ATM Oficina Los Alcarrizos </v>
      </c>
      <c r="H20" s="136" t="str">
        <f>VLOOKUP(E20,VIP!$A$2:$O20831,7,FALSE)</f>
        <v>Si</v>
      </c>
      <c r="I20" s="136" t="str">
        <f>VLOOKUP(E20,VIP!$A$2:$O12796,8,FALSE)</f>
        <v>Si</v>
      </c>
      <c r="J20" s="136" t="str">
        <f>VLOOKUP(E20,VIP!$A$2:$O12746,8,FALSE)</f>
        <v>Si</v>
      </c>
      <c r="K20" s="136" t="str">
        <f>VLOOKUP(E20,VIP!$A$2:$O16320,6,0)</f>
        <v>SI</v>
      </c>
      <c r="L20" s="145" t="s">
        <v>2434</v>
      </c>
      <c r="M20" s="94" t="s">
        <v>2438</v>
      </c>
      <c r="N20" s="94" t="s">
        <v>2444</v>
      </c>
      <c r="O20" s="136" t="s">
        <v>2636</v>
      </c>
      <c r="P20" s="145"/>
      <c r="Q20" s="94" t="s">
        <v>2434</v>
      </c>
    </row>
    <row r="21" spans="1:17" s="120" customFormat="1" ht="18" x14ac:dyDescent="0.25">
      <c r="A21" s="136" t="str">
        <f>VLOOKUP(E21,'LISTADO ATM'!$A$2:$C$901,3,0)</f>
        <v>DISTRITO NACIONAL</v>
      </c>
      <c r="B21" s="123">
        <v>3336020866</v>
      </c>
      <c r="C21" s="95">
        <v>44448.620798611111</v>
      </c>
      <c r="D21" s="95" t="s">
        <v>2441</v>
      </c>
      <c r="E21" s="123">
        <v>87</v>
      </c>
      <c r="F21" s="136" t="str">
        <f>VLOOKUP(E21,VIP!$A$2:$O15871,2,0)</f>
        <v>DRBR087</v>
      </c>
      <c r="G21" s="136" t="str">
        <f>VLOOKUP(E21,'LISTADO ATM'!$A$2:$B$900,2,0)</f>
        <v xml:space="preserve">ATM Autoservicio Sarasota </v>
      </c>
      <c r="H21" s="136" t="str">
        <f>VLOOKUP(E21,VIP!$A$2:$O20832,7,FALSE)</f>
        <v>Si</v>
      </c>
      <c r="I21" s="136" t="str">
        <f>VLOOKUP(E21,VIP!$A$2:$O12797,8,FALSE)</f>
        <v>Si</v>
      </c>
      <c r="J21" s="136" t="str">
        <f>VLOOKUP(E21,VIP!$A$2:$O12747,8,FALSE)</f>
        <v>Si</v>
      </c>
      <c r="K21" s="136" t="str">
        <f>VLOOKUP(E21,VIP!$A$2:$O16321,6,0)</f>
        <v>NO</v>
      </c>
      <c r="L21" s="145" t="s">
        <v>2617</v>
      </c>
      <c r="M21" s="94" t="s">
        <v>2438</v>
      </c>
      <c r="N21" s="94" t="s">
        <v>2444</v>
      </c>
      <c r="O21" s="136" t="s">
        <v>2445</v>
      </c>
      <c r="P21" s="145"/>
      <c r="Q21" s="94" t="s">
        <v>2617</v>
      </c>
    </row>
    <row r="22" spans="1:17" s="120" customFormat="1" ht="18" x14ac:dyDescent="0.25">
      <c r="A22" s="136" t="str">
        <f>VLOOKUP(E22,'LISTADO ATM'!$A$2:$C$901,3,0)</f>
        <v>SUR</v>
      </c>
      <c r="B22" s="123">
        <v>3336021062</v>
      </c>
      <c r="C22" s="95">
        <v>44448.670231481483</v>
      </c>
      <c r="D22" s="95" t="s">
        <v>2441</v>
      </c>
      <c r="E22" s="123">
        <v>84</v>
      </c>
      <c r="F22" s="136" t="str">
        <f>VLOOKUP(E22,VIP!$A$2:$O15872,2,0)</f>
        <v>DRBR084</v>
      </c>
      <c r="G22" s="136" t="str">
        <f>VLOOKUP(E22,'LISTADO ATM'!$A$2:$B$900,2,0)</f>
        <v xml:space="preserve">ATM Oficina Multicentro Sirena San Cristóbal </v>
      </c>
      <c r="H22" s="136" t="str">
        <f>VLOOKUP(E22,VIP!$A$2:$O20833,7,FALSE)</f>
        <v>Si</v>
      </c>
      <c r="I22" s="136" t="str">
        <f>VLOOKUP(E22,VIP!$A$2:$O12798,8,FALSE)</f>
        <v>Si</v>
      </c>
      <c r="J22" s="136" t="str">
        <f>VLOOKUP(E22,VIP!$A$2:$O12748,8,FALSE)</f>
        <v>Si</v>
      </c>
      <c r="K22" s="136" t="str">
        <f>VLOOKUP(E22,VIP!$A$2:$O16322,6,0)</f>
        <v>SI</v>
      </c>
      <c r="L22" s="145" t="s">
        <v>2434</v>
      </c>
      <c r="M22" s="94" t="s">
        <v>2438</v>
      </c>
      <c r="N22" s="94" t="s">
        <v>2444</v>
      </c>
      <c r="O22" s="136" t="s">
        <v>2445</v>
      </c>
      <c r="P22" s="145"/>
      <c r="Q22" s="94" t="s">
        <v>2434</v>
      </c>
    </row>
    <row r="23" spans="1:17" s="120" customFormat="1" ht="18" x14ac:dyDescent="0.25">
      <c r="A23" s="136" t="str">
        <f>VLOOKUP(E23,'LISTADO ATM'!$A$2:$C$901,3,0)</f>
        <v>DISTRITO NACIONAL</v>
      </c>
      <c r="B23" s="123">
        <v>3336021070</v>
      </c>
      <c r="C23" s="95">
        <v>44448.672777777778</v>
      </c>
      <c r="D23" s="95" t="s">
        <v>2441</v>
      </c>
      <c r="E23" s="123">
        <v>232</v>
      </c>
      <c r="F23" s="136" t="str">
        <f>VLOOKUP(E23,VIP!$A$2:$O15873,2,0)</f>
        <v>DRBR232</v>
      </c>
      <c r="G23" s="136" t="str">
        <f>VLOOKUP(E23,'LISTADO ATM'!$A$2:$B$900,2,0)</f>
        <v xml:space="preserve">ATM S/M Nacional Charles de Gaulle </v>
      </c>
      <c r="H23" s="136" t="str">
        <f>VLOOKUP(E23,VIP!$A$2:$O20834,7,FALSE)</f>
        <v>Si</v>
      </c>
      <c r="I23" s="136" t="str">
        <f>VLOOKUP(E23,VIP!$A$2:$O12799,8,FALSE)</f>
        <v>Si</v>
      </c>
      <c r="J23" s="136" t="str">
        <f>VLOOKUP(E23,VIP!$A$2:$O12749,8,FALSE)</f>
        <v>Si</v>
      </c>
      <c r="K23" s="136" t="str">
        <f>VLOOKUP(E23,VIP!$A$2:$O16323,6,0)</f>
        <v>SI</v>
      </c>
      <c r="L23" s="145" t="s">
        <v>2434</v>
      </c>
      <c r="M23" s="94" t="s">
        <v>2438</v>
      </c>
      <c r="N23" s="94" t="s">
        <v>2444</v>
      </c>
      <c r="O23" s="136" t="s">
        <v>2445</v>
      </c>
      <c r="P23" s="145"/>
      <c r="Q23" s="94" t="s">
        <v>2434</v>
      </c>
    </row>
    <row r="24" spans="1:17" ht="18" x14ac:dyDescent="0.25">
      <c r="A24" s="136" t="str">
        <f>VLOOKUP(E24,'LISTADO ATM'!$A$2:$C$901,3,0)</f>
        <v>DISTRITO NACIONAL</v>
      </c>
      <c r="B24" s="123">
        <v>3336021139</v>
      </c>
      <c r="C24" s="95">
        <v>44448.692719907405</v>
      </c>
      <c r="D24" s="95" t="s">
        <v>2460</v>
      </c>
      <c r="E24" s="123">
        <v>504</v>
      </c>
      <c r="F24" s="136" t="str">
        <f>VLOOKUP(E24,VIP!$A$2:$O15874,2,0)</f>
        <v>DRBR504</v>
      </c>
      <c r="G24" s="136" t="str">
        <f>VLOOKUP(E24,'LISTADO ATM'!$A$2:$B$900,2,0)</f>
        <v>ATM Oficina Plaza Moderna</v>
      </c>
      <c r="H24" s="136" t="str">
        <f>VLOOKUP(E24,VIP!$A$2:$O20835,7,FALSE)</f>
        <v>Si</v>
      </c>
      <c r="I24" s="136" t="str">
        <f>VLOOKUP(E24,VIP!$A$2:$O12800,8,FALSE)</f>
        <v>Si</v>
      </c>
      <c r="J24" s="136" t="str">
        <f>VLOOKUP(E24,VIP!$A$2:$O12750,8,FALSE)</f>
        <v>Si</v>
      </c>
      <c r="K24" s="136" t="str">
        <f>VLOOKUP(E24,VIP!$A$2:$O16324,6,0)</f>
        <v>NO</v>
      </c>
      <c r="L24" s="145" t="s">
        <v>2410</v>
      </c>
      <c r="M24" s="94" t="s">
        <v>2438</v>
      </c>
      <c r="N24" s="94" t="s">
        <v>2444</v>
      </c>
      <c r="O24" s="136" t="s">
        <v>2619</v>
      </c>
      <c r="P24" s="145"/>
      <c r="Q24" s="94" t="s">
        <v>2410</v>
      </c>
    </row>
    <row r="25" spans="1:17" ht="18" x14ac:dyDescent="0.25">
      <c r="A25" s="136" t="str">
        <f>VLOOKUP(E25,'LISTADO ATM'!$A$2:$C$901,3,0)</f>
        <v>SUR</v>
      </c>
      <c r="B25" s="123">
        <v>3336021166</v>
      </c>
      <c r="C25" s="95">
        <v>44448.7</v>
      </c>
      <c r="D25" s="95" t="s">
        <v>2460</v>
      </c>
      <c r="E25" s="123">
        <v>766</v>
      </c>
      <c r="F25" s="136" t="str">
        <f>VLOOKUP(E25,VIP!$A$2:$O15875,2,0)</f>
        <v>DRBR440</v>
      </c>
      <c r="G25" s="136" t="str">
        <f>VLOOKUP(E25,'LISTADO ATM'!$A$2:$B$900,2,0)</f>
        <v xml:space="preserve">ATM Oficina Azua II </v>
      </c>
      <c r="H25" s="136" t="str">
        <f>VLOOKUP(E25,VIP!$A$2:$O20836,7,FALSE)</f>
        <v>Si</v>
      </c>
      <c r="I25" s="136" t="str">
        <f>VLOOKUP(E25,VIP!$A$2:$O12801,8,FALSE)</f>
        <v>Si</v>
      </c>
      <c r="J25" s="136" t="str">
        <f>VLOOKUP(E25,VIP!$A$2:$O12751,8,FALSE)</f>
        <v>Si</v>
      </c>
      <c r="K25" s="136" t="str">
        <f>VLOOKUP(E25,VIP!$A$2:$O16325,6,0)</f>
        <v>SI</v>
      </c>
      <c r="L25" s="145" t="s">
        <v>2434</v>
      </c>
      <c r="M25" s="94" t="s">
        <v>2438</v>
      </c>
      <c r="N25" s="94" t="s">
        <v>2444</v>
      </c>
      <c r="O25" s="136" t="s">
        <v>2619</v>
      </c>
      <c r="P25" s="145"/>
      <c r="Q25" s="94" t="s">
        <v>2434</v>
      </c>
    </row>
    <row r="26" spans="1:17" ht="18" x14ac:dyDescent="0.25">
      <c r="A26" s="136" t="str">
        <f>VLOOKUP(E26,'LISTADO ATM'!$A$2:$C$901,3,0)</f>
        <v>DISTRITO NACIONAL</v>
      </c>
      <c r="B26" s="123">
        <v>3336021184</v>
      </c>
      <c r="C26" s="95">
        <v>44448.703738425924</v>
      </c>
      <c r="D26" s="95" t="s">
        <v>2441</v>
      </c>
      <c r="E26" s="123">
        <v>884</v>
      </c>
      <c r="F26" s="136" t="str">
        <f>VLOOKUP(E26,VIP!$A$2:$O15876,2,0)</f>
        <v>DRBR884</v>
      </c>
      <c r="G26" s="136" t="str">
        <f>VLOOKUP(E26,'LISTADO ATM'!$A$2:$B$900,2,0)</f>
        <v xml:space="preserve">ATM UNP Olé Sabana Perdida </v>
      </c>
      <c r="H26" s="136" t="str">
        <f>VLOOKUP(E26,VIP!$A$2:$O20837,7,FALSE)</f>
        <v>Si</v>
      </c>
      <c r="I26" s="136" t="str">
        <f>VLOOKUP(E26,VIP!$A$2:$O12802,8,FALSE)</f>
        <v>Si</v>
      </c>
      <c r="J26" s="136" t="str">
        <f>VLOOKUP(E26,VIP!$A$2:$O12752,8,FALSE)</f>
        <v>Si</v>
      </c>
      <c r="K26" s="136" t="str">
        <f>VLOOKUP(E26,VIP!$A$2:$O16326,6,0)</f>
        <v>NO</v>
      </c>
      <c r="L26" s="145" t="s">
        <v>2410</v>
      </c>
      <c r="M26" s="94" t="s">
        <v>2438</v>
      </c>
      <c r="N26" s="94" t="s">
        <v>2444</v>
      </c>
      <c r="O26" s="136" t="s">
        <v>2445</v>
      </c>
      <c r="P26" s="145"/>
      <c r="Q26" s="94" t="s">
        <v>2410</v>
      </c>
    </row>
    <row r="27" spans="1:17" ht="18" x14ac:dyDescent="0.25">
      <c r="A27" s="136" t="str">
        <f>VLOOKUP(E27,'LISTADO ATM'!$A$2:$C$901,3,0)</f>
        <v>ESTE</v>
      </c>
      <c r="B27" s="123">
        <v>3336021190</v>
      </c>
      <c r="C27" s="95">
        <v>44448.706006944441</v>
      </c>
      <c r="D27" s="95" t="s">
        <v>2174</v>
      </c>
      <c r="E27" s="123">
        <v>368</v>
      </c>
      <c r="F27" s="136" t="str">
        <f>VLOOKUP(E27,VIP!$A$2:$O15877,2,0)</f>
        <v xml:space="preserve">DRBR368 </v>
      </c>
      <c r="G27" s="136" t="str">
        <f>VLOOKUP(E27,'LISTADO ATM'!$A$2:$B$900,2,0)</f>
        <v>ATM Ayuntamiento Peralvillo</v>
      </c>
      <c r="H27" s="136" t="str">
        <f>VLOOKUP(E27,VIP!$A$2:$O20838,7,FALSE)</f>
        <v>N/A</v>
      </c>
      <c r="I27" s="136" t="str">
        <f>VLOOKUP(E27,VIP!$A$2:$O12803,8,FALSE)</f>
        <v>N/A</v>
      </c>
      <c r="J27" s="136" t="str">
        <f>VLOOKUP(E27,VIP!$A$2:$O12753,8,FALSE)</f>
        <v>N/A</v>
      </c>
      <c r="K27" s="136" t="str">
        <f>VLOOKUP(E27,VIP!$A$2:$O16327,6,0)</f>
        <v>N/A</v>
      </c>
      <c r="L27" s="145" t="s">
        <v>2213</v>
      </c>
      <c r="M27" s="94" t="s">
        <v>2438</v>
      </c>
      <c r="N27" s="94" t="s">
        <v>2444</v>
      </c>
      <c r="O27" s="136" t="s">
        <v>2446</v>
      </c>
      <c r="P27" s="145"/>
      <c r="Q27" s="94" t="s">
        <v>2213</v>
      </c>
    </row>
    <row r="28" spans="1:17" ht="18" x14ac:dyDescent="0.25">
      <c r="A28" s="136" t="str">
        <f>VLOOKUP(E28,'LISTADO ATM'!$A$2:$C$901,3,0)</f>
        <v>DISTRITO NACIONAL</v>
      </c>
      <c r="B28" s="123">
        <v>3336021205</v>
      </c>
      <c r="C28" s="95">
        <v>44448.716064814813</v>
      </c>
      <c r="D28" s="95" t="s">
        <v>2174</v>
      </c>
      <c r="E28" s="123">
        <v>688</v>
      </c>
      <c r="F28" s="136" t="str">
        <f>VLOOKUP(E28,VIP!$A$2:$O15878,2,0)</f>
        <v>DRBR688</v>
      </c>
      <c r="G28" s="136" t="str">
        <f>VLOOKUP(E28,'LISTADO ATM'!$A$2:$B$900,2,0)</f>
        <v>ATM Innova Centro Ave. Kennedy</v>
      </c>
      <c r="H28" s="136" t="str">
        <f>VLOOKUP(E28,VIP!$A$2:$O20839,7,FALSE)</f>
        <v>Si</v>
      </c>
      <c r="I28" s="136" t="str">
        <f>VLOOKUP(E28,VIP!$A$2:$O12804,8,FALSE)</f>
        <v>Si</v>
      </c>
      <c r="J28" s="136" t="str">
        <f>VLOOKUP(E28,VIP!$A$2:$O12754,8,FALSE)</f>
        <v>Si</v>
      </c>
      <c r="K28" s="136" t="str">
        <f>VLOOKUP(E28,VIP!$A$2:$O16328,6,0)</f>
        <v>NO</v>
      </c>
      <c r="L28" s="145" t="s">
        <v>2630</v>
      </c>
      <c r="M28" s="94" t="s">
        <v>2438</v>
      </c>
      <c r="N28" s="94" t="s">
        <v>2444</v>
      </c>
      <c r="O28" s="136" t="s">
        <v>2446</v>
      </c>
      <c r="P28" s="145"/>
      <c r="Q28" s="94" t="s">
        <v>2630</v>
      </c>
    </row>
    <row r="29" spans="1:17" ht="18" x14ac:dyDescent="0.25">
      <c r="A29" s="136" t="str">
        <f>VLOOKUP(E29,'LISTADO ATM'!$A$2:$C$901,3,0)</f>
        <v>NORTE</v>
      </c>
      <c r="B29" s="123">
        <v>3336021221</v>
      </c>
      <c r="C29" s="95">
        <v>44448.724664351852</v>
      </c>
      <c r="D29" s="95" t="s">
        <v>2624</v>
      </c>
      <c r="E29" s="123">
        <v>809</v>
      </c>
      <c r="F29" s="136" t="str">
        <f>VLOOKUP(E29,VIP!$A$2:$O15879,2,0)</f>
        <v>DRBR809</v>
      </c>
      <c r="G29" s="136" t="str">
        <f>VLOOKUP(E29,'LISTADO ATM'!$A$2:$B$900,2,0)</f>
        <v>ATM Yoma (Cotuí)</v>
      </c>
      <c r="H29" s="136" t="str">
        <f>VLOOKUP(E29,VIP!$A$2:$O20840,7,FALSE)</f>
        <v>Si</v>
      </c>
      <c r="I29" s="136" t="str">
        <f>VLOOKUP(E29,VIP!$A$2:$O12805,8,FALSE)</f>
        <v>Si</v>
      </c>
      <c r="J29" s="136" t="str">
        <f>VLOOKUP(E29,VIP!$A$2:$O12755,8,FALSE)</f>
        <v>Si</v>
      </c>
      <c r="K29" s="136" t="str">
        <f>VLOOKUP(E29,VIP!$A$2:$O16329,6,0)</f>
        <v>NO</v>
      </c>
      <c r="L29" s="145" t="s">
        <v>2617</v>
      </c>
      <c r="M29" s="94" t="s">
        <v>2438</v>
      </c>
      <c r="N29" s="94" t="s">
        <v>2444</v>
      </c>
      <c r="O29" s="136" t="s">
        <v>2625</v>
      </c>
      <c r="P29" s="145"/>
      <c r="Q29" s="94" t="s">
        <v>2617</v>
      </c>
    </row>
    <row r="30" spans="1:17" ht="18" x14ac:dyDescent="0.25">
      <c r="A30" s="136" t="str">
        <f>VLOOKUP(E30,'LISTADO ATM'!$A$2:$C$901,3,0)</f>
        <v>DISTRITO NACIONAL</v>
      </c>
      <c r="B30" s="123">
        <v>3336021224</v>
      </c>
      <c r="C30" s="95">
        <v>44448.726134259261</v>
      </c>
      <c r="D30" s="95" t="s">
        <v>2174</v>
      </c>
      <c r="E30" s="123">
        <v>549</v>
      </c>
      <c r="F30" s="136" t="str">
        <f>VLOOKUP(E30,VIP!$A$2:$O15880,2,0)</f>
        <v>DRBR026</v>
      </c>
      <c r="G30" s="136" t="str">
        <f>VLOOKUP(E30,'LISTADO ATM'!$A$2:$B$900,2,0)</f>
        <v xml:space="preserve">ATM Ministerio de Turismo (Oficinas Gubernamentales) </v>
      </c>
      <c r="H30" s="136" t="str">
        <f>VLOOKUP(E30,VIP!$A$2:$O20841,7,FALSE)</f>
        <v>Si</v>
      </c>
      <c r="I30" s="136" t="str">
        <f>VLOOKUP(E30,VIP!$A$2:$O12806,8,FALSE)</f>
        <v>Si</v>
      </c>
      <c r="J30" s="136" t="str">
        <f>VLOOKUP(E30,VIP!$A$2:$O12756,8,FALSE)</f>
        <v>Si</v>
      </c>
      <c r="K30" s="136" t="str">
        <f>VLOOKUP(E30,VIP!$A$2:$O16330,6,0)</f>
        <v>NO</v>
      </c>
      <c r="L30" s="145" t="s">
        <v>2239</v>
      </c>
      <c r="M30" s="94" t="s">
        <v>2438</v>
      </c>
      <c r="N30" s="94" t="s">
        <v>2444</v>
      </c>
      <c r="O30" s="136" t="s">
        <v>2446</v>
      </c>
      <c r="P30" s="145"/>
      <c r="Q30" s="94" t="s">
        <v>2239</v>
      </c>
    </row>
    <row r="31" spans="1:17" ht="18" x14ac:dyDescent="0.25">
      <c r="A31" s="136" t="str">
        <f>VLOOKUP(E31,'LISTADO ATM'!$A$2:$C$901,3,0)</f>
        <v>DISTRITO NACIONAL</v>
      </c>
      <c r="B31" s="123">
        <v>3336021230</v>
      </c>
      <c r="C31" s="95">
        <v>44448.730879629627</v>
      </c>
      <c r="D31" s="95" t="s">
        <v>2174</v>
      </c>
      <c r="E31" s="123">
        <v>577</v>
      </c>
      <c r="F31" s="136" t="str">
        <f>VLOOKUP(E31,VIP!$A$2:$O15881,2,0)</f>
        <v>DRBR173</v>
      </c>
      <c r="G31" s="136" t="str">
        <f>VLOOKUP(E31,'LISTADO ATM'!$A$2:$B$900,2,0)</f>
        <v xml:space="preserve">ATM Olé Ave. Duarte </v>
      </c>
      <c r="H31" s="136" t="str">
        <f>VLOOKUP(E31,VIP!$A$2:$O20842,7,FALSE)</f>
        <v>Si</v>
      </c>
      <c r="I31" s="136" t="str">
        <f>VLOOKUP(E31,VIP!$A$2:$O12807,8,FALSE)</f>
        <v>Si</v>
      </c>
      <c r="J31" s="136" t="str">
        <f>VLOOKUP(E31,VIP!$A$2:$O12757,8,FALSE)</f>
        <v>Si</v>
      </c>
      <c r="K31" s="136" t="str">
        <f>VLOOKUP(E31,VIP!$A$2:$O16331,6,0)</f>
        <v>SI</v>
      </c>
      <c r="L31" s="145" t="s">
        <v>2630</v>
      </c>
      <c r="M31" s="94" t="s">
        <v>2438</v>
      </c>
      <c r="N31" s="94" t="s">
        <v>2444</v>
      </c>
      <c r="O31" s="136" t="s">
        <v>2446</v>
      </c>
      <c r="P31" s="145"/>
      <c r="Q31" s="94" t="s">
        <v>2630</v>
      </c>
    </row>
    <row r="32" spans="1:17" ht="18" x14ac:dyDescent="0.25">
      <c r="A32" s="136" t="str">
        <f>VLOOKUP(E32,'LISTADO ATM'!$A$2:$C$901,3,0)</f>
        <v>DISTRITO NACIONAL</v>
      </c>
      <c r="B32" s="123">
        <v>3336021231</v>
      </c>
      <c r="C32" s="95">
        <v>44448.734583333331</v>
      </c>
      <c r="D32" s="95" t="s">
        <v>2460</v>
      </c>
      <c r="E32" s="123">
        <v>686</v>
      </c>
      <c r="F32" s="136" t="str">
        <f>VLOOKUP(E32,VIP!$A$2:$O15882,2,0)</f>
        <v>DRBR686</v>
      </c>
      <c r="G32" s="136" t="str">
        <f>VLOOKUP(E32,'LISTADO ATM'!$A$2:$B$900,2,0)</f>
        <v>ATM Autoservicio Oficina Máximo Gómez</v>
      </c>
      <c r="H32" s="136" t="str">
        <f>VLOOKUP(E32,VIP!$A$2:$O20843,7,FALSE)</f>
        <v>Si</v>
      </c>
      <c r="I32" s="136" t="str">
        <f>VLOOKUP(E32,VIP!$A$2:$O12808,8,FALSE)</f>
        <v>Si</v>
      </c>
      <c r="J32" s="136" t="str">
        <f>VLOOKUP(E32,VIP!$A$2:$O12758,8,FALSE)</f>
        <v>Si</v>
      </c>
      <c r="K32" s="136" t="str">
        <f>VLOOKUP(E32,VIP!$A$2:$O16332,6,0)</f>
        <v>NO</v>
      </c>
      <c r="L32" s="145" t="s">
        <v>2617</v>
      </c>
      <c r="M32" s="94" t="s">
        <v>2438</v>
      </c>
      <c r="N32" s="94" t="s">
        <v>2444</v>
      </c>
      <c r="O32" s="136" t="s">
        <v>2461</v>
      </c>
      <c r="P32" s="145"/>
      <c r="Q32" s="94" t="s">
        <v>2617</v>
      </c>
    </row>
    <row r="33" spans="1:17" ht="18" x14ac:dyDescent="0.25">
      <c r="A33" s="136" t="str">
        <f>VLOOKUP(E33,'LISTADO ATM'!$A$2:$C$901,3,0)</f>
        <v>NORTE</v>
      </c>
      <c r="B33" s="123">
        <v>3336021241</v>
      </c>
      <c r="C33" s="95">
        <v>44448.740254629629</v>
      </c>
      <c r="D33" s="95" t="s">
        <v>2175</v>
      </c>
      <c r="E33" s="123">
        <v>964</v>
      </c>
      <c r="F33" s="136" t="str">
        <f>VLOOKUP(E33,VIP!$A$2:$O15883,2,0)</f>
        <v>DRBR964</v>
      </c>
      <c r="G33" s="136" t="str">
        <f>VLOOKUP(E33,'LISTADO ATM'!$A$2:$B$900,2,0)</f>
        <v>ATM Hotel Sunscape (Norte)</v>
      </c>
      <c r="H33" s="136" t="str">
        <f>VLOOKUP(E33,VIP!$A$2:$O20844,7,FALSE)</f>
        <v>Si</v>
      </c>
      <c r="I33" s="136" t="str">
        <f>VLOOKUP(E33,VIP!$A$2:$O12809,8,FALSE)</f>
        <v>Si</v>
      </c>
      <c r="J33" s="136" t="str">
        <f>VLOOKUP(E33,VIP!$A$2:$O12759,8,FALSE)</f>
        <v>Si</v>
      </c>
      <c r="K33" s="136" t="str">
        <f>VLOOKUP(E33,VIP!$A$2:$O16333,6,0)</f>
        <v>NO</v>
      </c>
      <c r="L33" s="145" t="s">
        <v>2239</v>
      </c>
      <c r="M33" s="94" t="s">
        <v>2438</v>
      </c>
      <c r="N33" s="94" t="s">
        <v>2444</v>
      </c>
      <c r="O33" s="136" t="s">
        <v>2635</v>
      </c>
      <c r="P33" s="145"/>
      <c r="Q33" s="94" t="s">
        <v>2239</v>
      </c>
    </row>
    <row r="34" spans="1:17" ht="18" x14ac:dyDescent="0.25">
      <c r="A34" s="136" t="str">
        <f>VLOOKUP(E34,'LISTADO ATM'!$A$2:$C$901,3,0)</f>
        <v>SUR</v>
      </c>
      <c r="B34" s="123">
        <v>3336021247</v>
      </c>
      <c r="C34" s="95">
        <v>44448.746874999997</v>
      </c>
      <c r="D34" s="95" t="s">
        <v>2174</v>
      </c>
      <c r="E34" s="123">
        <v>881</v>
      </c>
      <c r="F34" s="136" t="str">
        <f>VLOOKUP(E34,VIP!$A$2:$O15884,2,0)</f>
        <v>DRBR881</v>
      </c>
      <c r="G34" s="136" t="str">
        <f>VLOOKUP(E34,'LISTADO ATM'!$A$2:$B$900,2,0)</f>
        <v xml:space="preserve">ATM UNP Yaguate (San Cristóbal) </v>
      </c>
      <c r="H34" s="136" t="str">
        <f>VLOOKUP(E34,VIP!$A$2:$O20845,7,FALSE)</f>
        <v>Si</v>
      </c>
      <c r="I34" s="136" t="str">
        <f>VLOOKUP(E34,VIP!$A$2:$O12810,8,FALSE)</f>
        <v>Si</v>
      </c>
      <c r="J34" s="136" t="str">
        <f>VLOOKUP(E34,VIP!$A$2:$O12760,8,FALSE)</f>
        <v>Si</v>
      </c>
      <c r="K34" s="136" t="str">
        <f>VLOOKUP(E34,VIP!$A$2:$O16334,6,0)</f>
        <v>NO</v>
      </c>
      <c r="L34" s="145" t="s">
        <v>2630</v>
      </c>
      <c r="M34" s="94" t="s">
        <v>2438</v>
      </c>
      <c r="N34" s="94" t="s">
        <v>2444</v>
      </c>
      <c r="O34" s="136" t="s">
        <v>2446</v>
      </c>
      <c r="P34" s="145"/>
      <c r="Q34" s="94" t="s">
        <v>2630</v>
      </c>
    </row>
    <row r="35" spans="1:17" ht="18" x14ac:dyDescent="0.25">
      <c r="A35" s="136" t="str">
        <f>VLOOKUP(E35,'LISTADO ATM'!$A$2:$C$901,3,0)</f>
        <v>NORTE</v>
      </c>
      <c r="B35" s="123">
        <v>3336021253</v>
      </c>
      <c r="C35" s="95">
        <v>44448.754953703705</v>
      </c>
      <c r="D35" s="95" t="s">
        <v>2175</v>
      </c>
      <c r="E35" s="123">
        <v>987</v>
      </c>
      <c r="F35" s="136" t="str">
        <f>VLOOKUP(E35,VIP!$A$2:$O15885,2,0)</f>
        <v>DRBR987</v>
      </c>
      <c r="G35" s="136" t="str">
        <f>VLOOKUP(E35,'LISTADO ATM'!$A$2:$B$900,2,0)</f>
        <v xml:space="preserve">ATM S/M Jumbo (Moca) </v>
      </c>
      <c r="H35" s="136" t="str">
        <f>VLOOKUP(E35,VIP!$A$2:$O20846,7,FALSE)</f>
        <v>Si</v>
      </c>
      <c r="I35" s="136" t="str">
        <f>VLOOKUP(E35,VIP!$A$2:$O12811,8,FALSE)</f>
        <v>Si</v>
      </c>
      <c r="J35" s="136" t="str">
        <f>VLOOKUP(E35,VIP!$A$2:$O12761,8,FALSE)</f>
        <v>Si</v>
      </c>
      <c r="K35" s="136" t="str">
        <f>VLOOKUP(E35,VIP!$A$2:$O16335,6,0)</f>
        <v>NO</v>
      </c>
      <c r="L35" s="145" t="s">
        <v>2456</v>
      </c>
      <c r="M35" s="94" t="s">
        <v>2438</v>
      </c>
      <c r="N35" s="94" t="s">
        <v>2444</v>
      </c>
      <c r="O35" s="136" t="s">
        <v>2635</v>
      </c>
      <c r="P35" s="145"/>
      <c r="Q35" s="94" t="s">
        <v>2456</v>
      </c>
    </row>
    <row r="36" spans="1:17" ht="18" x14ac:dyDescent="0.25">
      <c r="A36" s="136" t="str">
        <f>VLOOKUP(E36,'LISTADO ATM'!$A$2:$C$901,3,0)</f>
        <v>DISTRITO NACIONAL</v>
      </c>
      <c r="B36" s="123">
        <v>3336021259</v>
      </c>
      <c r="C36" s="95">
        <v>44448.76053240741</v>
      </c>
      <c r="D36" s="95" t="s">
        <v>2174</v>
      </c>
      <c r="E36" s="123">
        <v>180</v>
      </c>
      <c r="F36" s="136" t="str">
        <f>VLOOKUP(E36,VIP!$A$2:$O15886,2,0)</f>
        <v>DRBR180</v>
      </c>
      <c r="G36" s="136" t="str">
        <f>VLOOKUP(E36,'LISTADO ATM'!$A$2:$B$900,2,0)</f>
        <v xml:space="preserve">ATM Megacentro II </v>
      </c>
      <c r="H36" s="136" t="str">
        <f>VLOOKUP(E36,VIP!$A$2:$O20847,7,FALSE)</f>
        <v>Si</v>
      </c>
      <c r="I36" s="136" t="str">
        <f>VLOOKUP(E36,VIP!$A$2:$O12812,8,FALSE)</f>
        <v>Si</v>
      </c>
      <c r="J36" s="136" t="str">
        <f>VLOOKUP(E36,VIP!$A$2:$O12762,8,FALSE)</f>
        <v>Si</v>
      </c>
      <c r="K36" s="136" t="str">
        <f>VLOOKUP(E36,VIP!$A$2:$O16336,6,0)</f>
        <v>SI</v>
      </c>
      <c r="L36" s="145" t="s">
        <v>2239</v>
      </c>
      <c r="M36" s="94" t="s">
        <v>2438</v>
      </c>
      <c r="N36" s="94" t="s">
        <v>2444</v>
      </c>
      <c r="O36" s="136" t="s">
        <v>2446</v>
      </c>
      <c r="P36" s="145"/>
      <c r="Q36" s="94" t="s">
        <v>2239</v>
      </c>
    </row>
    <row r="37" spans="1:17" ht="18" x14ac:dyDescent="0.25">
      <c r="A37" s="136" t="str">
        <f>VLOOKUP(E37,'LISTADO ATM'!$A$2:$C$901,3,0)</f>
        <v>NORTE</v>
      </c>
      <c r="B37" s="123">
        <v>3336021261</v>
      </c>
      <c r="C37" s="95">
        <v>44448.763379629629</v>
      </c>
      <c r="D37" s="95" t="s">
        <v>2175</v>
      </c>
      <c r="E37" s="123">
        <v>638</v>
      </c>
      <c r="F37" s="136" t="str">
        <f>VLOOKUP(E37,VIP!$A$2:$O15887,2,0)</f>
        <v>DRBR638</v>
      </c>
      <c r="G37" s="136" t="str">
        <f>VLOOKUP(E37,'LISTADO ATM'!$A$2:$B$900,2,0)</f>
        <v xml:space="preserve">ATM S/M Yoma </v>
      </c>
      <c r="H37" s="136" t="str">
        <f>VLOOKUP(E37,VIP!$A$2:$O20848,7,FALSE)</f>
        <v>Si</v>
      </c>
      <c r="I37" s="136" t="str">
        <f>VLOOKUP(E37,VIP!$A$2:$O12813,8,FALSE)</f>
        <v>Si</v>
      </c>
      <c r="J37" s="136" t="str">
        <f>VLOOKUP(E37,VIP!$A$2:$O12763,8,FALSE)</f>
        <v>Si</v>
      </c>
      <c r="K37" s="136" t="str">
        <f>VLOOKUP(E37,VIP!$A$2:$O16337,6,0)</f>
        <v>NO</v>
      </c>
      <c r="L37" s="145" t="s">
        <v>2456</v>
      </c>
      <c r="M37" s="94" t="s">
        <v>2438</v>
      </c>
      <c r="N37" s="94" t="s">
        <v>2444</v>
      </c>
      <c r="O37" s="136" t="s">
        <v>2635</v>
      </c>
      <c r="P37" s="145"/>
      <c r="Q37" s="94" t="s">
        <v>2456</v>
      </c>
    </row>
    <row r="38" spans="1:17" ht="18" x14ac:dyDescent="0.25">
      <c r="A38" s="136" t="str">
        <f>VLOOKUP(E38,'LISTADO ATM'!$A$2:$C$901,3,0)</f>
        <v>NORTE</v>
      </c>
      <c r="B38" s="123">
        <v>3336021262</v>
      </c>
      <c r="C38" s="95">
        <v>44448.768020833333</v>
      </c>
      <c r="D38" s="95" t="s">
        <v>2175</v>
      </c>
      <c r="E38" s="123">
        <v>371</v>
      </c>
      <c r="F38" s="136" t="str">
        <f>VLOOKUP(E38,VIP!$A$2:$O15888,2,0)</f>
        <v>DRBR371</v>
      </c>
      <c r="G38" s="136" t="str">
        <f>VLOOKUP(E38,'LISTADO ATM'!$A$2:$B$900,2,0)</f>
        <v>ATM AYUNTAMIENTO JIMA LA VEGA</v>
      </c>
      <c r="H38" s="136">
        <f>VLOOKUP(E38,VIP!$A$2:$O20849,7,FALSE)</f>
        <v>0</v>
      </c>
      <c r="I38" s="136">
        <f>VLOOKUP(E38,VIP!$A$2:$O12814,8,FALSE)</f>
        <v>0</v>
      </c>
      <c r="J38" s="136">
        <f>VLOOKUP(E38,VIP!$A$2:$O12764,8,FALSE)</f>
        <v>0</v>
      </c>
      <c r="K38" s="136">
        <f>VLOOKUP(E38,VIP!$A$2:$O16338,6,0)</f>
        <v>0</v>
      </c>
      <c r="L38" s="145" t="s">
        <v>2213</v>
      </c>
      <c r="M38" s="94" t="s">
        <v>2438</v>
      </c>
      <c r="N38" s="94" t="s">
        <v>2444</v>
      </c>
      <c r="O38" s="136" t="s">
        <v>2635</v>
      </c>
      <c r="P38" s="145"/>
      <c r="Q38" s="94" t="s">
        <v>2213</v>
      </c>
    </row>
    <row r="39" spans="1:17" ht="18" x14ac:dyDescent="0.25">
      <c r="A39" s="136" t="str">
        <f>VLOOKUP(E39,'LISTADO ATM'!$A$2:$C$901,3,0)</f>
        <v>DISTRITO NACIONAL</v>
      </c>
      <c r="B39" s="123">
        <v>3336021266</v>
      </c>
      <c r="C39" s="95">
        <v>44448.770775462966</v>
      </c>
      <c r="D39" s="95" t="s">
        <v>2174</v>
      </c>
      <c r="E39" s="123">
        <v>618</v>
      </c>
      <c r="F39" s="136" t="str">
        <f>VLOOKUP(E39,VIP!$A$2:$O15889,2,0)</f>
        <v>DRBR618</v>
      </c>
      <c r="G39" s="136" t="str">
        <f>VLOOKUP(E39,'LISTADO ATM'!$A$2:$B$900,2,0)</f>
        <v xml:space="preserve">ATM Bienes Nacionales </v>
      </c>
      <c r="H39" s="136" t="str">
        <f>VLOOKUP(E39,VIP!$A$2:$O20850,7,FALSE)</f>
        <v>Si</v>
      </c>
      <c r="I39" s="136" t="str">
        <f>VLOOKUP(E39,VIP!$A$2:$O12815,8,FALSE)</f>
        <v>Si</v>
      </c>
      <c r="J39" s="136" t="str">
        <f>VLOOKUP(E39,VIP!$A$2:$O12765,8,FALSE)</f>
        <v>Si</v>
      </c>
      <c r="K39" s="136" t="str">
        <f>VLOOKUP(E39,VIP!$A$2:$O16339,6,0)</f>
        <v>NO</v>
      </c>
      <c r="L39" s="145" t="s">
        <v>2239</v>
      </c>
      <c r="M39" s="94" t="s">
        <v>2438</v>
      </c>
      <c r="N39" s="94" t="s">
        <v>2444</v>
      </c>
      <c r="O39" s="136" t="s">
        <v>2446</v>
      </c>
      <c r="P39" s="145"/>
      <c r="Q39" s="94" t="s">
        <v>2239</v>
      </c>
    </row>
    <row r="40" spans="1:17" ht="18" x14ac:dyDescent="0.25">
      <c r="A40" s="136" t="str">
        <f>VLOOKUP(E40,'LISTADO ATM'!$A$2:$C$901,3,0)</f>
        <v>DISTRITO NACIONAL</v>
      </c>
      <c r="B40" s="123">
        <v>3336021272</v>
      </c>
      <c r="C40" s="95">
        <v>44448.777962962966</v>
      </c>
      <c r="D40" s="95" t="s">
        <v>2174</v>
      </c>
      <c r="E40" s="123">
        <v>85</v>
      </c>
      <c r="F40" s="136" t="str">
        <f>VLOOKUP(E40,VIP!$A$2:$O15890,2,0)</f>
        <v>DRBR085</v>
      </c>
      <c r="G40" s="136" t="str">
        <f>VLOOKUP(E40,'LISTADO ATM'!$A$2:$B$900,2,0)</f>
        <v xml:space="preserve">ATM Oficina San Isidro (Fuerza Aérea) </v>
      </c>
      <c r="H40" s="136" t="str">
        <f>VLOOKUP(E40,VIP!$A$2:$O20851,7,FALSE)</f>
        <v>Si</v>
      </c>
      <c r="I40" s="136" t="str">
        <f>VLOOKUP(E40,VIP!$A$2:$O12816,8,FALSE)</f>
        <v>Si</v>
      </c>
      <c r="J40" s="136" t="str">
        <f>VLOOKUP(E40,VIP!$A$2:$O12766,8,FALSE)</f>
        <v>Si</v>
      </c>
      <c r="K40" s="136" t="str">
        <f>VLOOKUP(E40,VIP!$A$2:$O16340,6,0)</f>
        <v>NO</v>
      </c>
      <c r="L40" s="145" t="s">
        <v>2456</v>
      </c>
      <c r="M40" s="94" t="s">
        <v>2438</v>
      </c>
      <c r="N40" s="94" t="s">
        <v>2444</v>
      </c>
      <c r="O40" s="136" t="s">
        <v>2446</v>
      </c>
      <c r="P40" s="145"/>
      <c r="Q40" s="94" t="s">
        <v>2456</v>
      </c>
    </row>
    <row r="41" spans="1:17" ht="18" x14ac:dyDescent="0.25">
      <c r="A41" s="136" t="str">
        <f>VLOOKUP(E41,'LISTADO ATM'!$A$2:$C$901,3,0)</f>
        <v>SUR</v>
      </c>
      <c r="B41" s="123">
        <v>3336021277</v>
      </c>
      <c r="C41" s="95">
        <v>44448.782777777778</v>
      </c>
      <c r="D41" s="95" t="s">
        <v>2174</v>
      </c>
      <c r="E41" s="123">
        <v>584</v>
      </c>
      <c r="F41" s="136" t="str">
        <f>VLOOKUP(E41,VIP!$A$2:$O15891,2,0)</f>
        <v>DRBR404</v>
      </c>
      <c r="G41" s="136" t="str">
        <f>VLOOKUP(E41,'LISTADO ATM'!$A$2:$B$900,2,0)</f>
        <v xml:space="preserve">ATM Oficina San Cristóbal I </v>
      </c>
      <c r="H41" s="136" t="str">
        <f>VLOOKUP(E41,VIP!$A$2:$O20852,7,FALSE)</f>
        <v>Si</v>
      </c>
      <c r="I41" s="136" t="str">
        <f>VLOOKUP(E41,VIP!$A$2:$O12817,8,FALSE)</f>
        <v>Si</v>
      </c>
      <c r="J41" s="136" t="str">
        <f>VLOOKUP(E41,VIP!$A$2:$O12767,8,FALSE)</f>
        <v>Si</v>
      </c>
      <c r="K41" s="136" t="str">
        <f>VLOOKUP(E41,VIP!$A$2:$O16341,6,0)</f>
        <v>SI</v>
      </c>
      <c r="L41" s="145" t="s">
        <v>2456</v>
      </c>
      <c r="M41" s="94" t="s">
        <v>2438</v>
      </c>
      <c r="N41" s="94" t="s">
        <v>2444</v>
      </c>
      <c r="O41" s="136" t="s">
        <v>2446</v>
      </c>
      <c r="P41" s="145"/>
      <c r="Q41" s="94" t="s">
        <v>2456</v>
      </c>
    </row>
    <row r="42" spans="1:17" ht="18" x14ac:dyDescent="0.25">
      <c r="A42" s="136" t="str">
        <f>VLOOKUP(E42,'LISTADO ATM'!$A$2:$C$901,3,0)</f>
        <v>SUR</v>
      </c>
      <c r="B42" s="123">
        <v>3336021296</v>
      </c>
      <c r="C42" s="95">
        <v>44448.816840277781</v>
      </c>
      <c r="D42" s="95" t="s">
        <v>2460</v>
      </c>
      <c r="E42" s="123">
        <v>89</v>
      </c>
      <c r="F42" s="136" t="str">
        <f>VLOOKUP(E42,VIP!$A$2:$O15892,2,0)</f>
        <v>DRBR089</v>
      </c>
      <c r="G42" s="136" t="str">
        <f>VLOOKUP(E42,'LISTADO ATM'!$A$2:$B$900,2,0)</f>
        <v xml:space="preserve">ATM UNP El Cercado (San Juan) </v>
      </c>
      <c r="H42" s="136" t="str">
        <f>VLOOKUP(E42,VIP!$A$2:$O20853,7,FALSE)</f>
        <v>Si</v>
      </c>
      <c r="I42" s="136" t="str">
        <f>VLOOKUP(E42,VIP!$A$2:$O12818,8,FALSE)</f>
        <v>Si</v>
      </c>
      <c r="J42" s="136" t="str">
        <f>VLOOKUP(E42,VIP!$A$2:$O12768,8,FALSE)</f>
        <v>Si</v>
      </c>
      <c r="K42" s="136" t="str">
        <f>VLOOKUP(E42,VIP!$A$2:$O16342,6,0)</f>
        <v>NO</v>
      </c>
      <c r="L42" s="145" t="s">
        <v>2637</v>
      </c>
      <c r="M42" s="94" t="s">
        <v>2438</v>
      </c>
      <c r="N42" s="94" t="s">
        <v>2444</v>
      </c>
      <c r="O42" s="136" t="s">
        <v>2619</v>
      </c>
      <c r="P42" s="145"/>
      <c r="Q42" s="94" t="s">
        <v>2637</v>
      </c>
    </row>
    <row r="43" spans="1:17" ht="18" x14ac:dyDescent="0.25">
      <c r="A43" s="136" t="str">
        <f>VLOOKUP(E43,'LISTADO ATM'!$A$2:$C$901,3,0)</f>
        <v>NORTE</v>
      </c>
      <c r="B43" s="123">
        <v>3336021297</v>
      </c>
      <c r="C43" s="95">
        <v>44448.819282407407</v>
      </c>
      <c r="D43" s="95" t="s">
        <v>2460</v>
      </c>
      <c r="E43" s="123">
        <v>796</v>
      </c>
      <c r="F43" s="136" t="str">
        <f>VLOOKUP(E43,VIP!$A$2:$O15893,2,0)</f>
        <v>DRBR155</v>
      </c>
      <c r="G43" s="136" t="str">
        <f>VLOOKUP(E43,'LISTADO ATM'!$A$2:$B$900,2,0)</f>
        <v xml:space="preserve">ATM Oficina Plaza Ventura (Nagua) </v>
      </c>
      <c r="H43" s="136" t="str">
        <f>VLOOKUP(E43,VIP!$A$2:$O20854,7,FALSE)</f>
        <v>Si</v>
      </c>
      <c r="I43" s="136" t="str">
        <f>VLOOKUP(E43,VIP!$A$2:$O12819,8,FALSE)</f>
        <v>Si</v>
      </c>
      <c r="J43" s="136" t="str">
        <f>VLOOKUP(E43,VIP!$A$2:$O12769,8,FALSE)</f>
        <v>Si</v>
      </c>
      <c r="K43" s="136" t="str">
        <f>VLOOKUP(E43,VIP!$A$2:$O16343,6,0)</f>
        <v>SI</v>
      </c>
      <c r="L43" s="145" t="s">
        <v>2637</v>
      </c>
      <c r="M43" s="94" t="s">
        <v>2438</v>
      </c>
      <c r="N43" s="94" t="s">
        <v>2444</v>
      </c>
      <c r="O43" s="136" t="s">
        <v>2619</v>
      </c>
      <c r="P43" s="145"/>
      <c r="Q43" s="94" t="s">
        <v>2637</v>
      </c>
    </row>
    <row r="44" spans="1:17" ht="18" x14ac:dyDescent="0.25">
      <c r="A44" s="136" t="str">
        <f>VLOOKUP(E44,'LISTADO ATM'!$A$2:$C$901,3,0)</f>
        <v>NORTE</v>
      </c>
      <c r="B44" s="123">
        <v>3336021307</v>
      </c>
      <c r="C44" s="95">
        <v>44448.846053240741</v>
      </c>
      <c r="D44" s="95" t="s">
        <v>2624</v>
      </c>
      <c r="E44" s="123">
        <v>282</v>
      </c>
      <c r="F44" s="136" t="str">
        <f>VLOOKUP(E44,VIP!$A$2:$O15894,2,0)</f>
        <v>DRBR282</v>
      </c>
      <c r="G44" s="136" t="str">
        <f>VLOOKUP(E44,'LISTADO ATM'!$A$2:$B$900,2,0)</f>
        <v xml:space="preserve">ATM Autobanco Nibaje </v>
      </c>
      <c r="H44" s="136" t="str">
        <f>VLOOKUP(E44,VIP!$A$2:$O20855,7,FALSE)</f>
        <v>Si</v>
      </c>
      <c r="I44" s="136" t="str">
        <f>VLOOKUP(E44,VIP!$A$2:$O12820,8,FALSE)</f>
        <v>Si</v>
      </c>
      <c r="J44" s="136" t="str">
        <f>VLOOKUP(E44,VIP!$A$2:$O12770,8,FALSE)</f>
        <v>Si</v>
      </c>
      <c r="K44" s="136" t="str">
        <f>VLOOKUP(E44,VIP!$A$2:$O16344,6,0)</f>
        <v>NO</v>
      </c>
      <c r="L44" s="145" t="s">
        <v>2434</v>
      </c>
      <c r="M44" s="94" t="s">
        <v>2438</v>
      </c>
      <c r="N44" s="94" t="s">
        <v>2444</v>
      </c>
      <c r="O44" s="136" t="s">
        <v>2625</v>
      </c>
      <c r="P44" s="145"/>
      <c r="Q44" s="94" t="s">
        <v>2434</v>
      </c>
    </row>
    <row r="45" spans="1:17" ht="18" x14ac:dyDescent="0.25">
      <c r="A45" s="136" t="str">
        <f>VLOOKUP(E45,'LISTADO ATM'!$A$2:$C$901,3,0)</f>
        <v>ESTE</v>
      </c>
      <c r="B45" s="123">
        <v>3336021310</v>
      </c>
      <c r="C45" s="95">
        <v>44448.872210648151</v>
      </c>
      <c r="D45" s="95" t="s">
        <v>2174</v>
      </c>
      <c r="E45" s="123">
        <v>289</v>
      </c>
      <c r="F45" s="136" t="str">
        <f>VLOOKUP(E45,VIP!$A$2:$O15895,2,0)</f>
        <v>DRBR910</v>
      </c>
      <c r="G45" s="136" t="str">
        <f>VLOOKUP(E45,'LISTADO ATM'!$A$2:$B$900,2,0)</f>
        <v>ATM Oficina Bávaro II</v>
      </c>
      <c r="H45" s="136" t="str">
        <f>VLOOKUP(E45,VIP!$A$2:$O20856,7,FALSE)</f>
        <v>Si</v>
      </c>
      <c r="I45" s="136" t="str">
        <f>VLOOKUP(E45,VIP!$A$2:$O12821,8,FALSE)</f>
        <v>Si</v>
      </c>
      <c r="J45" s="136" t="str">
        <f>VLOOKUP(E45,VIP!$A$2:$O12771,8,FALSE)</f>
        <v>Si</v>
      </c>
      <c r="K45" s="136" t="str">
        <f>VLOOKUP(E45,VIP!$A$2:$O16345,6,0)</f>
        <v>NO</v>
      </c>
      <c r="L45" s="145" t="s">
        <v>2213</v>
      </c>
      <c r="M45" s="94" t="s">
        <v>2438</v>
      </c>
      <c r="N45" s="94" t="s">
        <v>2444</v>
      </c>
      <c r="O45" s="136" t="s">
        <v>2446</v>
      </c>
      <c r="P45" s="145"/>
      <c r="Q45" s="94" t="s">
        <v>2213</v>
      </c>
    </row>
    <row r="46" spans="1:17" ht="18" x14ac:dyDescent="0.25">
      <c r="A46" s="136" t="str">
        <f>VLOOKUP(E46,'LISTADO ATM'!$A$2:$C$901,3,0)</f>
        <v>DISTRITO NACIONAL</v>
      </c>
      <c r="B46" s="123">
        <v>3336021311</v>
      </c>
      <c r="C46" s="95">
        <v>44448.874641203707</v>
      </c>
      <c r="D46" s="95" t="s">
        <v>2441</v>
      </c>
      <c r="E46" s="123">
        <v>927</v>
      </c>
      <c r="F46" s="136" t="str">
        <f>VLOOKUP(E46,VIP!$A$2:$O15896,2,0)</f>
        <v>DRBR927</v>
      </c>
      <c r="G46" s="136" t="str">
        <f>VLOOKUP(E46,'LISTADO ATM'!$A$2:$B$900,2,0)</f>
        <v>ATM S/M Bravo La Esperilla</v>
      </c>
      <c r="H46" s="136" t="str">
        <f>VLOOKUP(E46,VIP!$A$2:$O20857,7,FALSE)</f>
        <v>Si</v>
      </c>
      <c r="I46" s="136" t="str">
        <f>VLOOKUP(E46,VIP!$A$2:$O12822,8,FALSE)</f>
        <v>Si</v>
      </c>
      <c r="J46" s="136" t="str">
        <f>VLOOKUP(E46,VIP!$A$2:$O12772,8,FALSE)</f>
        <v>Si</v>
      </c>
      <c r="K46" s="136" t="str">
        <f>VLOOKUP(E46,VIP!$A$2:$O16346,6,0)</f>
        <v>NO</v>
      </c>
      <c r="L46" s="145" t="s">
        <v>2545</v>
      </c>
      <c r="M46" s="94" t="s">
        <v>2438</v>
      </c>
      <c r="N46" s="94" t="s">
        <v>2444</v>
      </c>
      <c r="O46" s="136" t="s">
        <v>2445</v>
      </c>
      <c r="P46" s="145"/>
      <c r="Q46" s="94" t="s">
        <v>2545</v>
      </c>
    </row>
    <row r="47" spans="1:17" ht="18" x14ac:dyDescent="0.25">
      <c r="A47" s="136" t="str">
        <f>VLOOKUP(E47,'LISTADO ATM'!$A$2:$C$901,3,0)</f>
        <v>DISTRITO NACIONAL</v>
      </c>
      <c r="B47" s="123">
        <v>3336021312</v>
      </c>
      <c r="C47" s="95">
        <v>44448.87704861111</v>
      </c>
      <c r="D47" s="95" t="s">
        <v>2174</v>
      </c>
      <c r="E47" s="123">
        <v>449</v>
      </c>
      <c r="F47" s="136" t="str">
        <f>VLOOKUP(E47,VIP!$A$2:$O15897,2,0)</f>
        <v>DRBR449</v>
      </c>
      <c r="G47" s="136" t="str">
        <f>VLOOKUP(E47,'LISTADO ATM'!$A$2:$B$900,2,0)</f>
        <v>ATM Autobanco Lope de Vega II</v>
      </c>
      <c r="H47" s="136" t="str">
        <f>VLOOKUP(E47,VIP!$A$2:$O20858,7,FALSE)</f>
        <v>Si</v>
      </c>
      <c r="I47" s="136" t="str">
        <f>VLOOKUP(E47,VIP!$A$2:$O12823,8,FALSE)</f>
        <v>Si</v>
      </c>
      <c r="J47" s="136" t="str">
        <f>VLOOKUP(E47,VIP!$A$2:$O12773,8,FALSE)</f>
        <v>Si</v>
      </c>
      <c r="K47" s="136" t="str">
        <f>VLOOKUP(E47,VIP!$A$2:$O16347,6,0)</f>
        <v>NO</v>
      </c>
      <c r="L47" s="145" t="s">
        <v>2456</v>
      </c>
      <c r="M47" s="94" t="s">
        <v>2438</v>
      </c>
      <c r="N47" s="94" t="s">
        <v>2444</v>
      </c>
      <c r="O47" s="136" t="s">
        <v>2446</v>
      </c>
      <c r="P47" s="145"/>
      <c r="Q47" s="94" t="s">
        <v>2456</v>
      </c>
    </row>
    <row r="48" spans="1:17" ht="18" x14ac:dyDescent="0.25">
      <c r="A48" s="136" t="str">
        <f>VLOOKUP(E48,'LISTADO ATM'!$A$2:$C$901,3,0)</f>
        <v>DISTRITO NACIONAL</v>
      </c>
      <c r="B48" s="123">
        <v>3336021313</v>
      </c>
      <c r="C48" s="95">
        <v>44448.879537037035</v>
      </c>
      <c r="D48" s="95" t="s">
        <v>2174</v>
      </c>
      <c r="E48" s="123">
        <v>624</v>
      </c>
      <c r="F48" s="136" t="str">
        <f>VLOOKUP(E48,VIP!$A$2:$O15898,2,0)</f>
        <v>DRBR624</v>
      </c>
      <c r="G48" s="136" t="str">
        <f>VLOOKUP(E48,'LISTADO ATM'!$A$2:$B$900,2,0)</f>
        <v xml:space="preserve">ATM Policía Nacional I </v>
      </c>
      <c r="H48" s="136" t="str">
        <f>VLOOKUP(E48,VIP!$A$2:$O20859,7,FALSE)</f>
        <v>Si</v>
      </c>
      <c r="I48" s="136" t="str">
        <f>VLOOKUP(E48,VIP!$A$2:$O12824,8,FALSE)</f>
        <v>Si</v>
      </c>
      <c r="J48" s="136" t="str">
        <f>VLOOKUP(E48,VIP!$A$2:$O12774,8,FALSE)</f>
        <v>Si</v>
      </c>
      <c r="K48" s="136" t="str">
        <f>VLOOKUP(E48,VIP!$A$2:$O16348,6,0)</f>
        <v>NO</v>
      </c>
      <c r="L48" s="145" t="s">
        <v>2630</v>
      </c>
      <c r="M48" s="94" t="s">
        <v>2438</v>
      </c>
      <c r="N48" s="94" t="s">
        <v>2444</v>
      </c>
      <c r="O48" s="136" t="s">
        <v>2446</v>
      </c>
      <c r="P48" s="145"/>
      <c r="Q48" s="94" t="s">
        <v>2630</v>
      </c>
    </row>
    <row r="49" spans="1:17" ht="18" x14ac:dyDescent="0.25">
      <c r="A49" s="136" t="str">
        <f>VLOOKUP(E49,'LISTADO ATM'!$A$2:$C$901,3,0)</f>
        <v>ESTE</v>
      </c>
      <c r="B49" s="123">
        <v>3336021315</v>
      </c>
      <c r="C49" s="95">
        <v>44448.88521990741</v>
      </c>
      <c r="D49" s="95" t="s">
        <v>2174</v>
      </c>
      <c r="E49" s="123">
        <v>433</v>
      </c>
      <c r="F49" s="136" t="str">
        <f>VLOOKUP(E49,VIP!$A$2:$O15899,2,0)</f>
        <v>DRBR433</v>
      </c>
      <c r="G49" s="136" t="str">
        <f>VLOOKUP(E49,'LISTADO ATM'!$A$2:$B$900,2,0)</f>
        <v xml:space="preserve">ATM Centro Comercial Las Canas (Cap Cana) </v>
      </c>
      <c r="H49" s="136" t="str">
        <f>VLOOKUP(E49,VIP!$A$2:$O20860,7,FALSE)</f>
        <v>Si</v>
      </c>
      <c r="I49" s="136" t="str">
        <f>VLOOKUP(E49,VIP!$A$2:$O12825,8,FALSE)</f>
        <v>Si</v>
      </c>
      <c r="J49" s="136" t="str">
        <f>VLOOKUP(E49,VIP!$A$2:$O12775,8,FALSE)</f>
        <v>Si</v>
      </c>
      <c r="K49" s="136" t="str">
        <f>VLOOKUP(E49,VIP!$A$2:$O16349,6,0)</f>
        <v>NO</v>
      </c>
      <c r="L49" s="145" t="s">
        <v>2638</v>
      </c>
      <c r="M49" s="94" t="s">
        <v>2438</v>
      </c>
      <c r="N49" s="94" t="s">
        <v>2444</v>
      </c>
      <c r="O49" s="136" t="s">
        <v>2446</v>
      </c>
      <c r="P49" s="145"/>
      <c r="Q49" s="94" t="s">
        <v>2638</v>
      </c>
    </row>
    <row r="50" spans="1:17" ht="18" x14ac:dyDescent="0.25">
      <c r="A50" s="136" t="str">
        <f>VLOOKUP(E50,'LISTADO ATM'!$A$2:$C$901,3,0)</f>
        <v>DISTRITO NACIONAL</v>
      </c>
      <c r="B50" s="123">
        <v>3336021317</v>
      </c>
      <c r="C50" s="95">
        <v>44448.889479166668</v>
      </c>
      <c r="D50" s="95" t="s">
        <v>2174</v>
      </c>
      <c r="E50" s="123">
        <v>525</v>
      </c>
      <c r="F50" s="136" t="str">
        <f>VLOOKUP(E50,VIP!$A$2:$O15900,2,0)</f>
        <v>DRBR525</v>
      </c>
      <c r="G50" s="136" t="str">
        <f>VLOOKUP(E50,'LISTADO ATM'!$A$2:$B$900,2,0)</f>
        <v>ATM S/M Bravo Las Americas</v>
      </c>
      <c r="H50" s="136" t="str">
        <f>VLOOKUP(E50,VIP!$A$2:$O20861,7,FALSE)</f>
        <v>Si</v>
      </c>
      <c r="I50" s="136" t="str">
        <f>VLOOKUP(E50,VIP!$A$2:$O12826,8,FALSE)</f>
        <v>Si</v>
      </c>
      <c r="J50" s="136" t="str">
        <f>VLOOKUP(E50,VIP!$A$2:$O12776,8,FALSE)</f>
        <v>Si</v>
      </c>
      <c r="K50" s="136" t="str">
        <f>VLOOKUP(E50,VIP!$A$2:$O16350,6,0)</f>
        <v>NO</v>
      </c>
      <c r="L50" s="145" t="s">
        <v>2456</v>
      </c>
      <c r="M50" s="94" t="s">
        <v>2438</v>
      </c>
      <c r="N50" s="94" t="s">
        <v>2444</v>
      </c>
      <c r="O50" s="136" t="s">
        <v>2446</v>
      </c>
      <c r="P50" s="145"/>
      <c r="Q50" s="94" t="s">
        <v>2456</v>
      </c>
    </row>
    <row r="51" spans="1:17" ht="18" x14ac:dyDescent="0.25">
      <c r="A51" s="136" t="str">
        <f>VLOOKUP(E51,'LISTADO ATM'!$A$2:$C$901,3,0)</f>
        <v>DISTRITO NACIONAL</v>
      </c>
      <c r="B51" s="123">
        <v>3336021318</v>
      </c>
      <c r="C51" s="95">
        <v>44448.890810185185</v>
      </c>
      <c r="D51" s="95" t="s">
        <v>2174</v>
      </c>
      <c r="E51" s="123">
        <v>13</v>
      </c>
      <c r="F51" s="136" t="str">
        <f>VLOOKUP(E51,VIP!$A$2:$O15901,2,0)</f>
        <v>DRBR013</v>
      </c>
      <c r="G51" s="136" t="str">
        <f>VLOOKUP(E51,'LISTADO ATM'!$A$2:$B$900,2,0)</f>
        <v xml:space="preserve">ATM CDEEE </v>
      </c>
      <c r="H51" s="136" t="str">
        <f>VLOOKUP(E51,VIP!$A$2:$O20862,7,FALSE)</f>
        <v>Si</v>
      </c>
      <c r="I51" s="136" t="str">
        <f>VLOOKUP(E51,VIP!$A$2:$O12827,8,FALSE)</f>
        <v>Si</v>
      </c>
      <c r="J51" s="136" t="str">
        <f>VLOOKUP(E51,VIP!$A$2:$O12777,8,FALSE)</f>
        <v>Si</v>
      </c>
      <c r="K51" s="136" t="str">
        <f>VLOOKUP(E51,VIP!$A$2:$O16351,6,0)</f>
        <v>NO</v>
      </c>
      <c r="L51" s="145" t="s">
        <v>2239</v>
      </c>
      <c r="M51" s="94" t="s">
        <v>2438</v>
      </c>
      <c r="N51" s="94" t="s">
        <v>2444</v>
      </c>
      <c r="O51" s="136" t="s">
        <v>2446</v>
      </c>
      <c r="P51" s="145"/>
      <c r="Q51" s="94" t="s">
        <v>2239</v>
      </c>
    </row>
    <row r="52" spans="1:17" ht="18" x14ac:dyDescent="0.25">
      <c r="A52" s="136" t="str">
        <f>VLOOKUP(E52,'LISTADO ATM'!$A$2:$C$901,3,0)</f>
        <v>NORTE</v>
      </c>
      <c r="B52" s="123">
        <v>3336021319</v>
      </c>
      <c r="C52" s="95">
        <v>44448.893379629626</v>
      </c>
      <c r="D52" s="95" t="s">
        <v>2175</v>
      </c>
      <c r="E52" s="123">
        <v>712</v>
      </c>
      <c r="F52" s="136" t="str">
        <f>VLOOKUP(E52,VIP!$A$2:$O15902,2,0)</f>
        <v>DRBR128</v>
      </c>
      <c r="G52" s="136" t="str">
        <f>VLOOKUP(E52,'LISTADO ATM'!$A$2:$B$900,2,0)</f>
        <v xml:space="preserve">ATM Oficina Imbert </v>
      </c>
      <c r="H52" s="136" t="str">
        <f>VLOOKUP(E52,VIP!$A$2:$O20863,7,FALSE)</f>
        <v>Si</v>
      </c>
      <c r="I52" s="136" t="str">
        <f>VLOOKUP(E52,VIP!$A$2:$O12828,8,FALSE)</f>
        <v>Si</v>
      </c>
      <c r="J52" s="136" t="str">
        <f>VLOOKUP(E52,VIP!$A$2:$O12778,8,FALSE)</f>
        <v>Si</v>
      </c>
      <c r="K52" s="136" t="str">
        <f>VLOOKUP(E52,VIP!$A$2:$O16352,6,0)</f>
        <v>SI</v>
      </c>
      <c r="L52" s="145" t="s">
        <v>2213</v>
      </c>
      <c r="M52" s="94" t="s">
        <v>2438</v>
      </c>
      <c r="N52" s="94" t="s">
        <v>2444</v>
      </c>
      <c r="O52" s="136" t="s">
        <v>2635</v>
      </c>
      <c r="P52" s="145"/>
      <c r="Q52" s="94" t="s">
        <v>2213</v>
      </c>
    </row>
    <row r="53" spans="1:17" ht="18" x14ac:dyDescent="0.25">
      <c r="A53" s="136" t="str">
        <f>VLOOKUP(E53,'LISTADO ATM'!$A$2:$C$901,3,0)</f>
        <v>NORTE</v>
      </c>
      <c r="B53" s="123">
        <v>3336021320</v>
      </c>
      <c r="C53" s="95">
        <v>44448.896354166667</v>
      </c>
      <c r="D53" s="95" t="s">
        <v>2460</v>
      </c>
      <c r="E53" s="123">
        <v>142</v>
      </c>
      <c r="F53" s="136" t="str">
        <f>VLOOKUP(E53,VIP!$A$2:$O15903,2,0)</f>
        <v>DRBR142</v>
      </c>
      <c r="G53" s="136" t="str">
        <f>VLOOKUP(E53,'LISTADO ATM'!$A$2:$B$900,2,0)</f>
        <v xml:space="preserve">ATM Centro de Caja Galerías Bonao </v>
      </c>
      <c r="H53" s="136" t="str">
        <f>VLOOKUP(E53,VIP!$A$2:$O20864,7,FALSE)</f>
        <v>Si</v>
      </c>
      <c r="I53" s="136" t="str">
        <f>VLOOKUP(E53,VIP!$A$2:$O12829,8,FALSE)</f>
        <v>Si</v>
      </c>
      <c r="J53" s="136" t="str">
        <f>VLOOKUP(E53,VIP!$A$2:$O12779,8,FALSE)</f>
        <v>Si</v>
      </c>
      <c r="K53" s="136" t="str">
        <f>VLOOKUP(E53,VIP!$A$2:$O16353,6,0)</f>
        <v>SI</v>
      </c>
      <c r="L53" s="145" t="s">
        <v>2545</v>
      </c>
      <c r="M53" s="94" t="s">
        <v>2438</v>
      </c>
      <c r="N53" s="94" t="s">
        <v>2444</v>
      </c>
      <c r="O53" s="136" t="s">
        <v>2461</v>
      </c>
      <c r="P53" s="145"/>
      <c r="Q53" s="94" t="s">
        <v>2545</v>
      </c>
    </row>
    <row r="54" spans="1:17" ht="18" x14ac:dyDescent="0.25">
      <c r="A54" s="136" t="str">
        <f>VLOOKUP(E54,'LISTADO ATM'!$A$2:$C$901,3,0)</f>
        <v>DISTRITO NACIONAL</v>
      </c>
      <c r="B54" s="123">
        <v>3336021321</v>
      </c>
      <c r="C54" s="95">
        <v>44448.899618055555</v>
      </c>
      <c r="D54" s="95" t="s">
        <v>2174</v>
      </c>
      <c r="E54" s="123">
        <v>911</v>
      </c>
      <c r="F54" s="136" t="str">
        <f>VLOOKUP(E54,VIP!$A$2:$O15904,2,0)</f>
        <v>DRBR911</v>
      </c>
      <c r="G54" s="136" t="str">
        <f>VLOOKUP(E54,'LISTADO ATM'!$A$2:$B$900,2,0)</f>
        <v xml:space="preserve">ATM Oficina Venezuela II </v>
      </c>
      <c r="H54" s="136" t="str">
        <f>VLOOKUP(E54,VIP!$A$2:$O20865,7,FALSE)</f>
        <v>Si</v>
      </c>
      <c r="I54" s="136" t="str">
        <f>VLOOKUP(E54,VIP!$A$2:$O12830,8,FALSE)</f>
        <v>Si</v>
      </c>
      <c r="J54" s="136" t="str">
        <f>VLOOKUP(E54,VIP!$A$2:$O12780,8,FALSE)</f>
        <v>Si</v>
      </c>
      <c r="K54" s="136" t="str">
        <f>VLOOKUP(E54,VIP!$A$2:$O16354,6,0)</f>
        <v>SI</v>
      </c>
      <c r="L54" s="145" t="s">
        <v>2213</v>
      </c>
      <c r="M54" s="94" t="s">
        <v>2438</v>
      </c>
      <c r="N54" s="94" t="s">
        <v>2444</v>
      </c>
      <c r="O54" s="136" t="s">
        <v>2446</v>
      </c>
      <c r="P54" s="145"/>
      <c r="Q54" s="94" t="s">
        <v>2213</v>
      </c>
    </row>
    <row r="55" spans="1:17" ht="18" x14ac:dyDescent="0.25">
      <c r="A55" s="136" t="str">
        <f>VLOOKUP(E55,'LISTADO ATM'!$A$2:$C$901,3,0)</f>
        <v>DISTRITO NACIONAL</v>
      </c>
      <c r="B55" s="123">
        <v>3336021322</v>
      </c>
      <c r="C55" s="95">
        <v>44448.904699074075</v>
      </c>
      <c r="D55" s="95" t="s">
        <v>2174</v>
      </c>
      <c r="E55" s="123">
        <v>338</v>
      </c>
      <c r="F55" s="136" t="str">
        <f>VLOOKUP(E55,VIP!$A$2:$O15905,2,0)</f>
        <v>DRBR338</v>
      </c>
      <c r="G55" s="136" t="str">
        <f>VLOOKUP(E55,'LISTADO ATM'!$A$2:$B$900,2,0)</f>
        <v>ATM S/M Aprezio Pantoja</v>
      </c>
      <c r="H55" s="136" t="str">
        <f>VLOOKUP(E55,VIP!$A$2:$O20866,7,FALSE)</f>
        <v>Si</v>
      </c>
      <c r="I55" s="136" t="str">
        <f>VLOOKUP(E55,VIP!$A$2:$O12831,8,FALSE)</f>
        <v>Si</v>
      </c>
      <c r="J55" s="136" t="str">
        <f>VLOOKUP(E55,VIP!$A$2:$O12781,8,FALSE)</f>
        <v>Si</v>
      </c>
      <c r="K55" s="136" t="str">
        <f>VLOOKUP(E55,VIP!$A$2:$O16355,6,0)</f>
        <v>NO</v>
      </c>
      <c r="L55" s="145" t="s">
        <v>2213</v>
      </c>
      <c r="M55" s="94" t="s">
        <v>2438</v>
      </c>
      <c r="N55" s="94" t="s">
        <v>2444</v>
      </c>
      <c r="O55" s="136" t="s">
        <v>2446</v>
      </c>
      <c r="P55" s="145"/>
      <c r="Q55" s="94" t="s">
        <v>2213</v>
      </c>
    </row>
    <row r="56" spans="1:17" ht="18" x14ac:dyDescent="0.25">
      <c r="A56" s="136" t="str">
        <f>VLOOKUP(E56,'LISTADO ATM'!$A$2:$C$901,3,0)</f>
        <v>DISTRITO NACIONAL</v>
      </c>
      <c r="B56" s="123">
        <v>3336021323</v>
      </c>
      <c r="C56" s="95">
        <v>44448.905775462961</v>
      </c>
      <c r="D56" s="95" t="s">
        <v>2174</v>
      </c>
      <c r="E56" s="123">
        <v>60</v>
      </c>
      <c r="F56" s="136" t="str">
        <f>VLOOKUP(E56,VIP!$A$2:$O15906,2,0)</f>
        <v>DRBR060</v>
      </c>
      <c r="G56" s="136" t="str">
        <f>VLOOKUP(E56,'LISTADO ATM'!$A$2:$B$900,2,0)</f>
        <v xml:space="preserve">ATM Autobanco 27 de Febrero </v>
      </c>
      <c r="H56" s="136" t="str">
        <f>VLOOKUP(E56,VIP!$A$2:$O20867,7,FALSE)</f>
        <v>Si</v>
      </c>
      <c r="I56" s="136" t="str">
        <f>VLOOKUP(E56,VIP!$A$2:$O12832,8,FALSE)</f>
        <v>Si</v>
      </c>
      <c r="J56" s="136" t="str">
        <f>VLOOKUP(E56,VIP!$A$2:$O12782,8,FALSE)</f>
        <v>Si</v>
      </c>
      <c r="K56" s="136" t="str">
        <f>VLOOKUP(E56,VIP!$A$2:$O16356,6,0)</f>
        <v>NO</v>
      </c>
      <c r="L56" s="145" t="s">
        <v>2213</v>
      </c>
      <c r="M56" s="94" t="s">
        <v>2438</v>
      </c>
      <c r="N56" s="94" t="s">
        <v>2444</v>
      </c>
      <c r="O56" s="136" t="s">
        <v>2446</v>
      </c>
      <c r="P56" s="145"/>
      <c r="Q56" s="94" t="s">
        <v>2213</v>
      </c>
    </row>
    <row r="57" spans="1:17" ht="18" x14ac:dyDescent="0.25">
      <c r="A57" s="136" t="str">
        <f>VLOOKUP(E57,'LISTADO ATM'!$A$2:$C$901,3,0)</f>
        <v>DISTRITO NACIONAL</v>
      </c>
      <c r="B57" s="123">
        <v>3336021324</v>
      </c>
      <c r="C57" s="95">
        <v>44448.9059837963</v>
      </c>
      <c r="D57" s="95" t="s">
        <v>2174</v>
      </c>
      <c r="E57" s="123">
        <v>955</v>
      </c>
      <c r="F57" s="136" t="str">
        <f>VLOOKUP(E57,VIP!$A$2:$O15907,2,0)</f>
        <v>DRBR955</v>
      </c>
      <c r="G57" s="136" t="str">
        <f>VLOOKUP(E57,'LISTADO ATM'!$A$2:$B$900,2,0)</f>
        <v xml:space="preserve">ATM Oficina Americana Independencia II </v>
      </c>
      <c r="H57" s="136" t="str">
        <f>VLOOKUP(E57,VIP!$A$2:$O20868,7,FALSE)</f>
        <v>Si</v>
      </c>
      <c r="I57" s="136" t="str">
        <f>VLOOKUP(E57,VIP!$A$2:$O12833,8,FALSE)</f>
        <v>Si</v>
      </c>
      <c r="J57" s="136" t="str">
        <f>VLOOKUP(E57,VIP!$A$2:$O12783,8,FALSE)</f>
        <v>Si</v>
      </c>
      <c r="K57" s="136" t="str">
        <f>VLOOKUP(E57,VIP!$A$2:$O16357,6,0)</f>
        <v>NO</v>
      </c>
      <c r="L57" s="145" t="s">
        <v>2456</v>
      </c>
      <c r="M57" s="94" t="s">
        <v>2438</v>
      </c>
      <c r="N57" s="94" t="s">
        <v>2444</v>
      </c>
      <c r="O57" s="136" t="s">
        <v>2446</v>
      </c>
      <c r="P57" s="145"/>
      <c r="Q57" s="94" t="s">
        <v>2456</v>
      </c>
    </row>
    <row r="58" spans="1:17" ht="18" x14ac:dyDescent="0.25">
      <c r="A58" s="136" t="str">
        <f>VLOOKUP(E58,'LISTADO ATM'!$A$2:$C$901,3,0)</f>
        <v>NORTE</v>
      </c>
      <c r="B58" s="123">
        <v>3336021325</v>
      </c>
      <c r="C58" s="95">
        <v>44448.906261574077</v>
      </c>
      <c r="D58" s="95" t="s">
        <v>2175</v>
      </c>
      <c r="E58" s="123">
        <v>291</v>
      </c>
      <c r="F58" s="136" t="str">
        <f>VLOOKUP(E58,VIP!$A$2:$O15908,2,0)</f>
        <v>DRBR291</v>
      </c>
      <c r="G58" s="136" t="str">
        <f>VLOOKUP(E58,'LISTADO ATM'!$A$2:$B$900,2,0)</f>
        <v xml:space="preserve">ATM S/M Jumbo Las Colinas </v>
      </c>
      <c r="H58" s="136" t="str">
        <f>VLOOKUP(E58,VIP!$A$2:$O20869,7,FALSE)</f>
        <v>Si</v>
      </c>
      <c r="I58" s="136" t="str">
        <f>VLOOKUP(E58,VIP!$A$2:$O12834,8,FALSE)</f>
        <v>Si</v>
      </c>
      <c r="J58" s="136" t="str">
        <f>VLOOKUP(E58,VIP!$A$2:$O12784,8,FALSE)</f>
        <v>Si</v>
      </c>
      <c r="K58" s="136" t="str">
        <f>VLOOKUP(E58,VIP!$A$2:$O16358,6,0)</f>
        <v>NO</v>
      </c>
      <c r="L58" s="145" t="s">
        <v>2456</v>
      </c>
      <c r="M58" s="94" t="s">
        <v>2438</v>
      </c>
      <c r="N58" s="94" t="s">
        <v>2444</v>
      </c>
      <c r="O58" s="136" t="s">
        <v>2635</v>
      </c>
      <c r="P58" s="145"/>
      <c r="Q58" s="94" t="s">
        <v>2456</v>
      </c>
    </row>
    <row r="59" spans="1:17" ht="18" x14ac:dyDescent="0.25">
      <c r="A59" s="136" t="str">
        <f>VLOOKUP(E59,'LISTADO ATM'!$A$2:$C$901,3,0)</f>
        <v>SUR</v>
      </c>
      <c r="B59" s="123">
        <v>3336021327</v>
      </c>
      <c r="C59" s="95">
        <v>44448.907465277778</v>
      </c>
      <c r="D59" s="95" t="s">
        <v>2174</v>
      </c>
      <c r="E59" s="123">
        <v>576</v>
      </c>
      <c r="F59" s="136" t="str">
        <f>VLOOKUP(E59,VIP!$A$2:$O15909,2,0)</f>
        <v>DRBR576</v>
      </c>
      <c r="G59" s="136" t="str">
        <f>VLOOKUP(E59,'LISTADO ATM'!$A$2:$B$900,2,0)</f>
        <v>ATM Nizao</v>
      </c>
      <c r="H59" s="136">
        <f>VLOOKUP(E59,VIP!$A$2:$O20870,7,FALSE)</f>
        <v>0</v>
      </c>
      <c r="I59" s="136">
        <f>VLOOKUP(E59,VIP!$A$2:$O12835,8,FALSE)</f>
        <v>0</v>
      </c>
      <c r="J59" s="136">
        <f>VLOOKUP(E59,VIP!$A$2:$O12785,8,FALSE)</f>
        <v>0</v>
      </c>
      <c r="K59" s="136">
        <f>VLOOKUP(E59,VIP!$A$2:$O16359,6,0)</f>
        <v>0</v>
      </c>
      <c r="L59" s="145" t="s">
        <v>2213</v>
      </c>
      <c r="M59" s="94" t="s">
        <v>2438</v>
      </c>
      <c r="N59" s="94" t="s">
        <v>2444</v>
      </c>
      <c r="O59" s="136" t="s">
        <v>2446</v>
      </c>
      <c r="P59" s="145"/>
      <c r="Q59" s="94" t="s">
        <v>2213</v>
      </c>
    </row>
    <row r="60" spans="1:17" ht="18" x14ac:dyDescent="0.25">
      <c r="A60" s="136" t="str">
        <f>VLOOKUP(E60,'LISTADO ATM'!$A$2:$C$901,3,0)</f>
        <v>DISTRITO NACIONAL</v>
      </c>
      <c r="B60" s="123">
        <v>3336021329</v>
      </c>
      <c r="C60" s="95">
        <v>44448.909155092595</v>
      </c>
      <c r="D60" s="95" t="s">
        <v>2174</v>
      </c>
      <c r="E60" s="123">
        <v>931</v>
      </c>
      <c r="F60" s="136" t="str">
        <f>VLOOKUP(E60,VIP!$A$2:$O15910,2,0)</f>
        <v>DRBR24N</v>
      </c>
      <c r="G60" s="136" t="str">
        <f>VLOOKUP(E60,'LISTADO ATM'!$A$2:$B$900,2,0)</f>
        <v xml:space="preserve">ATM Autobanco Luperón I </v>
      </c>
      <c r="H60" s="136" t="str">
        <f>VLOOKUP(E60,VIP!$A$2:$O20871,7,FALSE)</f>
        <v>Si</v>
      </c>
      <c r="I60" s="136" t="str">
        <f>VLOOKUP(E60,VIP!$A$2:$O12836,8,FALSE)</f>
        <v>Si</v>
      </c>
      <c r="J60" s="136" t="str">
        <f>VLOOKUP(E60,VIP!$A$2:$O12786,8,FALSE)</f>
        <v>Si</v>
      </c>
      <c r="K60" s="136" t="str">
        <f>VLOOKUP(E60,VIP!$A$2:$O16360,6,0)</f>
        <v>NO</v>
      </c>
      <c r="L60" s="145" t="s">
        <v>2239</v>
      </c>
      <c r="M60" s="94" t="s">
        <v>2438</v>
      </c>
      <c r="N60" s="94" t="s">
        <v>2444</v>
      </c>
      <c r="O60" s="136" t="s">
        <v>2446</v>
      </c>
      <c r="P60" s="145"/>
      <c r="Q60" s="94" t="s">
        <v>2239</v>
      </c>
    </row>
    <row r="61" spans="1:17" ht="18" x14ac:dyDescent="0.25">
      <c r="A61" s="136" t="str">
        <f>VLOOKUP(E61,'LISTADO ATM'!$A$2:$C$901,3,0)</f>
        <v>DISTRITO NACIONAL</v>
      </c>
      <c r="B61" s="123">
        <v>3336021330</v>
      </c>
      <c r="C61" s="95">
        <v>44448.909756944442</v>
      </c>
      <c r="D61" s="95" t="s">
        <v>2174</v>
      </c>
      <c r="E61" s="123">
        <v>244</v>
      </c>
      <c r="F61" s="136" t="str">
        <f>VLOOKUP(E61,VIP!$A$2:$O15911,2,0)</f>
        <v>DRBR244</v>
      </c>
      <c r="G61" s="136" t="str">
        <f>VLOOKUP(E61,'LISTADO ATM'!$A$2:$B$900,2,0)</f>
        <v xml:space="preserve">ATM Ministerio de Hacienda (antiguo Finanzas) </v>
      </c>
      <c r="H61" s="136" t="str">
        <f>VLOOKUP(E61,VIP!$A$2:$O20872,7,FALSE)</f>
        <v>Si</v>
      </c>
      <c r="I61" s="136" t="str">
        <f>VLOOKUP(E61,VIP!$A$2:$O12837,8,FALSE)</f>
        <v>Si</v>
      </c>
      <c r="J61" s="136" t="str">
        <f>VLOOKUP(E61,VIP!$A$2:$O12787,8,FALSE)</f>
        <v>Si</v>
      </c>
      <c r="K61" s="136" t="str">
        <f>VLOOKUP(E61,VIP!$A$2:$O16361,6,0)</f>
        <v>NO</v>
      </c>
      <c r="L61" s="145" t="s">
        <v>2239</v>
      </c>
      <c r="M61" s="94" t="s">
        <v>2438</v>
      </c>
      <c r="N61" s="94" t="s">
        <v>2444</v>
      </c>
      <c r="O61" s="136" t="s">
        <v>2446</v>
      </c>
      <c r="P61" s="145"/>
      <c r="Q61" s="94" t="s">
        <v>2239</v>
      </c>
    </row>
    <row r="62" spans="1:17" ht="18" x14ac:dyDescent="0.25">
      <c r="A62" s="136" t="str">
        <f>VLOOKUP(E62,'LISTADO ATM'!$A$2:$C$901,3,0)</f>
        <v>DISTRITO NACIONAL</v>
      </c>
      <c r="B62" s="123">
        <v>3336021333</v>
      </c>
      <c r="C62" s="95">
        <v>44448.924872685187</v>
      </c>
      <c r="D62" s="95" t="s">
        <v>2174</v>
      </c>
      <c r="E62" s="123">
        <v>37</v>
      </c>
      <c r="F62" s="136" t="str">
        <f>VLOOKUP(E62,VIP!$A$2:$O15912,2,0)</f>
        <v>DRBR037</v>
      </c>
      <c r="G62" s="136" t="str">
        <f>VLOOKUP(E62,'LISTADO ATM'!$A$2:$B$900,2,0)</f>
        <v xml:space="preserve">ATM Oficina Villa Mella </v>
      </c>
      <c r="H62" s="136" t="str">
        <f>VLOOKUP(E62,VIP!$A$2:$O20873,7,FALSE)</f>
        <v>Si</v>
      </c>
      <c r="I62" s="136" t="str">
        <f>VLOOKUP(E62,VIP!$A$2:$O12838,8,FALSE)</f>
        <v>Si</v>
      </c>
      <c r="J62" s="136" t="str">
        <f>VLOOKUP(E62,VIP!$A$2:$O12788,8,FALSE)</f>
        <v>Si</v>
      </c>
      <c r="K62" s="136" t="str">
        <f>VLOOKUP(E62,VIP!$A$2:$O16362,6,0)</f>
        <v>SI</v>
      </c>
      <c r="L62" s="145" t="s">
        <v>2213</v>
      </c>
      <c r="M62" s="94" t="s">
        <v>2438</v>
      </c>
      <c r="N62" s="94" t="s">
        <v>2444</v>
      </c>
      <c r="O62" s="136" t="s">
        <v>2446</v>
      </c>
      <c r="P62" s="145"/>
      <c r="Q62" s="94" t="s">
        <v>2213</v>
      </c>
    </row>
    <row r="63" spans="1:17" ht="18" x14ac:dyDescent="0.25">
      <c r="A63" s="136" t="str">
        <f>VLOOKUP(E63,'LISTADO ATM'!$A$2:$C$901,3,0)</f>
        <v>DISTRITO NACIONAL</v>
      </c>
      <c r="B63" s="123">
        <v>3336021334</v>
      </c>
      <c r="C63" s="95">
        <v>44448.925439814811</v>
      </c>
      <c r="D63" s="95" t="s">
        <v>2174</v>
      </c>
      <c r="E63" s="123">
        <v>935</v>
      </c>
      <c r="F63" s="136" t="str">
        <f>VLOOKUP(E63,VIP!$A$2:$O15913,2,0)</f>
        <v>DRBR16J</v>
      </c>
      <c r="G63" s="136" t="str">
        <f>VLOOKUP(E63,'LISTADO ATM'!$A$2:$B$900,2,0)</f>
        <v xml:space="preserve">ATM Oficina John F. Kennedy </v>
      </c>
      <c r="H63" s="136" t="str">
        <f>VLOOKUP(E63,VIP!$A$2:$O20874,7,FALSE)</f>
        <v>Si</v>
      </c>
      <c r="I63" s="136" t="str">
        <f>VLOOKUP(E63,VIP!$A$2:$O12839,8,FALSE)</f>
        <v>Si</v>
      </c>
      <c r="J63" s="136" t="str">
        <f>VLOOKUP(E63,VIP!$A$2:$O12789,8,FALSE)</f>
        <v>Si</v>
      </c>
      <c r="K63" s="136" t="str">
        <f>VLOOKUP(E63,VIP!$A$2:$O16363,6,0)</f>
        <v>SI</v>
      </c>
      <c r="L63" s="145" t="s">
        <v>2213</v>
      </c>
      <c r="M63" s="94" t="s">
        <v>2438</v>
      </c>
      <c r="N63" s="94" t="s">
        <v>2444</v>
      </c>
      <c r="O63" s="136" t="s">
        <v>2446</v>
      </c>
      <c r="P63" s="145"/>
      <c r="Q63" s="94" t="s">
        <v>2213</v>
      </c>
    </row>
    <row r="64" spans="1:17" ht="18" x14ac:dyDescent="0.25">
      <c r="A64" s="136" t="str">
        <f>VLOOKUP(E64,'LISTADO ATM'!$A$2:$C$901,3,0)</f>
        <v>NORTE</v>
      </c>
      <c r="B64" s="123">
        <v>3336021335</v>
      </c>
      <c r="C64" s="95">
        <v>44448.925821759258</v>
      </c>
      <c r="D64" s="95" t="s">
        <v>2175</v>
      </c>
      <c r="E64" s="123">
        <v>948</v>
      </c>
      <c r="F64" s="136" t="str">
        <f>VLOOKUP(E64,VIP!$A$2:$O15914,2,0)</f>
        <v>DRBR948</v>
      </c>
      <c r="G64" s="136" t="str">
        <f>VLOOKUP(E64,'LISTADO ATM'!$A$2:$B$900,2,0)</f>
        <v xml:space="preserve">ATM Autobanco El Jaya II (SFM) </v>
      </c>
      <c r="H64" s="136" t="str">
        <f>VLOOKUP(E64,VIP!$A$2:$O20875,7,FALSE)</f>
        <v>Si</v>
      </c>
      <c r="I64" s="136" t="str">
        <f>VLOOKUP(E64,VIP!$A$2:$O12840,8,FALSE)</f>
        <v>Si</v>
      </c>
      <c r="J64" s="136" t="str">
        <f>VLOOKUP(E64,VIP!$A$2:$O12790,8,FALSE)</f>
        <v>Si</v>
      </c>
      <c r="K64" s="136" t="str">
        <f>VLOOKUP(E64,VIP!$A$2:$O16364,6,0)</f>
        <v>NO</v>
      </c>
      <c r="L64" s="145" t="s">
        <v>2213</v>
      </c>
      <c r="M64" s="94" t="s">
        <v>2438</v>
      </c>
      <c r="N64" s="94" t="s">
        <v>2444</v>
      </c>
      <c r="O64" s="136" t="s">
        <v>2635</v>
      </c>
      <c r="P64" s="145"/>
      <c r="Q64" s="94" t="s">
        <v>2213</v>
      </c>
    </row>
    <row r="65" spans="1:17" ht="18" x14ac:dyDescent="0.25">
      <c r="A65" s="136" t="str">
        <f>VLOOKUP(E65,'LISTADO ATM'!$A$2:$C$901,3,0)</f>
        <v>DISTRITO NACIONAL</v>
      </c>
      <c r="B65" s="123">
        <v>3336021336</v>
      </c>
      <c r="C65" s="95">
        <v>44448.926296296297</v>
      </c>
      <c r="D65" s="95" t="s">
        <v>2174</v>
      </c>
      <c r="E65" s="123">
        <v>57</v>
      </c>
      <c r="F65" s="136" t="str">
        <f>VLOOKUP(E65,VIP!$A$2:$O15915,2,0)</f>
        <v>DRBR057</v>
      </c>
      <c r="G65" s="136" t="str">
        <f>VLOOKUP(E65,'LISTADO ATM'!$A$2:$B$900,2,0)</f>
        <v xml:space="preserve">ATM Oficina Malecon Center </v>
      </c>
      <c r="H65" s="136" t="str">
        <f>VLOOKUP(E65,VIP!$A$2:$O20876,7,FALSE)</f>
        <v>Si</v>
      </c>
      <c r="I65" s="136" t="str">
        <f>VLOOKUP(E65,VIP!$A$2:$O12841,8,FALSE)</f>
        <v>Si</v>
      </c>
      <c r="J65" s="136" t="str">
        <f>VLOOKUP(E65,VIP!$A$2:$O12791,8,FALSE)</f>
        <v>Si</v>
      </c>
      <c r="K65" s="136" t="str">
        <f>VLOOKUP(E65,VIP!$A$2:$O16365,6,0)</f>
        <v>NO</v>
      </c>
      <c r="L65" s="145" t="s">
        <v>2213</v>
      </c>
      <c r="M65" s="94" t="s">
        <v>2438</v>
      </c>
      <c r="N65" s="94" t="s">
        <v>2444</v>
      </c>
      <c r="O65" s="136" t="s">
        <v>2446</v>
      </c>
      <c r="P65" s="145"/>
      <c r="Q65" s="94" t="s">
        <v>2213</v>
      </c>
    </row>
    <row r="66" spans="1:17" ht="18" x14ac:dyDescent="0.25">
      <c r="A66" s="136" t="str">
        <f>VLOOKUP(E66,'LISTADO ATM'!$A$2:$C$901,3,0)</f>
        <v>DISTRITO NACIONAL</v>
      </c>
      <c r="B66" s="123">
        <v>3336021337</v>
      </c>
      <c r="C66" s="95">
        <v>44448.926944444444</v>
      </c>
      <c r="D66" s="95" t="s">
        <v>2174</v>
      </c>
      <c r="E66" s="123">
        <v>115</v>
      </c>
      <c r="F66" s="136" t="str">
        <f>VLOOKUP(E66,VIP!$A$2:$O15916,2,0)</f>
        <v>DRBR115</v>
      </c>
      <c r="G66" s="136" t="str">
        <f>VLOOKUP(E66,'LISTADO ATM'!$A$2:$B$900,2,0)</f>
        <v xml:space="preserve">ATM Oficina Megacentro I </v>
      </c>
      <c r="H66" s="136" t="str">
        <f>VLOOKUP(E66,VIP!$A$2:$O20877,7,FALSE)</f>
        <v>Si</v>
      </c>
      <c r="I66" s="136" t="str">
        <f>VLOOKUP(E66,VIP!$A$2:$O12842,8,FALSE)</f>
        <v>Si</v>
      </c>
      <c r="J66" s="136" t="str">
        <f>VLOOKUP(E66,VIP!$A$2:$O12792,8,FALSE)</f>
        <v>Si</v>
      </c>
      <c r="K66" s="136" t="str">
        <f>VLOOKUP(E66,VIP!$A$2:$O16366,6,0)</f>
        <v>SI</v>
      </c>
      <c r="L66" s="145" t="s">
        <v>2213</v>
      </c>
      <c r="M66" s="94" t="s">
        <v>2438</v>
      </c>
      <c r="N66" s="94" t="s">
        <v>2444</v>
      </c>
      <c r="O66" s="136" t="s">
        <v>2446</v>
      </c>
      <c r="P66" s="145"/>
      <c r="Q66" s="94" t="s">
        <v>2213</v>
      </c>
    </row>
    <row r="67" spans="1:17" ht="18" x14ac:dyDescent="0.25">
      <c r="A67" s="136" t="str">
        <f>VLOOKUP(E67,'LISTADO ATM'!$A$2:$C$901,3,0)</f>
        <v>NORTE</v>
      </c>
      <c r="B67" s="123">
        <v>3336021338</v>
      </c>
      <c r="C67" s="95">
        <v>44448.927499999998</v>
      </c>
      <c r="D67" s="95" t="s">
        <v>2175</v>
      </c>
      <c r="E67" s="123">
        <v>528</v>
      </c>
      <c r="F67" s="136" t="str">
        <f>VLOOKUP(E67,VIP!$A$2:$O15917,2,0)</f>
        <v>DRBR284</v>
      </c>
      <c r="G67" s="136" t="str">
        <f>VLOOKUP(E67,'LISTADO ATM'!$A$2:$B$900,2,0)</f>
        <v xml:space="preserve">ATM Ferretería Ochoa (Santiago) </v>
      </c>
      <c r="H67" s="136" t="str">
        <f>VLOOKUP(E67,VIP!$A$2:$O20878,7,FALSE)</f>
        <v>Si</v>
      </c>
      <c r="I67" s="136" t="str">
        <f>VLOOKUP(E67,VIP!$A$2:$O12843,8,FALSE)</f>
        <v>Si</v>
      </c>
      <c r="J67" s="136" t="str">
        <f>VLOOKUP(E67,VIP!$A$2:$O12793,8,FALSE)</f>
        <v>Si</v>
      </c>
      <c r="K67" s="136" t="str">
        <f>VLOOKUP(E67,VIP!$A$2:$O16367,6,0)</f>
        <v>NO</v>
      </c>
      <c r="L67" s="145" t="s">
        <v>2213</v>
      </c>
      <c r="M67" s="94" t="s">
        <v>2438</v>
      </c>
      <c r="N67" s="94" t="s">
        <v>2444</v>
      </c>
      <c r="O67" s="136" t="s">
        <v>2635</v>
      </c>
      <c r="P67" s="145"/>
      <c r="Q67" s="94" t="s">
        <v>2213</v>
      </c>
    </row>
    <row r="68" spans="1:17" ht="18" x14ac:dyDescent="0.25">
      <c r="A68" s="136" t="str">
        <f>VLOOKUP(E68,'LISTADO ATM'!$A$2:$C$901,3,0)</f>
        <v>DISTRITO NACIONAL</v>
      </c>
      <c r="B68" s="123">
        <v>3336021340</v>
      </c>
      <c r="C68" s="95">
        <v>44448.928518518522</v>
      </c>
      <c r="D68" s="95" t="s">
        <v>2174</v>
      </c>
      <c r="E68" s="123">
        <v>708</v>
      </c>
      <c r="F68" s="136" t="str">
        <f>VLOOKUP(E68,VIP!$A$2:$O15918,2,0)</f>
        <v>DRBR505</v>
      </c>
      <c r="G68" s="136" t="str">
        <f>VLOOKUP(E68,'LISTADO ATM'!$A$2:$B$900,2,0)</f>
        <v xml:space="preserve">ATM El Vestir De Hoy </v>
      </c>
      <c r="H68" s="136" t="str">
        <f>VLOOKUP(E68,VIP!$A$2:$O20879,7,FALSE)</f>
        <v>Si</v>
      </c>
      <c r="I68" s="136" t="str">
        <f>VLOOKUP(E68,VIP!$A$2:$O12844,8,FALSE)</f>
        <v>Si</v>
      </c>
      <c r="J68" s="136" t="str">
        <f>VLOOKUP(E68,VIP!$A$2:$O12794,8,FALSE)</f>
        <v>Si</v>
      </c>
      <c r="K68" s="136" t="str">
        <f>VLOOKUP(E68,VIP!$A$2:$O16368,6,0)</f>
        <v>NO</v>
      </c>
      <c r="L68" s="145" t="s">
        <v>2213</v>
      </c>
      <c r="M68" s="94" t="s">
        <v>2438</v>
      </c>
      <c r="N68" s="94" t="s">
        <v>2444</v>
      </c>
      <c r="O68" s="136" t="s">
        <v>2446</v>
      </c>
      <c r="P68" s="145"/>
      <c r="Q68" s="94" t="s">
        <v>2213</v>
      </c>
    </row>
    <row r="69" spans="1:17" ht="18" x14ac:dyDescent="0.25">
      <c r="A69" s="136" t="str">
        <f>VLOOKUP(E69,'LISTADO ATM'!$A$2:$C$901,3,0)</f>
        <v>DISTRITO NACIONAL</v>
      </c>
      <c r="B69" s="123">
        <v>3336021341</v>
      </c>
      <c r="C69" s="95">
        <v>44448.929918981485</v>
      </c>
      <c r="D69" s="95" t="s">
        <v>2174</v>
      </c>
      <c r="E69" s="123">
        <v>623</v>
      </c>
      <c r="F69" s="136" t="str">
        <f>VLOOKUP(E69,VIP!$A$2:$O15919,2,0)</f>
        <v>DRBR623</v>
      </c>
      <c r="G69" s="136" t="str">
        <f>VLOOKUP(E69,'LISTADO ATM'!$A$2:$B$900,2,0)</f>
        <v xml:space="preserve">ATM Operaciones Especiales (Manoguayabo) </v>
      </c>
      <c r="H69" s="136" t="str">
        <f>VLOOKUP(E69,VIP!$A$2:$O20880,7,FALSE)</f>
        <v>Si</v>
      </c>
      <c r="I69" s="136" t="str">
        <f>VLOOKUP(E69,VIP!$A$2:$O12845,8,FALSE)</f>
        <v>Si</v>
      </c>
      <c r="J69" s="136" t="str">
        <f>VLOOKUP(E69,VIP!$A$2:$O12795,8,FALSE)</f>
        <v>Si</v>
      </c>
      <c r="K69" s="136" t="str">
        <f>VLOOKUP(E69,VIP!$A$2:$O16369,6,0)</f>
        <v>No</v>
      </c>
      <c r="L69" s="145" t="s">
        <v>2213</v>
      </c>
      <c r="M69" s="94" t="s">
        <v>2438</v>
      </c>
      <c r="N69" s="94" t="s">
        <v>2444</v>
      </c>
      <c r="O69" s="136" t="s">
        <v>2446</v>
      </c>
      <c r="P69" s="145"/>
      <c r="Q69" s="94" t="s">
        <v>2213</v>
      </c>
    </row>
    <row r="70" spans="1:17" ht="18" x14ac:dyDescent="0.25">
      <c r="A70" s="136" t="str">
        <f>VLOOKUP(E70,'LISTADO ATM'!$A$2:$C$901,3,0)</f>
        <v>DISTRITO NACIONAL</v>
      </c>
      <c r="B70" s="123">
        <v>3336021343</v>
      </c>
      <c r="C70" s="95">
        <v>44448.949687499997</v>
      </c>
      <c r="D70" s="95" t="s">
        <v>2460</v>
      </c>
      <c r="E70" s="123">
        <v>735</v>
      </c>
      <c r="F70" s="136" t="str">
        <f>VLOOKUP(E70,VIP!$A$2:$O15920,2,0)</f>
        <v>DRBR179</v>
      </c>
      <c r="G70" s="136" t="str">
        <f>VLOOKUP(E70,'LISTADO ATM'!$A$2:$B$900,2,0)</f>
        <v xml:space="preserve">ATM Oficina Independencia II  </v>
      </c>
      <c r="H70" s="136" t="str">
        <f>VLOOKUP(E70,VIP!$A$2:$O20881,7,FALSE)</f>
        <v>Si</v>
      </c>
      <c r="I70" s="136" t="str">
        <f>VLOOKUP(E70,VIP!$A$2:$O12846,8,FALSE)</f>
        <v>Si</v>
      </c>
      <c r="J70" s="136" t="str">
        <f>VLOOKUP(E70,VIP!$A$2:$O12796,8,FALSE)</f>
        <v>Si</v>
      </c>
      <c r="K70" s="136" t="str">
        <f>VLOOKUP(E70,VIP!$A$2:$O16370,6,0)</f>
        <v>NO</v>
      </c>
      <c r="L70" s="145" t="s">
        <v>2410</v>
      </c>
      <c r="M70" s="94" t="s">
        <v>2438</v>
      </c>
      <c r="N70" s="94" t="s">
        <v>2444</v>
      </c>
      <c r="O70" s="136" t="s">
        <v>2619</v>
      </c>
      <c r="P70" s="145"/>
      <c r="Q70" s="94" t="s">
        <v>2410</v>
      </c>
    </row>
    <row r="71" spans="1:17" ht="18" x14ac:dyDescent="0.25">
      <c r="A71" s="136" t="str">
        <f>VLOOKUP(E71,'LISTADO ATM'!$A$2:$C$901,3,0)</f>
        <v>DISTRITO NACIONAL</v>
      </c>
      <c r="B71" s="123">
        <v>3336021344</v>
      </c>
      <c r="C71" s="95">
        <v>44448.950787037036</v>
      </c>
      <c r="D71" s="95" t="s">
        <v>2460</v>
      </c>
      <c r="E71" s="123">
        <v>722</v>
      </c>
      <c r="F71" s="136" t="str">
        <f>VLOOKUP(E71,VIP!$A$2:$O15921,2,0)</f>
        <v>DRBR393</v>
      </c>
      <c r="G71" s="136" t="str">
        <f>VLOOKUP(E71,'LISTADO ATM'!$A$2:$B$900,2,0)</f>
        <v xml:space="preserve">ATM Oficina Charles de Gaulle III </v>
      </c>
      <c r="H71" s="136" t="str">
        <f>VLOOKUP(E71,VIP!$A$2:$O20882,7,FALSE)</f>
        <v>Si</v>
      </c>
      <c r="I71" s="136" t="str">
        <f>VLOOKUP(E71,VIP!$A$2:$O12847,8,FALSE)</f>
        <v>Si</v>
      </c>
      <c r="J71" s="136" t="str">
        <f>VLOOKUP(E71,VIP!$A$2:$O12797,8,FALSE)</f>
        <v>Si</v>
      </c>
      <c r="K71" s="136" t="str">
        <f>VLOOKUP(E71,VIP!$A$2:$O16371,6,0)</f>
        <v>SI</v>
      </c>
      <c r="L71" s="145" t="s">
        <v>2410</v>
      </c>
      <c r="M71" s="94" t="s">
        <v>2438</v>
      </c>
      <c r="N71" s="94" t="s">
        <v>2444</v>
      </c>
      <c r="O71" s="136" t="s">
        <v>2619</v>
      </c>
      <c r="P71" s="145"/>
      <c r="Q71" s="94" t="s">
        <v>2410</v>
      </c>
    </row>
    <row r="72" spans="1:17" ht="18" x14ac:dyDescent="0.25">
      <c r="A72" s="136" t="str">
        <f>VLOOKUP(E72,'LISTADO ATM'!$A$2:$C$901,3,0)</f>
        <v>DISTRITO NACIONAL</v>
      </c>
      <c r="B72" s="123">
        <v>3336021345</v>
      </c>
      <c r="C72" s="95">
        <v>44448.963425925926</v>
      </c>
      <c r="D72" s="95" t="s">
        <v>2441</v>
      </c>
      <c r="E72" s="123">
        <v>471</v>
      </c>
      <c r="F72" s="136" t="str">
        <f>VLOOKUP(E72,VIP!$A$2:$O15922,2,0)</f>
        <v>DRBR471</v>
      </c>
      <c r="G72" s="136" t="str">
        <f>VLOOKUP(E72,'LISTADO ATM'!$A$2:$B$900,2,0)</f>
        <v>ATM Autoservicio DGT I</v>
      </c>
      <c r="H72" s="136" t="str">
        <f>VLOOKUP(E72,VIP!$A$2:$O20883,7,FALSE)</f>
        <v>Si</v>
      </c>
      <c r="I72" s="136" t="str">
        <f>VLOOKUP(E72,VIP!$A$2:$O12848,8,FALSE)</f>
        <v>Si</v>
      </c>
      <c r="J72" s="136" t="str">
        <f>VLOOKUP(E72,VIP!$A$2:$O12798,8,FALSE)</f>
        <v>Si</v>
      </c>
      <c r="K72" s="136" t="str">
        <f>VLOOKUP(E72,VIP!$A$2:$O16372,6,0)</f>
        <v>NO</v>
      </c>
      <c r="L72" s="145" t="s">
        <v>2640</v>
      </c>
      <c r="M72" s="94" t="s">
        <v>2438</v>
      </c>
      <c r="N72" s="94" t="s">
        <v>2444</v>
      </c>
      <c r="O72" s="136" t="s">
        <v>2445</v>
      </c>
      <c r="P72" s="145"/>
      <c r="Q72" s="145" t="s">
        <v>2640</v>
      </c>
    </row>
    <row r="73" spans="1:17" ht="18" x14ac:dyDescent="0.25">
      <c r="A73" s="136" t="str">
        <f>VLOOKUP(E73,'LISTADO ATM'!$A$2:$C$901,3,0)</f>
        <v>DISTRITO NACIONAL</v>
      </c>
      <c r="B73" s="123">
        <v>3336021348</v>
      </c>
      <c r="C73" s="95">
        <v>44448.977881944447</v>
      </c>
      <c r="D73" s="95" t="s">
        <v>2174</v>
      </c>
      <c r="E73" s="123">
        <v>231</v>
      </c>
      <c r="F73" s="136" t="str">
        <f>VLOOKUP(E73,VIP!$A$2:$O15923,2,0)</f>
        <v>DRBR231</v>
      </c>
      <c r="G73" s="136" t="str">
        <f>VLOOKUP(E73,'LISTADO ATM'!$A$2:$B$900,2,0)</f>
        <v xml:space="preserve">ATM Oficina Zona Oriental </v>
      </c>
      <c r="H73" s="136" t="str">
        <f>VLOOKUP(E73,VIP!$A$2:$O20884,7,FALSE)</f>
        <v>Si</v>
      </c>
      <c r="I73" s="136" t="str">
        <f>VLOOKUP(E73,VIP!$A$2:$O12849,8,FALSE)</f>
        <v>Si</v>
      </c>
      <c r="J73" s="136" t="str">
        <f>VLOOKUP(E73,VIP!$A$2:$O12799,8,FALSE)</f>
        <v>Si</v>
      </c>
      <c r="K73" s="136" t="str">
        <f>VLOOKUP(E73,VIP!$A$2:$O16373,6,0)</f>
        <v>SI</v>
      </c>
      <c r="L73" s="145" t="s">
        <v>2456</v>
      </c>
      <c r="M73" s="94" t="s">
        <v>2438</v>
      </c>
      <c r="N73" s="94" t="s">
        <v>2444</v>
      </c>
      <c r="O73" s="136" t="s">
        <v>2446</v>
      </c>
      <c r="P73" s="145"/>
      <c r="Q73" s="145" t="s">
        <v>2456</v>
      </c>
    </row>
    <row r="74" spans="1:17" ht="18" x14ac:dyDescent="0.25">
      <c r="A74" s="136" t="str">
        <f>VLOOKUP(E74,'LISTADO ATM'!$A$2:$C$901,3,0)</f>
        <v>DISTRITO NACIONAL</v>
      </c>
      <c r="B74" s="123">
        <v>3336021349</v>
      </c>
      <c r="C74" s="95">
        <v>44448.979328703703</v>
      </c>
      <c r="D74" s="95" t="s">
        <v>2174</v>
      </c>
      <c r="E74" s="123">
        <v>719</v>
      </c>
      <c r="F74" s="136" t="str">
        <f>VLOOKUP(E74,VIP!$A$2:$O15924,2,0)</f>
        <v>DRBR419</v>
      </c>
      <c r="G74" s="136" t="str">
        <f>VLOOKUP(E74,'LISTADO ATM'!$A$2:$B$900,2,0)</f>
        <v xml:space="preserve">ATM Ayuntamiento Municipal San Luís </v>
      </c>
      <c r="H74" s="136" t="str">
        <f>VLOOKUP(E74,VIP!$A$2:$O20885,7,FALSE)</f>
        <v>Si</v>
      </c>
      <c r="I74" s="136" t="str">
        <f>VLOOKUP(E74,VIP!$A$2:$O12850,8,FALSE)</f>
        <v>Si</v>
      </c>
      <c r="J74" s="136" t="str">
        <f>VLOOKUP(E74,VIP!$A$2:$O12800,8,FALSE)</f>
        <v>Si</v>
      </c>
      <c r="K74" s="136" t="str">
        <f>VLOOKUP(E74,VIP!$A$2:$O16374,6,0)</f>
        <v>NO</v>
      </c>
      <c r="L74" s="145" t="s">
        <v>2239</v>
      </c>
      <c r="M74" s="94" t="s">
        <v>2438</v>
      </c>
      <c r="N74" s="94" t="s">
        <v>2444</v>
      </c>
      <c r="O74" s="136" t="s">
        <v>2446</v>
      </c>
      <c r="P74" s="145"/>
      <c r="Q74" s="145" t="s">
        <v>2239</v>
      </c>
    </row>
    <row r="75" spans="1:17" ht="18" x14ac:dyDescent="0.25">
      <c r="A75" s="136" t="str">
        <f>VLOOKUP(E75,'LISTADO ATM'!$A$2:$C$901,3,0)</f>
        <v>DISTRITO NACIONAL</v>
      </c>
      <c r="B75" s="123">
        <v>3336021350</v>
      </c>
      <c r="C75" s="95">
        <v>44448.980092592596</v>
      </c>
      <c r="D75" s="95" t="s">
        <v>2441</v>
      </c>
      <c r="E75" s="123">
        <v>326</v>
      </c>
      <c r="F75" s="136" t="str">
        <f>VLOOKUP(E75,VIP!$A$2:$O15925,2,0)</f>
        <v>DRBR326</v>
      </c>
      <c r="G75" s="136" t="str">
        <f>VLOOKUP(E75,'LISTADO ATM'!$A$2:$B$900,2,0)</f>
        <v>ATM Autoservicio Jiménez Moya II</v>
      </c>
      <c r="H75" s="136" t="str">
        <f>VLOOKUP(E75,VIP!$A$2:$O20886,7,FALSE)</f>
        <v>Si</v>
      </c>
      <c r="I75" s="136" t="str">
        <f>VLOOKUP(E75,VIP!$A$2:$O12851,8,FALSE)</f>
        <v>Si</v>
      </c>
      <c r="J75" s="136" t="str">
        <f>VLOOKUP(E75,VIP!$A$2:$O12801,8,FALSE)</f>
        <v>Si</v>
      </c>
      <c r="K75" s="136" t="str">
        <f>VLOOKUP(E75,VIP!$A$2:$O16375,6,0)</f>
        <v>NO</v>
      </c>
      <c r="L75" s="145" t="s">
        <v>2640</v>
      </c>
      <c r="M75" s="94" t="s">
        <v>2438</v>
      </c>
      <c r="N75" s="94" t="s">
        <v>2444</v>
      </c>
      <c r="O75" s="136" t="s">
        <v>2445</v>
      </c>
      <c r="P75" s="145"/>
      <c r="Q75" s="145" t="s">
        <v>2640</v>
      </c>
    </row>
    <row r="76" spans="1:17" ht="18" x14ac:dyDescent="0.25">
      <c r="A76" s="136" t="str">
        <f>VLOOKUP(E76,'LISTADO ATM'!$A$2:$C$901,3,0)</f>
        <v>ESTE</v>
      </c>
      <c r="B76" s="123">
        <v>3336021351</v>
      </c>
      <c r="C76" s="95">
        <v>44448.982222222221</v>
      </c>
      <c r="D76" s="95" t="s">
        <v>2174</v>
      </c>
      <c r="E76" s="123">
        <v>608</v>
      </c>
      <c r="F76" s="136" t="str">
        <f>VLOOKUP(E76,VIP!$A$2:$O15926,2,0)</f>
        <v>DRBR305</v>
      </c>
      <c r="G76" s="136" t="str">
        <f>VLOOKUP(E76,'LISTADO ATM'!$A$2:$B$900,2,0)</f>
        <v xml:space="preserve">ATM Oficina Jumbo (San Pedro) </v>
      </c>
      <c r="H76" s="136" t="str">
        <f>VLOOKUP(E76,VIP!$A$2:$O20887,7,FALSE)</f>
        <v>Si</v>
      </c>
      <c r="I76" s="136" t="str">
        <f>VLOOKUP(E76,VIP!$A$2:$O12852,8,FALSE)</f>
        <v>Si</v>
      </c>
      <c r="J76" s="136" t="str">
        <f>VLOOKUP(E76,VIP!$A$2:$O12802,8,FALSE)</f>
        <v>Si</v>
      </c>
      <c r="K76" s="136" t="str">
        <f>VLOOKUP(E76,VIP!$A$2:$O16376,6,0)</f>
        <v>SI</v>
      </c>
      <c r="L76" s="145" t="s">
        <v>2639</v>
      </c>
      <c r="M76" s="94" t="s">
        <v>2438</v>
      </c>
      <c r="N76" s="94" t="s">
        <v>2444</v>
      </c>
      <c r="O76" s="136" t="s">
        <v>2446</v>
      </c>
      <c r="P76" s="145"/>
      <c r="Q76" s="145" t="s">
        <v>2639</v>
      </c>
    </row>
    <row r="77" spans="1:17" ht="18" x14ac:dyDescent="0.25">
      <c r="A77" s="136" t="str">
        <f>VLOOKUP(E77,'LISTADO ATM'!$A$2:$C$901,3,0)</f>
        <v>DISTRITO NACIONAL</v>
      </c>
      <c r="B77" s="123">
        <v>3336021352</v>
      </c>
      <c r="C77" s="95">
        <v>44448.982766203706</v>
      </c>
      <c r="D77" s="95" t="s">
        <v>2174</v>
      </c>
      <c r="E77" s="123">
        <v>540</v>
      </c>
      <c r="F77" s="136" t="str">
        <f>VLOOKUP(E77,VIP!$A$2:$O15927,2,0)</f>
        <v>DRBR540</v>
      </c>
      <c r="G77" s="136" t="str">
        <f>VLOOKUP(E77,'LISTADO ATM'!$A$2:$B$900,2,0)</f>
        <v xml:space="preserve">ATM Autoservicio Sambil I </v>
      </c>
      <c r="H77" s="136" t="str">
        <f>VLOOKUP(E77,VIP!$A$2:$O20888,7,FALSE)</f>
        <v>Si</v>
      </c>
      <c r="I77" s="136" t="str">
        <f>VLOOKUP(E77,VIP!$A$2:$O12853,8,FALSE)</f>
        <v>Si</v>
      </c>
      <c r="J77" s="136" t="str">
        <f>VLOOKUP(E77,VIP!$A$2:$O12803,8,FALSE)</f>
        <v>Si</v>
      </c>
      <c r="K77" s="136" t="str">
        <f>VLOOKUP(E77,VIP!$A$2:$O16377,6,0)</f>
        <v>NO</v>
      </c>
      <c r="L77" s="145" t="s">
        <v>2639</v>
      </c>
      <c r="M77" s="94" t="s">
        <v>2438</v>
      </c>
      <c r="N77" s="94" t="s">
        <v>2444</v>
      </c>
      <c r="O77" s="136" t="s">
        <v>2446</v>
      </c>
      <c r="P77" s="145"/>
      <c r="Q77" s="145" t="s">
        <v>2639</v>
      </c>
    </row>
    <row r="78" spans="1:17" ht="18" x14ac:dyDescent="0.25">
      <c r="A78" s="136" t="str">
        <f>VLOOKUP(E78,'LISTADO ATM'!$A$2:$C$901,3,0)</f>
        <v>DISTRITO NACIONAL</v>
      </c>
      <c r="B78" s="123">
        <v>3336021353</v>
      </c>
      <c r="C78" s="95">
        <v>44448.983414351853</v>
      </c>
      <c r="D78" s="95" t="s">
        <v>2174</v>
      </c>
      <c r="E78" s="123">
        <v>946</v>
      </c>
      <c r="F78" s="136" t="str">
        <f>VLOOKUP(E78,VIP!$A$2:$O15928,2,0)</f>
        <v>DRBR24R</v>
      </c>
      <c r="G78" s="136" t="str">
        <f>VLOOKUP(E78,'LISTADO ATM'!$A$2:$B$900,2,0)</f>
        <v xml:space="preserve">ATM Oficina Núñez de Cáceres I </v>
      </c>
      <c r="H78" s="136" t="str">
        <f>VLOOKUP(E78,VIP!$A$2:$O20889,7,FALSE)</f>
        <v>Si</v>
      </c>
      <c r="I78" s="136" t="str">
        <f>VLOOKUP(E78,VIP!$A$2:$O12854,8,FALSE)</f>
        <v>Si</v>
      </c>
      <c r="J78" s="136" t="str">
        <f>VLOOKUP(E78,VIP!$A$2:$O12804,8,FALSE)</f>
        <v>Si</v>
      </c>
      <c r="K78" s="136" t="str">
        <f>VLOOKUP(E78,VIP!$A$2:$O16378,6,0)</f>
        <v>NO</v>
      </c>
      <c r="L78" s="145" t="s">
        <v>2639</v>
      </c>
      <c r="M78" s="94" t="s">
        <v>2438</v>
      </c>
      <c r="N78" s="94" t="s">
        <v>2444</v>
      </c>
      <c r="O78" s="136" t="s">
        <v>2446</v>
      </c>
      <c r="P78" s="145"/>
      <c r="Q78" s="145" t="s">
        <v>2639</v>
      </c>
    </row>
    <row r="79" spans="1:17" ht="18" x14ac:dyDescent="0.25">
      <c r="A79" s="136" t="str">
        <f>VLOOKUP(E79,'LISTADO ATM'!$A$2:$C$901,3,0)</f>
        <v>DISTRITO NACIONAL</v>
      </c>
      <c r="B79" s="123">
        <v>3336021354</v>
      </c>
      <c r="C79" s="95">
        <v>44449.001921296294</v>
      </c>
      <c r="D79" s="95" t="s">
        <v>2174</v>
      </c>
      <c r="E79" s="123">
        <v>835</v>
      </c>
      <c r="F79" s="136" t="str">
        <f>VLOOKUP(E79,VIP!$A$2:$O15929,2,0)</f>
        <v>DRBR835</v>
      </c>
      <c r="G79" s="136" t="str">
        <f>VLOOKUP(E79,'LISTADO ATM'!$A$2:$B$900,2,0)</f>
        <v xml:space="preserve">ATM UNP Megacentro </v>
      </c>
      <c r="H79" s="136" t="str">
        <f>VLOOKUP(E79,VIP!$A$2:$O20890,7,FALSE)</f>
        <v>Si</v>
      </c>
      <c r="I79" s="136" t="str">
        <f>VLOOKUP(E79,VIP!$A$2:$O12855,8,FALSE)</f>
        <v>Si</v>
      </c>
      <c r="J79" s="136" t="str">
        <f>VLOOKUP(E79,VIP!$A$2:$O12805,8,FALSE)</f>
        <v>Si</v>
      </c>
      <c r="K79" s="136" t="str">
        <f>VLOOKUP(E79,VIP!$A$2:$O16379,6,0)</f>
        <v>SI</v>
      </c>
      <c r="L79" s="145" t="s">
        <v>2213</v>
      </c>
      <c r="M79" s="94" t="s">
        <v>2438</v>
      </c>
      <c r="N79" s="94" t="s">
        <v>2444</v>
      </c>
      <c r="O79" s="136" t="s">
        <v>2446</v>
      </c>
      <c r="P79" s="145"/>
      <c r="Q79" s="145" t="s">
        <v>2213</v>
      </c>
    </row>
    <row r="80" spans="1:17" ht="18" x14ac:dyDescent="0.25">
      <c r="A80" s="136" t="str">
        <f>VLOOKUP(E80,'LISTADO ATM'!$A$2:$C$901,3,0)</f>
        <v>DISTRITO NACIONAL</v>
      </c>
      <c r="B80" s="123">
        <v>3336021355</v>
      </c>
      <c r="C80" s="95">
        <v>44449.010659722226</v>
      </c>
      <c r="D80" s="95" t="s">
        <v>2174</v>
      </c>
      <c r="E80" s="123">
        <v>235</v>
      </c>
      <c r="F80" s="136" t="str">
        <f>VLOOKUP(E80,VIP!$A$2:$O15930,2,0)</f>
        <v>DRBR235</v>
      </c>
      <c r="G80" s="136" t="str">
        <f>VLOOKUP(E80,'LISTADO ATM'!$A$2:$B$900,2,0)</f>
        <v xml:space="preserve">ATM Oficina Multicentro La Sirena San Isidro </v>
      </c>
      <c r="H80" s="136" t="str">
        <f>VLOOKUP(E80,VIP!$A$2:$O20891,7,FALSE)</f>
        <v>Si</v>
      </c>
      <c r="I80" s="136" t="str">
        <f>VLOOKUP(E80,VIP!$A$2:$O12856,8,FALSE)</f>
        <v>Si</v>
      </c>
      <c r="J80" s="136" t="str">
        <f>VLOOKUP(E80,VIP!$A$2:$O12806,8,FALSE)</f>
        <v>Si</v>
      </c>
      <c r="K80" s="136" t="str">
        <f>VLOOKUP(E80,VIP!$A$2:$O16380,6,0)</f>
        <v>SI</v>
      </c>
      <c r="L80" s="145" t="s">
        <v>2239</v>
      </c>
      <c r="M80" s="94" t="s">
        <v>2438</v>
      </c>
      <c r="N80" s="94" t="s">
        <v>2444</v>
      </c>
      <c r="O80" s="136" t="s">
        <v>2446</v>
      </c>
      <c r="P80" s="145"/>
      <c r="Q80" s="145" t="s">
        <v>2239</v>
      </c>
    </row>
    <row r="81" spans="1:17" ht="18" x14ac:dyDescent="0.25">
      <c r="A81" s="136" t="str">
        <f>VLOOKUP(E81,'LISTADO ATM'!$A$2:$C$901,3,0)</f>
        <v>ESTE</v>
      </c>
      <c r="B81" s="123">
        <v>3336021356</v>
      </c>
      <c r="C81" s="95">
        <v>44449.011273148149</v>
      </c>
      <c r="D81" s="95" t="s">
        <v>2174</v>
      </c>
      <c r="E81" s="123">
        <v>472</v>
      </c>
      <c r="F81" s="136" t="str">
        <f>VLOOKUP(E81,VIP!$A$2:$O15931,2,0)</f>
        <v>DRBRA72</v>
      </c>
      <c r="G81" s="136" t="str">
        <f>VLOOKUP(E81,'LISTADO ATM'!$A$2:$B$900,2,0)</f>
        <v>ATM Ayuntamiento Ramon Santana</v>
      </c>
      <c r="H81" s="136" t="str">
        <f>VLOOKUP(E81,VIP!$A$2:$O20892,7,FALSE)</f>
        <v>Si</v>
      </c>
      <c r="I81" s="136" t="str">
        <f>VLOOKUP(E81,VIP!$A$2:$O12857,8,FALSE)</f>
        <v>Si</v>
      </c>
      <c r="J81" s="136" t="str">
        <f>VLOOKUP(E81,VIP!$A$2:$O12807,8,FALSE)</f>
        <v>Si</v>
      </c>
      <c r="K81" s="136" t="str">
        <f>VLOOKUP(E81,VIP!$A$2:$O16381,6,0)</f>
        <v>NO</v>
      </c>
      <c r="L81" s="145" t="s">
        <v>2239</v>
      </c>
      <c r="M81" s="94" t="s">
        <v>2438</v>
      </c>
      <c r="N81" s="94" t="s">
        <v>2444</v>
      </c>
      <c r="O81" s="136" t="s">
        <v>2446</v>
      </c>
      <c r="P81" s="145"/>
      <c r="Q81" s="145" t="s">
        <v>2239</v>
      </c>
    </row>
    <row r="82" spans="1:17" ht="18" x14ac:dyDescent="0.25">
      <c r="A82" s="136" t="str">
        <f>VLOOKUP(E82,'LISTADO ATM'!$A$2:$C$901,3,0)</f>
        <v>ESTE</v>
      </c>
      <c r="B82" s="123">
        <v>3336021357</v>
      </c>
      <c r="C82" s="95">
        <v>44449.01185185185</v>
      </c>
      <c r="D82" s="95" t="s">
        <v>2174</v>
      </c>
      <c r="E82" s="123">
        <v>651</v>
      </c>
      <c r="F82" s="136" t="str">
        <f>VLOOKUP(E82,VIP!$A$2:$O15932,2,0)</f>
        <v>DRBR651</v>
      </c>
      <c r="G82" s="136" t="str">
        <f>VLOOKUP(E82,'LISTADO ATM'!$A$2:$B$900,2,0)</f>
        <v>ATM Eco Petroleo Romana</v>
      </c>
      <c r="H82" s="136" t="str">
        <f>VLOOKUP(E82,VIP!$A$2:$O20893,7,FALSE)</f>
        <v>Si</v>
      </c>
      <c r="I82" s="136" t="str">
        <f>VLOOKUP(E82,VIP!$A$2:$O12858,8,FALSE)</f>
        <v>Si</v>
      </c>
      <c r="J82" s="136" t="str">
        <f>VLOOKUP(E82,VIP!$A$2:$O12808,8,FALSE)</f>
        <v>Si</v>
      </c>
      <c r="K82" s="136" t="str">
        <f>VLOOKUP(E82,VIP!$A$2:$O16382,6,0)</f>
        <v>NO</v>
      </c>
      <c r="L82" s="145" t="s">
        <v>2239</v>
      </c>
      <c r="M82" s="94" t="s">
        <v>2438</v>
      </c>
      <c r="N82" s="94" t="s">
        <v>2444</v>
      </c>
      <c r="O82" s="136" t="s">
        <v>2446</v>
      </c>
      <c r="P82" s="145"/>
      <c r="Q82" s="145" t="s">
        <v>2239</v>
      </c>
    </row>
    <row r="83" spans="1:17" ht="18" x14ac:dyDescent="0.25">
      <c r="A83" s="136" t="str">
        <f>VLOOKUP(E83,'LISTADO ATM'!$A$2:$C$901,3,0)</f>
        <v>NORTE</v>
      </c>
      <c r="B83" s="123">
        <v>3336021358</v>
      </c>
      <c r="C83" s="95">
        <v>44449.013101851851</v>
      </c>
      <c r="D83" s="95" t="s">
        <v>2624</v>
      </c>
      <c r="E83" s="123">
        <v>633</v>
      </c>
      <c r="F83" s="136" t="str">
        <f>VLOOKUP(E83,VIP!$A$2:$O15933,2,0)</f>
        <v>DRBR260</v>
      </c>
      <c r="G83" s="136" t="str">
        <f>VLOOKUP(E83,'LISTADO ATM'!$A$2:$B$900,2,0)</f>
        <v xml:space="preserve">ATM Autobanco Las Colinas </v>
      </c>
      <c r="H83" s="136" t="str">
        <f>VLOOKUP(E83,VIP!$A$2:$O20894,7,FALSE)</f>
        <v>Si</v>
      </c>
      <c r="I83" s="136" t="str">
        <f>VLOOKUP(E83,VIP!$A$2:$O12859,8,FALSE)</f>
        <v>Si</v>
      </c>
      <c r="J83" s="136" t="str">
        <f>VLOOKUP(E83,VIP!$A$2:$O12809,8,FALSE)</f>
        <v>Si</v>
      </c>
      <c r="K83" s="136" t="str">
        <f>VLOOKUP(E83,VIP!$A$2:$O16383,6,0)</f>
        <v>SI</v>
      </c>
      <c r="L83" s="145" t="s">
        <v>2410</v>
      </c>
      <c r="M83" s="94" t="s">
        <v>2438</v>
      </c>
      <c r="N83" s="94" t="s">
        <v>2444</v>
      </c>
      <c r="O83" s="136" t="s">
        <v>2625</v>
      </c>
      <c r="P83" s="145"/>
      <c r="Q83" s="145" t="s">
        <v>2410</v>
      </c>
    </row>
    <row r="84" spans="1:17" ht="18" x14ac:dyDescent="0.25">
      <c r="A84" s="136" t="str">
        <f>VLOOKUP(E84,'LISTADO ATM'!$A$2:$C$901,3,0)</f>
        <v>DISTRITO NACIONAL</v>
      </c>
      <c r="B84" s="123">
        <v>3336021359</v>
      </c>
      <c r="C84" s="95">
        <v>44449.015127314815</v>
      </c>
      <c r="D84" s="95" t="s">
        <v>2174</v>
      </c>
      <c r="E84" s="123">
        <v>744</v>
      </c>
      <c r="F84" s="136" t="str">
        <f>VLOOKUP(E84,VIP!$A$2:$O15934,2,0)</f>
        <v>DRBR289</v>
      </c>
      <c r="G84" s="136" t="str">
        <f>VLOOKUP(E84,'LISTADO ATM'!$A$2:$B$900,2,0)</f>
        <v xml:space="preserve">ATM Multicentro La Sirena Venezuela </v>
      </c>
      <c r="H84" s="136" t="str">
        <f>VLOOKUP(E84,VIP!$A$2:$O20895,7,FALSE)</f>
        <v>Si</v>
      </c>
      <c r="I84" s="136" t="str">
        <f>VLOOKUP(E84,VIP!$A$2:$O12860,8,FALSE)</f>
        <v>Si</v>
      </c>
      <c r="J84" s="136" t="str">
        <f>VLOOKUP(E84,VIP!$A$2:$O12810,8,FALSE)</f>
        <v>Si</v>
      </c>
      <c r="K84" s="136" t="str">
        <f>VLOOKUP(E84,VIP!$A$2:$O16384,6,0)</f>
        <v>SI</v>
      </c>
      <c r="L84" s="145" t="s">
        <v>2239</v>
      </c>
      <c r="M84" s="94" t="s">
        <v>2438</v>
      </c>
      <c r="N84" s="94" t="s">
        <v>2444</v>
      </c>
      <c r="O84" s="136" t="s">
        <v>2446</v>
      </c>
      <c r="P84" s="145"/>
      <c r="Q84" s="145" t="s">
        <v>2239</v>
      </c>
    </row>
    <row r="85" spans="1:17" ht="19.5" customHeight="1" x14ac:dyDescent="0.25">
      <c r="A85" s="136" t="str">
        <f>VLOOKUP(E85,'LISTADO ATM'!$A$2:$C$901,3,0)</f>
        <v>ESTE</v>
      </c>
      <c r="B85" s="123">
        <v>3336021360</v>
      </c>
      <c r="C85" s="95">
        <v>44449.028113425928</v>
      </c>
      <c r="D85" s="95" t="s">
        <v>2174</v>
      </c>
      <c r="E85" s="123">
        <v>795</v>
      </c>
      <c r="F85" s="136" t="str">
        <f>VLOOKUP(E85,VIP!$A$2:$O15935,2,0)</f>
        <v>DRBR795</v>
      </c>
      <c r="G85" s="136" t="str">
        <f>VLOOKUP(E85,'LISTADO ATM'!$A$2:$B$900,2,0)</f>
        <v xml:space="preserve">ATM UNP Guaymate (La Romana) </v>
      </c>
      <c r="H85" s="136" t="str">
        <f>VLOOKUP(E85,VIP!$A$2:$O20896,7,FALSE)</f>
        <v>Si</v>
      </c>
      <c r="I85" s="136" t="str">
        <f>VLOOKUP(E85,VIP!$A$2:$O12861,8,FALSE)</f>
        <v>Si</v>
      </c>
      <c r="J85" s="136" t="str">
        <f>VLOOKUP(E85,VIP!$A$2:$O12811,8,FALSE)</f>
        <v>Si</v>
      </c>
      <c r="K85" s="136" t="str">
        <f>VLOOKUP(E85,VIP!$A$2:$O16385,6,0)</f>
        <v>NO</v>
      </c>
      <c r="L85" s="145" t="s">
        <v>2239</v>
      </c>
      <c r="M85" s="94" t="s">
        <v>2438</v>
      </c>
      <c r="N85" s="94" t="s">
        <v>2444</v>
      </c>
      <c r="O85" s="136" t="s">
        <v>2446</v>
      </c>
      <c r="P85" s="145"/>
      <c r="Q85" s="145" t="s">
        <v>2239</v>
      </c>
    </row>
    <row r="86" spans="1:17" s="120" customFormat="1" ht="19.5" customHeight="1" x14ac:dyDescent="0.25">
      <c r="A86" s="136" t="str">
        <f>VLOOKUP(E86,'LISTADO ATM'!$A$2:$C$901,3,0)</f>
        <v>DISTRITO NACIONAL</v>
      </c>
      <c r="B86" s="123" t="s">
        <v>2641</v>
      </c>
      <c r="C86" s="95">
        <v>44449.320960648147</v>
      </c>
      <c r="D86" s="95" t="s">
        <v>2174</v>
      </c>
      <c r="E86" s="123">
        <v>43</v>
      </c>
      <c r="F86" s="136" t="str">
        <f>VLOOKUP(E86,VIP!$A$2:$O15936,2,0)</f>
        <v>DRBR043</v>
      </c>
      <c r="G86" s="136" t="str">
        <f>VLOOKUP(E86,'LISTADO ATM'!$A$2:$B$900,2,0)</f>
        <v xml:space="preserve">ATM Zona Franca San Isidro </v>
      </c>
      <c r="H86" s="136" t="str">
        <f>VLOOKUP(E86,VIP!$A$2:$O20897,7,FALSE)</f>
        <v>Si</v>
      </c>
      <c r="I86" s="136" t="str">
        <f>VLOOKUP(E86,VIP!$A$2:$O12862,8,FALSE)</f>
        <v>No</v>
      </c>
      <c r="J86" s="136" t="str">
        <f>VLOOKUP(E86,VIP!$A$2:$O12812,8,FALSE)</f>
        <v>No</v>
      </c>
      <c r="K86" s="136" t="str">
        <f>VLOOKUP(E86,VIP!$A$2:$O16386,6,0)</f>
        <v>NO</v>
      </c>
      <c r="L86" s="145" t="s">
        <v>2456</v>
      </c>
      <c r="M86" s="94" t="s">
        <v>2438</v>
      </c>
      <c r="N86" s="94" t="s">
        <v>2444</v>
      </c>
      <c r="O86" s="136" t="s">
        <v>2446</v>
      </c>
      <c r="P86" s="145"/>
      <c r="Q86" s="145" t="s">
        <v>2456</v>
      </c>
    </row>
    <row r="87" spans="1:17" s="120" customFormat="1" ht="19.5" customHeight="1" x14ac:dyDescent="0.25">
      <c r="A87" s="136" t="str">
        <f>VLOOKUP(E87,'LISTADO ATM'!$A$2:$C$901,3,0)</f>
        <v>DISTRITO NACIONAL</v>
      </c>
      <c r="B87" s="123" t="s">
        <v>2642</v>
      </c>
      <c r="C87" s="95">
        <v>44449.309363425928</v>
      </c>
      <c r="D87" s="95" t="s">
        <v>2174</v>
      </c>
      <c r="E87" s="123">
        <v>685</v>
      </c>
      <c r="F87" s="136" t="str">
        <f>VLOOKUP(E87,VIP!$A$2:$O15937,2,0)</f>
        <v>DRBR685</v>
      </c>
      <c r="G87" s="136" t="str">
        <f>VLOOKUP(E87,'LISTADO ATM'!$A$2:$B$900,2,0)</f>
        <v>ATM Autoservicio UASD</v>
      </c>
      <c r="H87" s="136" t="str">
        <f>VLOOKUP(E87,VIP!$A$2:$O20898,7,FALSE)</f>
        <v>NO</v>
      </c>
      <c r="I87" s="136" t="str">
        <f>VLOOKUP(E87,VIP!$A$2:$O12863,8,FALSE)</f>
        <v>SI</v>
      </c>
      <c r="J87" s="136" t="str">
        <f>VLOOKUP(E87,VIP!$A$2:$O12813,8,FALSE)</f>
        <v>SI</v>
      </c>
      <c r="K87" s="136" t="str">
        <f>VLOOKUP(E87,VIP!$A$2:$O16387,6,0)</f>
        <v>NO</v>
      </c>
      <c r="L87" s="145" t="s">
        <v>2213</v>
      </c>
      <c r="M87" s="94" t="s">
        <v>2438</v>
      </c>
      <c r="N87" s="94" t="s">
        <v>2444</v>
      </c>
      <c r="O87" s="136" t="s">
        <v>2446</v>
      </c>
      <c r="P87" s="145"/>
      <c r="Q87" s="145" t="s">
        <v>2213</v>
      </c>
    </row>
    <row r="88" spans="1:17" s="120" customFormat="1" ht="19.5" customHeight="1" x14ac:dyDescent="0.25">
      <c r="A88" s="136" t="str">
        <f>VLOOKUP(E88,'LISTADO ATM'!$A$2:$C$901,3,0)</f>
        <v>ESTE</v>
      </c>
      <c r="B88" s="123" t="s">
        <v>2643</v>
      </c>
      <c r="C88" s="95">
        <v>44449.301944444444</v>
      </c>
      <c r="D88" s="95" t="s">
        <v>2174</v>
      </c>
      <c r="E88" s="123">
        <v>366</v>
      </c>
      <c r="F88" s="136" t="str">
        <f>VLOOKUP(E88,VIP!$A$2:$O15938,2,0)</f>
        <v>DRBR366</v>
      </c>
      <c r="G88" s="136" t="str">
        <f>VLOOKUP(E88,'LISTADO ATM'!$A$2:$B$900,2,0)</f>
        <v>ATM Oficina Boulevard (Higuey) II</v>
      </c>
      <c r="H88" s="136" t="str">
        <f>VLOOKUP(E88,VIP!$A$2:$O20899,7,FALSE)</f>
        <v>N/A</v>
      </c>
      <c r="I88" s="136" t="str">
        <f>VLOOKUP(E88,VIP!$A$2:$O12864,8,FALSE)</f>
        <v>N/A</v>
      </c>
      <c r="J88" s="136" t="str">
        <f>VLOOKUP(E88,VIP!$A$2:$O12814,8,FALSE)</f>
        <v>N/A</v>
      </c>
      <c r="K88" s="136" t="str">
        <f>VLOOKUP(E88,VIP!$A$2:$O16388,6,0)</f>
        <v>N/A</v>
      </c>
      <c r="L88" s="145" t="s">
        <v>2213</v>
      </c>
      <c r="M88" s="94" t="s">
        <v>2438</v>
      </c>
      <c r="N88" s="94" t="s">
        <v>2444</v>
      </c>
      <c r="O88" s="136" t="s">
        <v>2446</v>
      </c>
      <c r="P88" s="145"/>
      <c r="Q88" s="145" t="s">
        <v>2213</v>
      </c>
    </row>
    <row r="89" spans="1:17" s="120" customFormat="1" ht="19.5" customHeight="1" x14ac:dyDescent="0.25">
      <c r="A89" s="136" t="str">
        <f>VLOOKUP(E89,'LISTADO ATM'!$A$2:$C$901,3,0)</f>
        <v>NORTE</v>
      </c>
      <c r="B89" s="123" t="s">
        <v>2644</v>
      </c>
      <c r="C89" s="95">
        <v>44449.291527777779</v>
      </c>
      <c r="D89" s="95" t="s">
        <v>2460</v>
      </c>
      <c r="E89" s="123">
        <v>746</v>
      </c>
      <c r="F89" s="136" t="str">
        <f>VLOOKUP(E89,VIP!$A$2:$O15939,2,0)</f>
        <v>DRBR156</v>
      </c>
      <c r="G89" s="136" t="str">
        <f>VLOOKUP(E89,'LISTADO ATM'!$A$2:$B$900,2,0)</f>
        <v xml:space="preserve">ATM Oficina Las Terrenas </v>
      </c>
      <c r="H89" s="136" t="str">
        <f>VLOOKUP(E89,VIP!$A$2:$O20900,7,FALSE)</f>
        <v>Si</v>
      </c>
      <c r="I89" s="136" t="str">
        <f>VLOOKUP(E89,VIP!$A$2:$O12865,8,FALSE)</f>
        <v>Si</v>
      </c>
      <c r="J89" s="136" t="str">
        <f>VLOOKUP(E89,VIP!$A$2:$O12815,8,FALSE)</f>
        <v>Si</v>
      </c>
      <c r="K89" s="136" t="str">
        <f>VLOOKUP(E89,VIP!$A$2:$O16389,6,0)</f>
        <v>SI</v>
      </c>
      <c r="L89" s="145" t="s">
        <v>2410</v>
      </c>
      <c r="M89" s="94" t="s">
        <v>2438</v>
      </c>
      <c r="N89" s="94" t="s">
        <v>2444</v>
      </c>
      <c r="O89" s="136" t="s">
        <v>2636</v>
      </c>
      <c r="P89" s="145"/>
      <c r="Q89" s="145" t="s">
        <v>2410</v>
      </c>
    </row>
    <row r="90" spans="1:17" s="120" customFormat="1" ht="19.5" customHeight="1" x14ac:dyDescent="0.25">
      <c r="A90" s="136" t="str">
        <f>VLOOKUP(E90,'LISTADO ATM'!$A$2:$C$901,3,0)</f>
        <v>DISTRITO NACIONAL</v>
      </c>
      <c r="B90" s="123" t="s">
        <v>2645</v>
      </c>
      <c r="C90" s="95">
        <v>44449.267164351855</v>
      </c>
      <c r="D90" s="95" t="s">
        <v>2174</v>
      </c>
      <c r="E90" s="123">
        <v>932</v>
      </c>
      <c r="F90" s="136" t="str">
        <f>VLOOKUP(E90,VIP!$A$2:$O15940,2,0)</f>
        <v>DRBR01E</v>
      </c>
      <c r="G90" s="136" t="str">
        <f>VLOOKUP(E90,'LISTADO ATM'!$A$2:$B$900,2,0)</f>
        <v xml:space="preserve">ATM Banco Agrícola </v>
      </c>
      <c r="H90" s="136" t="str">
        <f>VLOOKUP(E90,VIP!$A$2:$O20901,7,FALSE)</f>
        <v>Si</v>
      </c>
      <c r="I90" s="136" t="str">
        <f>VLOOKUP(E90,VIP!$A$2:$O12866,8,FALSE)</f>
        <v>Si</v>
      </c>
      <c r="J90" s="136" t="str">
        <f>VLOOKUP(E90,VIP!$A$2:$O12816,8,FALSE)</f>
        <v>Si</v>
      </c>
      <c r="K90" s="136" t="str">
        <f>VLOOKUP(E90,VIP!$A$2:$O16390,6,0)</f>
        <v>NO</v>
      </c>
      <c r="L90" s="145" t="s">
        <v>2456</v>
      </c>
      <c r="M90" s="94" t="s">
        <v>2438</v>
      </c>
      <c r="N90" s="94" t="s">
        <v>2618</v>
      </c>
      <c r="O90" s="136" t="s">
        <v>2446</v>
      </c>
      <c r="P90" s="145"/>
      <c r="Q90" s="145" t="s">
        <v>2456</v>
      </c>
    </row>
    <row r="91" spans="1:17" s="120" customFormat="1" ht="19.5" customHeight="1" x14ac:dyDescent="0.25">
      <c r="A91" s="136" t="str">
        <f>VLOOKUP(E91,'LISTADO ATM'!$A$2:$C$901,3,0)</f>
        <v>SUR</v>
      </c>
      <c r="B91" s="123" t="s">
        <v>2646</v>
      </c>
      <c r="C91" s="95">
        <v>44449.228819444441</v>
      </c>
      <c r="D91" s="95" t="s">
        <v>2174</v>
      </c>
      <c r="E91" s="123">
        <v>50</v>
      </c>
      <c r="F91" s="136" t="str">
        <f>VLOOKUP(E91,VIP!$A$2:$O15941,2,0)</f>
        <v>DRBR050</v>
      </c>
      <c r="G91" s="136" t="str">
        <f>VLOOKUP(E91,'LISTADO ATM'!$A$2:$B$900,2,0)</f>
        <v xml:space="preserve">ATM Oficina Padre Las Casas (Azua) </v>
      </c>
      <c r="H91" s="136" t="str">
        <f>VLOOKUP(E91,VIP!$A$2:$O20902,7,FALSE)</f>
        <v>Si</v>
      </c>
      <c r="I91" s="136" t="str">
        <f>VLOOKUP(E91,VIP!$A$2:$O12867,8,FALSE)</f>
        <v>Si</v>
      </c>
      <c r="J91" s="136" t="str">
        <f>VLOOKUP(E91,VIP!$A$2:$O12817,8,FALSE)</f>
        <v>Si</v>
      </c>
      <c r="K91" s="136" t="str">
        <f>VLOOKUP(E91,VIP!$A$2:$O16391,6,0)</f>
        <v>NO</v>
      </c>
      <c r="L91" s="145" t="s">
        <v>2239</v>
      </c>
      <c r="M91" s="94" t="s">
        <v>2438</v>
      </c>
      <c r="N91" s="94" t="s">
        <v>2618</v>
      </c>
      <c r="O91" s="136" t="s">
        <v>2446</v>
      </c>
      <c r="P91" s="145"/>
      <c r="Q91" s="145" t="s">
        <v>2239</v>
      </c>
    </row>
    <row r="92" spans="1:17" s="120" customFormat="1" ht="19.5" customHeight="1" x14ac:dyDescent="0.25">
      <c r="A92" s="136" t="str">
        <f>VLOOKUP(E92,'LISTADO ATM'!$A$2:$C$901,3,0)</f>
        <v>DISTRITO NACIONAL</v>
      </c>
      <c r="B92" s="123" t="s">
        <v>2647</v>
      </c>
      <c r="C92" s="95">
        <v>44449.228067129632</v>
      </c>
      <c r="D92" s="95" t="s">
        <v>2174</v>
      </c>
      <c r="E92" s="123">
        <v>113</v>
      </c>
      <c r="F92" s="136" t="str">
        <f>VLOOKUP(E92,VIP!$A$2:$O15942,2,0)</f>
        <v>DRBR113</v>
      </c>
      <c r="G92" s="136" t="str">
        <f>VLOOKUP(E92,'LISTADO ATM'!$A$2:$B$900,2,0)</f>
        <v xml:space="preserve">ATM Autoservicio Atalaya del Mar </v>
      </c>
      <c r="H92" s="136" t="str">
        <f>VLOOKUP(E92,VIP!$A$2:$O20903,7,FALSE)</f>
        <v>Si</v>
      </c>
      <c r="I92" s="136" t="str">
        <f>VLOOKUP(E92,VIP!$A$2:$O12868,8,FALSE)</f>
        <v>No</v>
      </c>
      <c r="J92" s="136" t="str">
        <f>VLOOKUP(E92,VIP!$A$2:$O12818,8,FALSE)</f>
        <v>No</v>
      </c>
      <c r="K92" s="136" t="str">
        <f>VLOOKUP(E92,VIP!$A$2:$O16392,6,0)</f>
        <v>NO</v>
      </c>
      <c r="L92" s="145" t="s">
        <v>2630</v>
      </c>
      <c r="M92" s="94" t="s">
        <v>2438</v>
      </c>
      <c r="N92" s="94" t="s">
        <v>2618</v>
      </c>
      <c r="O92" s="136" t="s">
        <v>2446</v>
      </c>
      <c r="P92" s="145"/>
      <c r="Q92" s="145" t="s">
        <v>2630</v>
      </c>
    </row>
    <row r="1028701" spans="16:16" ht="18" x14ac:dyDescent="0.25">
      <c r="P1028701" s="129"/>
    </row>
  </sheetData>
  <autoFilter ref="A4:Q4">
    <sortState ref="A5:Q85">
      <sortCondition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5" type="noConversion"/>
  <conditionalFormatting sqref="E24:E85 E1:E4 E93:E1048576">
    <cfRule type="duplicateValues" dxfId="268" priority="167"/>
  </conditionalFormatting>
  <conditionalFormatting sqref="B24:B85 B1:B4 B93:B1048576">
    <cfRule type="duplicateValues" dxfId="267" priority="143031"/>
    <cfRule type="duplicateValues" dxfId="266" priority="143032"/>
  </conditionalFormatting>
  <conditionalFormatting sqref="B24:B85 B1:B4 B93:B1048576">
    <cfRule type="duplicateValues" dxfId="265" priority="143039"/>
  </conditionalFormatting>
  <conditionalFormatting sqref="B24:B85 B93:B1048576">
    <cfRule type="duplicateValues" dxfId="264" priority="143043"/>
    <cfRule type="duplicateValues" dxfId="263" priority="143044"/>
  </conditionalFormatting>
  <conditionalFormatting sqref="E24:E85 E1:E4 E93:E1048576">
    <cfRule type="duplicateValues" dxfId="262" priority="143049"/>
    <cfRule type="duplicateValues" dxfId="261" priority="143050"/>
  </conditionalFormatting>
  <conditionalFormatting sqref="E24:E85 E1:E4 E93:E1048576">
    <cfRule type="duplicateValues" dxfId="260" priority="143057"/>
    <cfRule type="duplicateValues" dxfId="259" priority="143058"/>
    <cfRule type="duplicateValues" dxfId="258" priority="143059"/>
  </conditionalFormatting>
  <conditionalFormatting sqref="E24:E85 E93:E1048576">
    <cfRule type="duplicateValues" dxfId="257" priority="143069"/>
  </conditionalFormatting>
  <conditionalFormatting sqref="E24:E85 E93:E1048576">
    <cfRule type="duplicateValues" dxfId="256" priority="143076"/>
    <cfRule type="duplicateValues" dxfId="255" priority="143077"/>
    <cfRule type="duplicateValues" dxfId="254" priority="143078"/>
  </conditionalFormatting>
  <conditionalFormatting sqref="E24:E85 E93:E1048576">
    <cfRule type="duplicateValues" dxfId="253" priority="143085"/>
    <cfRule type="duplicateValues" dxfId="252" priority="143086"/>
  </conditionalFormatting>
  <conditionalFormatting sqref="B24:B85 B1:B4 B93:B1048576">
    <cfRule type="duplicateValues" dxfId="251" priority="143091"/>
    <cfRule type="duplicateValues" dxfId="250" priority="143092"/>
    <cfRule type="duplicateValues" dxfId="249" priority="143093"/>
  </conditionalFormatting>
  <conditionalFormatting sqref="B24:B85 B93:B1048576">
    <cfRule type="duplicateValues" dxfId="248" priority="110"/>
  </conditionalFormatting>
  <conditionalFormatting sqref="E72:E85">
    <cfRule type="duplicateValues" dxfId="247" priority="60"/>
    <cfRule type="duplicateValues" dxfId="246" priority="61"/>
  </conditionalFormatting>
  <conditionalFormatting sqref="E72:E85">
    <cfRule type="duplicateValues" dxfId="245" priority="59"/>
  </conditionalFormatting>
  <conditionalFormatting sqref="E72:E85">
    <cfRule type="duplicateValues" dxfId="244" priority="56"/>
    <cfRule type="duplicateValues" dxfId="243" priority="57"/>
    <cfRule type="duplicateValues" dxfId="242" priority="58"/>
  </conditionalFormatting>
  <conditionalFormatting sqref="B72:B77">
    <cfRule type="duplicateValues" dxfId="241" priority="55"/>
  </conditionalFormatting>
  <conditionalFormatting sqref="B72:B77">
    <cfRule type="duplicateValues" dxfId="240" priority="53"/>
    <cfRule type="duplicateValues" dxfId="239" priority="54"/>
  </conditionalFormatting>
  <conditionalFormatting sqref="B72:B77">
    <cfRule type="duplicateValues" dxfId="238" priority="50"/>
    <cfRule type="duplicateValues" dxfId="237" priority="51"/>
    <cfRule type="duplicateValues" dxfId="236" priority="52"/>
  </conditionalFormatting>
  <conditionalFormatting sqref="B78">
    <cfRule type="duplicateValues" dxfId="235" priority="49"/>
  </conditionalFormatting>
  <conditionalFormatting sqref="B78">
    <cfRule type="duplicateValues" dxfId="234" priority="47"/>
    <cfRule type="duplicateValues" dxfId="233" priority="48"/>
  </conditionalFormatting>
  <conditionalFormatting sqref="B78">
    <cfRule type="duplicateValues" dxfId="232" priority="44"/>
    <cfRule type="duplicateValues" dxfId="231" priority="45"/>
    <cfRule type="duplicateValues" dxfId="230" priority="46"/>
  </conditionalFormatting>
  <conditionalFormatting sqref="E1:E85 E93:E1048576">
    <cfRule type="duplicateValues" dxfId="229" priority="43"/>
  </conditionalFormatting>
  <conditionalFormatting sqref="B1:B85 B93:B1048576">
    <cfRule type="duplicateValues" dxfId="228" priority="42"/>
  </conditionalFormatting>
  <conditionalFormatting sqref="B79:B85">
    <cfRule type="duplicateValues" dxfId="227" priority="41"/>
  </conditionalFormatting>
  <conditionalFormatting sqref="B79:B85">
    <cfRule type="duplicateValues" dxfId="226" priority="39"/>
    <cfRule type="duplicateValues" dxfId="225" priority="40"/>
  </conditionalFormatting>
  <conditionalFormatting sqref="B79:B85">
    <cfRule type="duplicateValues" dxfId="224" priority="36"/>
    <cfRule type="duplicateValues" dxfId="223" priority="37"/>
    <cfRule type="duplicateValues" dxfId="222" priority="38"/>
  </conditionalFormatting>
  <conditionalFormatting sqref="E5:E71">
    <cfRule type="duplicateValues" dxfId="46" priority="144874"/>
    <cfRule type="duplicateValues" dxfId="45" priority="144875"/>
  </conditionalFormatting>
  <conditionalFormatting sqref="E5:E71">
    <cfRule type="duplicateValues" dxfId="44" priority="144878"/>
  </conditionalFormatting>
  <conditionalFormatting sqref="B5:B71">
    <cfRule type="duplicateValues" dxfId="43" priority="144880"/>
  </conditionalFormatting>
  <conditionalFormatting sqref="E5:E71">
    <cfRule type="duplicateValues" dxfId="42" priority="144882"/>
    <cfRule type="duplicateValues" dxfId="41" priority="144883"/>
    <cfRule type="duplicateValues" dxfId="40" priority="144884"/>
  </conditionalFormatting>
  <conditionalFormatting sqref="B5:B71">
    <cfRule type="duplicateValues" dxfId="39" priority="144888"/>
    <cfRule type="duplicateValues" dxfId="38" priority="144889"/>
  </conditionalFormatting>
  <conditionalFormatting sqref="B5:B71">
    <cfRule type="duplicateValues" dxfId="37" priority="144892"/>
    <cfRule type="duplicateValues" dxfId="36" priority="144893"/>
    <cfRule type="duplicateValues" dxfId="35" priority="144894"/>
  </conditionalFormatting>
  <conditionalFormatting sqref="E86:E92">
    <cfRule type="duplicateValues" dxfId="34" priority="35"/>
  </conditionalFormatting>
  <conditionalFormatting sqref="B86:B92">
    <cfRule type="duplicateValues" dxfId="33" priority="33"/>
    <cfRule type="duplicateValues" dxfId="32" priority="34"/>
  </conditionalFormatting>
  <conditionalFormatting sqref="B86:B92">
    <cfRule type="duplicateValues" dxfId="31" priority="32"/>
  </conditionalFormatting>
  <conditionalFormatting sqref="B86:B92">
    <cfRule type="duplicateValues" dxfId="30" priority="30"/>
    <cfRule type="duplicateValues" dxfId="29" priority="31"/>
  </conditionalFormatting>
  <conditionalFormatting sqref="E86:E92">
    <cfRule type="duplicateValues" dxfId="28" priority="28"/>
    <cfRule type="duplicateValues" dxfId="27" priority="29"/>
  </conditionalFormatting>
  <conditionalFormatting sqref="E86:E92">
    <cfRule type="duplicateValues" dxfId="26" priority="25"/>
    <cfRule type="duplicateValues" dxfId="25" priority="26"/>
    <cfRule type="duplicateValues" dxfId="24" priority="27"/>
  </conditionalFormatting>
  <conditionalFormatting sqref="E86:E92">
    <cfRule type="duplicateValues" dxfId="23" priority="24"/>
  </conditionalFormatting>
  <conditionalFormatting sqref="E86:E92">
    <cfRule type="duplicateValues" dxfId="22" priority="21"/>
    <cfRule type="duplicateValues" dxfId="21" priority="22"/>
    <cfRule type="duplicateValues" dxfId="20" priority="23"/>
  </conditionalFormatting>
  <conditionalFormatting sqref="E86:E92">
    <cfRule type="duplicateValues" dxfId="19" priority="19"/>
    <cfRule type="duplicateValues" dxfId="18" priority="20"/>
  </conditionalFormatting>
  <conditionalFormatting sqref="B86:B92">
    <cfRule type="duplicateValues" dxfId="17" priority="16"/>
    <cfRule type="duplicateValues" dxfId="16" priority="17"/>
    <cfRule type="duplicateValues" dxfId="15" priority="18"/>
  </conditionalFormatting>
  <conditionalFormatting sqref="B86:B92">
    <cfRule type="duplicateValues" dxfId="14" priority="15"/>
  </conditionalFormatting>
  <conditionalFormatting sqref="E86:E92">
    <cfRule type="duplicateValues" dxfId="13" priority="13"/>
    <cfRule type="duplicateValues" dxfId="12" priority="14"/>
  </conditionalFormatting>
  <conditionalFormatting sqref="E86:E92">
    <cfRule type="duplicateValues" dxfId="11" priority="12"/>
  </conditionalFormatting>
  <conditionalFormatting sqref="E86:E92">
    <cfRule type="duplicateValues" dxfId="10" priority="9"/>
    <cfRule type="duplicateValues" dxfId="9" priority="10"/>
    <cfRule type="duplicateValues" dxfId="8" priority="11"/>
  </conditionalFormatting>
  <conditionalFormatting sqref="E86:E92">
    <cfRule type="duplicateValues" dxfId="7" priority="8"/>
  </conditionalFormatting>
  <conditionalFormatting sqref="B86:B92">
    <cfRule type="duplicateValues" dxfId="6" priority="7"/>
  </conditionalFormatting>
  <conditionalFormatting sqref="B86:B92">
    <cfRule type="duplicateValues" dxfId="5" priority="6"/>
  </conditionalFormatting>
  <conditionalFormatting sqref="B86:B92">
    <cfRule type="duplicateValues" dxfId="4" priority="4"/>
    <cfRule type="duplicateValues" dxfId="3" priority="5"/>
  </conditionalFormatting>
  <conditionalFormatting sqref="B86:B92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9"/>
  <sheetViews>
    <sheetView topLeftCell="A233" zoomScale="70" zoomScaleNormal="70" workbookViewId="0">
      <selection sqref="A1:E384"/>
    </sheetView>
  </sheetViews>
  <sheetFormatPr baseColWidth="10" defaultColWidth="23.42578125" defaultRowHeight="15" x14ac:dyDescent="0.25"/>
  <cols>
    <col min="1" max="1" width="26.42578125" style="112" bestFit="1" customWidth="1"/>
    <col min="2" max="2" width="20.42578125" style="115" customWidth="1"/>
    <col min="3" max="3" width="61.42578125" style="112" customWidth="1"/>
    <col min="4" max="4" width="40.7109375" style="112" customWidth="1"/>
    <col min="5" max="5" width="15.140625" style="69" customWidth="1"/>
    <col min="6" max="6" width="29.42578125" style="81" bestFit="1" customWidth="1"/>
    <col min="7" max="7" width="6.85546875" style="81" bestFit="1" customWidth="1"/>
    <col min="8" max="8" width="54.140625" style="81" bestFit="1" customWidth="1"/>
    <col min="9" max="9" width="5.28515625" style="81" bestFit="1" customWidth="1"/>
    <col min="10" max="10" width="22.28515625" style="81" bestFit="1" customWidth="1"/>
    <col min="11" max="11" width="3.7109375" style="81" bestFit="1" customWidth="1"/>
    <col min="12" max="16384" width="23.42578125" style="81"/>
  </cols>
  <sheetData>
    <row r="1" spans="1:11" ht="25.5" customHeight="1" x14ac:dyDescent="0.25">
      <c r="A1" s="163" t="s">
        <v>2144</v>
      </c>
      <c r="B1" s="164"/>
      <c r="C1" s="164"/>
      <c r="D1" s="164"/>
      <c r="E1" s="165"/>
      <c r="F1" s="161" t="s">
        <v>2538</v>
      </c>
      <c r="G1" s="162"/>
      <c r="H1" s="99">
        <f>COUNTIF(A:E,"2 Gavetas Vacías + 1 Fallando")</f>
        <v>8</v>
      </c>
      <c r="I1" s="99">
        <f>COUNTIF(A:E,("3 Gavetas Vacías"))</f>
        <v>15</v>
      </c>
      <c r="J1" s="120">
        <f>COUNTIF(A:E,"2 Gavetas Fallando + 1 Vacia")</f>
        <v>0</v>
      </c>
      <c r="K1" s="120"/>
    </row>
    <row r="2" spans="1:11" ht="25.5" customHeight="1" x14ac:dyDescent="0.25">
      <c r="A2" s="166" t="s">
        <v>2615</v>
      </c>
      <c r="B2" s="167"/>
      <c r="C2" s="167"/>
      <c r="D2" s="167"/>
      <c r="E2" s="168"/>
      <c r="F2" s="98" t="s">
        <v>2537</v>
      </c>
      <c r="G2" s="97">
        <f>G3+G4</f>
        <v>88</v>
      </c>
      <c r="H2" s="98" t="s">
        <v>2544</v>
      </c>
      <c r="I2" s="97">
        <f>COUNTIF(A:E,"Abastecido")</f>
        <v>1</v>
      </c>
      <c r="J2" s="98" t="s">
        <v>2561</v>
      </c>
      <c r="K2" s="97">
        <f>COUNTIF(REPORTE!A:Q,"REINICIO FALLIDO")</f>
        <v>0</v>
      </c>
    </row>
    <row r="3" spans="1:11" ht="15" customHeight="1" x14ac:dyDescent="0.25">
      <c r="A3" s="172"/>
      <c r="B3" s="173"/>
      <c r="C3" s="174"/>
      <c r="D3" s="174"/>
      <c r="E3" s="175"/>
      <c r="F3" s="98" t="s">
        <v>2536</v>
      </c>
      <c r="G3" s="97">
        <f>COUNTIF(REPORTE!A:Q,"fuera de Servicio")</f>
        <v>88</v>
      </c>
      <c r="H3" s="98" t="s">
        <v>2626</v>
      </c>
      <c r="I3" s="97">
        <f>COUNTIF(A:E,"Gavetas Vacías + Gavetas Fallando")</f>
        <v>4</v>
      </c>
      <c r="J3" s="98" t="s">
        <v>2562</v>
      </c>
      <c r="K3" s="97">
        <f>COUNTIF(REPORTE!A:Q,"CARGA FALLIDA")</f>
        <v>0</v>
      </c>
    </row>
    <row r="4" spans="1:11" ht="15" customHeight="1" thickBot="1" x14ac:dyDescent="0.3">
      <c r="A4" s="141" t="s">
        <v>2406</v>
      </c>
      <c r="B4" s="142">
        <v>44447.708333333336</v>
      </c>
      <c r="C4" s="176"/>
      <c r="D4" s="176"/>
      <c r="E4" s="177"/>
      <c r="F4" s="98" t="s">
        <v>2533</v>
      </c>
      <c r="G4" s="97">
        <f>COUNTIF(REPORTE!A:Q,"En Servicio")</f>
        <v>0</v>
      </c>
      <c r="H4" s="98" t="s">
        <v>2622</v>
      </c>
      <c r="I4" s="97">
        <f>COUNTIF(A:E,"Solucionado")</f>
        <v>1</v>
      </c>
      <c r="J4" s="98" t="s">
        <v>2563</v>
      </c>
      <c r="K4" s="97">
        <f>COUNTIF(REPORTE!P4:P4,"PRINTER")</f>
        <v>0</v>
      </c>
    </row>
    <row r="5" spans="1:11" ht="18.75" thickBot="1" x14ac:dyDescent="0.3">
      <c r="A5" s="141" t="s">
        <v>2407</v>
      </c>
      <c r="B5" s="142">
        <v>44448.25</v>
      </c>
      <c r="C5" s="176"/>
      <c r="D5" s="176"/>
      <c r="E5" s="177"/>
      <c r="F5" s="98" t="s">
        <v>2534</v>
      </c>
      <c r="G5" s="97">
        <f>COUNTIF(REPORTE!A:Q,"REINICIO EXITOSO")</f>
        <v>0</v>
      </c>
      <c r="H5" s="98" t="s">
        <v>2539</v>
      </c>
      <c r="I5" s="97">
        <f>I1+H1+J1</f>
        <v>23</v>
      </c>
      <c r="J5" s="120"/>
      <c r="K5" s="120"/>
    </row>
    <row r="6" spans="1:11" ht="15" customHeight="1" x14ac:dyDescent="0.25">
      <c r="A6" s="180"/>
      <c r="B6" s="181"/>
      <c r="C6" s="178"/>
      <c r="D6" s="178"/>
      <c r="E6" s="179"/>
      <c r="F6" s="98" t="s">
        <v>2535</v>
      </c>
      <c r="G6" s="97">
        <f>COUNTIF(REPORTE!A:Q,"CARGA EXITOSA")</f>
        <v>0</v>
      </c>
      <c r="H6" s="98" t="s">
        <v>2543</v>
      </c>
      <c r="I6" s="97">
        <f>COUNTIF(A:E,"GAVETA DE DEPOSITO LLENA")</f>
        <v>6</v>
      </c>
      <c r="J6" s="120"/>
      <c r="K6" s="120"/>
    </row>
    <row r="7" spans="1:11" ht="18" customHeight="1" thickBot="1" x14ac:dyDescent="0.3">
      <c r="A7" s="169" t="s">
        <v>2565</v>
      </c>
      <c r="B7" s="170"/>
      <c r="C7" s="170"/>
      <c r="D7" s="170"/>
      <c r="E7" s="171"/>
      <c r="F7" s="98" t="s">
        <v>2621</v>
      </c>
      <c r="G7" s="97">
        <f>COUNTIF(A:E,"Sin Efectivo")</f>
        <v>4</v>
      </c>
      <c r="H7" s="98" t="s">
        <v>2542</v>
      </c>
      <c r="I7" s="97">
        <f>COUNTIF(A:E,"GAVETA DE RECHAZO LLENA")</f>
        <v>3</v>
      </c>
      <c r="J7" s="120"/>
      <c r="K7" s="120"/>
    </row>
    <row r="8" spans="1:11" ht="18.75" customHeight="1" x14ac:dyDescent="0.25">
      <c r="A8" s="143" t="s">
        <v>15</v>
      </c>
      <c r="B8" s="143" t="s">
        <v>2408</v>
      </c>
      <c r="C8" s="143" t="s">
        <v>46</v>
      </c>
      <c r="D8" s="151" t="s">
        <v>2411</v>
      </c>
      <c r="E8" s="143" t="s">
        <v>2409</v>
      </c>
    </row>
    <row r="9" spans="1:11" s="120" customFormat="1" ht="18" customHeight="1" x14ac:dyDescent="0.25">
      <c r="A9" s="138" t="e">
        <f>VLOOKUP(B9,'[1]LISTADO ATM'!$A$2:$C$922,3,0)</f>
        <v>#N/A</v>
      </c>
      <c r="B9" s="136"/>
      <c r="C9" s="138" t="e">
        <f>VLOOKUP(B9,'[1]LISTADO ATM'!$A$2:$B$922,2,0)</f>
        <v>#N/A</v>
      </c>
      <c r="D9" s="147" t="s">
        <v>2627</v>
      </c>
      <c r="E9" s="136"/>
    </row>
    <row r="10" spans="1:11" s="107" customFormat="1" ht="18" x14ac:dyDescent="0.25">
      <c r="A10" s="139" t="s">
        <v>2462</v>
      </c>
      <c r="B10" s="140">
        <f>COUNT(B9:B9)</f>
        <v>0</v>
      </c>
      <c r="C10" s="204"/>
      <c r="D10" s="204"/>
      <c r="E10" s="204"/>
    </row>
    <row r="11" spans="1:11" s="107" customFormat="1" x14ac:dyDescent="0.25">
      <c r="A11" s="180"/>
      <c r="B11" s="181"/>
      <c r="C11" s="181"/>
      <c r="D11" s="181"/>
      <c r="E11" s="205"/>
    </row>
    <row r="12" spans="1:11" s="107" customFormat="1" ht="18" customHeight="1" thickBot="1" x14ac:dyDescent="0.3">
      <c r="A12" s="169" t="s">
        <v>2566</v>
      </c>
      <c r="B12" s="170"/>
      <c r="C12" s="170"/>
      <c r="D12" s="170"/>
      <c r="E12" s="171"/>
    </row>
    <row r="13" spans="1:11" s="107" customFormat="1" ht="18" customHeight="1" x14ac:dyDescent="0.25">
      <c r="A13" s="143" t="s">
        <v>15</v>
      </c>
      <c r="B13" s="143" t="s">
        <v>2408</v>
      </c>
      <c r="C13" s="143" t="s">
        <v>46</v>
      </c>
      <c r="D13" s="191" t="s">
        <v>2411</v>
      </c>
      <c r="E13" s="192" t="s">
        <v>2409</v>
      </c>
    </row>
    <row r="14" spans="1:11" s="107" customFormat="1" ht="18" customHeight="1" x14ac:dyDescent="0.25">
      <c r="A14" s="138" t="e">
        <f>VLOOKUP(B14,'[1]LISTADO ATM'!$A$2:$C$922,3,0)</f>
        <v>#N/A</v>
      </c>
      <c r="B14" s="136"/>
      <c r="C14" s="138" t="e">
        <f>VLOOKUP(B14,'[1]LISTADO ATM'!$A$2:$B$822,2,0)</f>
        <v>#N/A</v>
      </c>
      <c r="D14" s="147" t="s">
        <v>2623</v>
      </c>
      <c r="E14" s="150"/>
    </row>
    <row r="15" spans="1:11" s="107" customFormat="1" ht="18" x14ac:dyDescent="0.25">
      <c r="A15" s="139" t="s">
        <v>2462</v>
      </c>
      <c r="B15" s="140">
        <f>COUNT(B14:B14)</f>
        <v>0</v>
      </c>
      <c r="C15" s="204"/>
      <c r="D15" s="204"/>
      <c r="E15" s="204"/>
    </row>
    <row r="16" spans="1:11" s="107" customFormat="1" ht="18" customHeight="1" thickBot="1" x14ac:dyDescent="0.3">
      <c r="A16" s="185"/>
      <c r="B16" s="186"/>
      <c r="C16" s="186"/>
      <c r="D16" s="186"/>
      <c r="E16" s="187"/>
    </row>
    <row r="17" spans="1:5" s="107" customFormat="1" ht="18.75" customHeight="1" thickBot="1" x14ac:dyDescent="0.3">
      <c r="A17" s="195" t="s">
        <v>2463</v>
      </c>
      <c r="B17" s="196"/>
      <c r="C17" s="196"/>
      <c r="D17" s="196"/>
      <c r="E17" s="197"/>
    </row>
    <row r="18" spans="1:5" s="107" customFormat="1" ht="18" customHeight="1" x14ac:dyDescent="0.25">
      <c r="A18" s="143" t="s">
        <v>15</v>
      </c>
      <c r="B18" s="143" t="s">
        <v>2408</v>
      </c>
      <c r="C18" s="143" t="s">
        <v>46</v>
      </c>
      <c r="D18" s="151" t="s">
        <v>2411</v>
      </c>
      <c r="E18" s="143" t="s">
        <v>2409</v>
      </c>
    </row>
    <row r="19" spans="1:5" s="107" customFormat="1" ht="18" customHeight="1" x14ac:dyDescent="0.25">
      <c r="A19" s="138" t="str">
        <f>VLOOKUP(B19,'[1]LISTADO ATM'!$A$2:$C$922,3,0)</f>
        <v>DISTRITO NACIONAL</v>
      </c>
      <c r="B19" s="136">
        <v>734</v>
      </c>
      <c r="C19" s="138" t="str">
        <f>VLOOKUP(B19,'[1]LISTADO ATM'!$A$2:$B$922,2,0)</f>
        <v xml:space="preserve">ATM Oficina Independencia I </v>
      </c>
      <c r="D19" s="148" t="s">
        <v>2429</v>
      </c>
      <c r="E19" s="149">
        <v>3336018181</v>
      </c>
    </row>
    <row r="20" spans="1:5" s="112" customFormat="1" ht="18" customHeight="1" x14ac:dyDescent="0.25">
      <c r="A20" s="138" t="str">
        <f>VLOOKUP(B20,'[1]LISTADO ATM'!$A$2:$C$922,3,0)</f>
        <v>SUR</v>
      </c>
      <c r="B20" s="136">
        <v>984</v>
      </c>
      <c r="C20" s="138" t="str">
        <f>VLOOKUP(B20,'[1]LISTADO ATM'!$A$2:$B$922,2,0)</f>
        <v xml:space="preserve">ATM Oficina Neiba II </v>
      </c>
      <c r="D20" s="148" t="s">
        <v>2429</v>
      </c>
      <c r="E20" s="149" t="s">
        <v>2631</v>
      </c>
    </row>
    <row r="21" spans="1:5" s="112" customFormat="1" ht="18" customHeight="1" x14ac:dyDescent="0.25">
      <c r="A21" s="138" t="str">
        <f>VLOOKUP(B21,'[1]LISTADO ATM'!$A$2:$C$922,3,0)</f>
        <v>NORTE</v>
      </c>
      <c r="B21" s="136">
        <v>728</v>
      </c>
      <c r="C21" s="138" t="str">
        <f>VLOOKUP(B21,'[1]LISTADO ATM'!$A$2:$B$922,2,0)</f>
        <v xml:space="preserve">ATM UNP La Vega Oficina Regional Norcentral </v>
      </c>
      <c r="D21" s="148" t="s">
        <v>2429</v>
      </c>
      <c r="E21" s="149">
        <v>3336019782</v>
      </c>
    </row>
    <row r="22" spans="1:5" s="120" customFormat="1" ht="18" customHeight="1" x14ac:dyDescent="0.25">
      <c r="A22" s="138" t="str">
        <f>VLOOKUP(B22,'[1]LISTADO ATM'!$A$2:$C$922,3,0)</f>
        <v>DISTRITO NACIONAL</v>
      </c>
      <c r="B22" s="136">
        <v>583</v>
      </c>
      <c r="C22" s="138" t="str">
        <f>VLOOKUP(B22,'[1]LISTADO ATM'!$A$2:$B$922,2,0)</f>
        <v xml:space="preserve">ATM Ministerio Fuerzas Armadas I </v>
      </c>
      <c r="D22" s="148" t="s">
        <v>2429</v>
      </c>
      <c r="E22" s="149" t="s">
        <v>2632</v>
      </c>
    </row>
    <row r="23" spans="1:5" s="112" customFormat="1" ht="18" customHeight="1" x14ac:dyDescent="0.25">
      <c r="A23" s="139"/>
      <c r="B23" s="140">
        <f>COUNT(B19:B22)</f>
        <v>4</v>
      </c>
      <c r="C23" s="198"/>
      <c r="D23" s="199"/>
      <c r="E23" s="200"/>
    </row>
    <row r="24" spans="1:5" s="112" customFormat="1" ht="18" customHeight="1" thickBot="1" x14ac:dyDescent="0.3">
      <c r="A24" s="185"/>
      <c r="B24" s="186"/>
      <c r="C24" s="186"/>
      <c r="D24" s="186"/>
      <c r="E24" s="187"/>
    </row>
    <row r="25" spans="1:5" s="112" customFormat="1" ht="18" customHeight="1" thickBot="1" x14ac:dyDescent="0.3">
      <c r="A25" s="201" t="s">
        <v>2434</v>
      </c>
      <c r="B25" s="202"/>
      <c r="C25" s="202"/>
      <c r="D25" s="202"/>
      <c r="E25" s="203"/>
    </row>
    <row r="26" spans="1:5" s="112" customFormat="1" ht="18.75" customHeight="1" x14ac:dyDescent="0.25">
      <c r="A26" s="143" t="s">
        <v>15</v>
      </c>
      <c r="B26" s="143" t="s">
        <v>2408</v>
      </c>
      <c r="C26" s="143" t="s">
        <v>46</v>
      </c>
      <c r="D26" s="151" t="s">
        <v>2411</v>
      </c>
      <c r="E26" s="143" t="s">
        <v>2409</v>
      </c>
    </row>
    <row r="27" spans="1:5" s="120" customFormat="1" ht="18.75" customHeight="1" x14ac:dyDescent="0.25">
      <c r="A27" s="137" t="str">
        <f>VLOOKUP(B27,'[1]LISTADO ATM'!$A$2:$C$922,3,0)</f>
        <v>NORTE</v>
      </c>
      <c r="B27" s="136">
        <v>315</v>
      </c>
      <c r="C27" s="138" t="str">
        <f>VLOOKUP(B27,'[1]LISTADO ATM'!$A$2:$B$922,2,0)</f>
        <v xml:space="preserve">ATM Oficina Estrella Sadalá </v>
      </c>
      <c r="D27" s="138" t="s">
        <v>2469</v>
      </c>
      <c r="E27" s="136">
        <v>3336019856</v>
      </c>
    </row>
    <row r="28" spans="1:5" s="120" customFormat="1" ht="18.75" customHeight="1" x14ac:dyDescent="0.25">
      <c r="A28" s="137" t="str">
        <f>VLOOKUP(B28,'[1]LISTADO ATM'!$A$2:$C$922,3,0)</f>
        <v>DISTRITO NACIONAL</v>
      </c>
      <c r="B28" s="136">
        <v>900</v>
      </c>
      <c r="C28" s="138" t="str">
        <f>VLOOKUP(B28,'[1]LISTADO ATM'!$A$2:$B$922,2,0)</f>
        <v xml:space="preserve">ATM UNP Merca Santo Domingo </v>
      </c>
      <c r="D28" s="138" t="s">
        <v>2469</v>
      </c>
      <c r="E28" s="136">
        <v>3336019800</v>
      </c>
    </row>
    <row r="29" spans="1:5" s="120" customFormat="1" ht="18.75" customHeight="1" x14ac:dyDescent="0.25">
      <c r="A29" s="137" t="str">
        <f>VLOOKUP(B29,'[1]LISTADO ATM'!$A$2:$C$922,3,0)</f>
        <v>DISTRITO NACIONAL</v>
      </c>
      <c r="B29" s="136">
        <v>302</v>
      </c>
      <c r="C29" s="138" t="str">
        <f>VLOOKUP(B29,'[1]LISTADO ATM'!$A$2:$B$922,2,0)</f>
        <v xml:space="preserve">ATM S/M Aprezio Los Mameyes  </v>
      </c>
      <c r="D29" s="138" t="s">
        <v>2469</v>
      </c>
      <c r="E29" s="136">
        <v>3336019801</v>
      </c>
    </row>
    <row r="30" spans="1:5" s="120" customFormat="1" ht="18.75" customHeight="1" x14ac:dyDescent="0.25">
      <c r="A30" s="137" t="str">
        <f>VLOOKUP(B30,'[1]LISTADO ATM'!$A$2:$C$922,3,0)</f>
        <v>NORTE</v>
      </c>
      <c r="B30" s="136">
        <v>157</v>
      </c>
      <c r="C30" s="138" t="str">
        <f>VLOOKUP(B30,'[1]LISTADO ATM'!$A$2:$B$922,2,0)</f>
        <v xml:space="preserve">ATM Oficina Samaná </v>
      </c>
      <c r="D30" s="138" t="s">
        <v>2469</v>
      </c>
      <c r="E30" s="149">
        <v>3336019793</v>
      </c>
    </row>
    <row r="31" spans="1:5" s="120" customFormat="1" ht="18.75" customHeight="1" thickBot="1" x14ac:dyDescent="0.3">
      <c r="A31" s="144" t="s">
        <v>2462</v>
      </c>
      <c r="B31" s="135">
        <f>COUNTA(B27:B29)</f>
        <v>3</v>
      </c>
      <c r="C31" s="182"/>
      <c r="D31" s="183"/>
      <c r="E31" s="184"/>
    </row>
    <row r="32" spans="1:5" s="120" customFormat="1" ht="18.75" customHeight="1" thickBot="1" x14ac:dyDescent="0.3">
      <c r="A32" s="185"/>
      <c r="B32" s="186"/>
      <c r="C32" s="186"/>
      <c r="D32" s="186"/>
      <c r="E32" s="187"/>
    </row>
    <row r="33" spans="1:5" s="120" customFormat="1" ht="18.75" customHeight="1" thickBot="1" x14ac:dyDescent="0.3">
      <c r="A33" s="188" t="s">
        <v>2579</v>
      </c>
      <c r="B33" s="189"/>
      <c r="C33" s="189"/>
      <c r="D33" s="189"/>
      <c r="E33" s="190"/>
    </row>
    <row r="34" spans="1:5" s="120" customFormat="1" ht="18.75" customHeight="1" x14ac:dyDescent="0.25">
      <c r="A34" s="143" t="s">
        <v>15</v>
      </c>
      <c r="B34" s="143" t="s">
        <v>2408</v>
      </c>
      <c r="C34" s="143" t="s">
        <v>46</v>
      </c>
      <c r="D34" s="151" t="s">
        <v>2411</v>
      </c>
      <c r="E34" s="143" t="s">
        <v>2409</v>
      </c>
    </row>
    <row r="35" spans="1:5" s="120" customFormat="1" ht="18.75" customHeight="1" x14ac:dyDescent="0.25">
      <c r="A35" s="138" t="str">
        <f>VLOOKUP(B35,'[1]LISTADO ATM'!$A$2:$C$922,3,0)</f>
        <v>DISTRITO NACIONAL</v>
      </c>
      <c r="B35" s="136">
        <v>231</v>
      </c>
      <c r="C35" s="138" t="str">
        <f>VLOOKUP(B35,'[1]LISTADO ATM'!$A$2:$B$822,2,0)</f>
        <v xml:space="preserve">ATM Oficina Zona Oriental </v>
      </c>
      <c r="D35" s="146" t="s">
        <v>2617</v>
      </c>
      <c r="E35" s="123">
        <v>3336019853</v>
      </c>
    </row>
    <row r="36" spans="1:5" s="120" customFormat="1" ht="18.75" customHeight="1" x14ac:dyDescent="0.25">
      <c r="A36" s="138" t="str">
        <f>VLOOKUP(B36,'[1]LISTADO ATM'!$A$2:$C$922,3,0)</f>
        <v>NORTE</v>
      </c>
      <c r="B36" s="136">
        <v>307</v>
      </c>
      <c r="C36" s="138" t="str">
        <f>VLOOKUP(B36,'[1]LISTADO ATM'!$A$2:$B$822,2,0)</f>
        <v>ATM Oficina Nagua II</v>
      </c>
      <c r="D36" s="146" t="s">
        <v>2617</v>
      </c>
      <c r="E36" s="123" t="s">
        <v>2633</v>
      </c>
    </row>
    <row r="37" spans="1:5" s="120" customFormat="1" ht="18.75" customHeight="1" x14ac:dyDescent="0.25">
      <c r="A37" s="138" t="str">
        <f>VLOOKUP(B37,'[1]LISTADO ATM'!$A$2:$C$922,3,0)</f>
        <v>DISTRITO NACIONAL</v>
      </c>
      <c r="B37" s="136">
        <v>85</v>
      </c>
      <c r="C37" s="138" t="str">
        <f>VLOOKUP(B37,'[1]LISTADO ATM'!$A$2:$B$822,2,0)</f>
        <v xml:space="preserve">ATM Oficina San Isidro (Fuerza Aérea) </v>
      </c>
      <c r="D37" s="145" t="s">
        <v>2545</v>
      </c>
      <c r="E37" s="150">
        <v>3336019828</v>
      </c>
    </row>
    <row r="38" spans="1:5" s="120" customFormat="1" ht="18.75" customHeight="1" x14ac:dyDescent="0.25">
      <c r="A38" s="138" t="str">
        <f>VLOOKUP(B38,'[1]LISTADO ATM'!$A$2:$C$922,3,0)</f>
        <v>DISTRITO NACIONAL</v>
      </c>
      <c r="B38" s="136">
        <v>835</v>
      </c>
      <c r="C38" s="138" t="str">
        <f>VLOOKUP(B38,'[1]LISTADO ATM'!$A$2:$B$822,2,0)</f>
        <v xml:space="preserve">ATM UNP Megacentro </v>
      </c>
      <c r="D38" s="146" t="s">
        <v>2617</v>
      </c>
      <c r="E38" s="150">
        <v>3336017461</v>
      </c>
    </row>
    <row r="39" spans="1:5" s="120" customFormat="1" ht="18.75" customHeight="1" x14ac:dyDescent="0.25">
      <c r="A39" s="138" t="str">
        <f>VLOOKUP(B39,'[1]LISTADO ATM'!$A$2:$C$922,3,0)</f>
        <v>NORTE</v>
      </c>
      <c r="B39" s="136">
        <v>431</v>
      </c>
      <c r="C39" s="138" t="str">
        <f>VLOOKUP(B39,'[1]LISTADO ATM'!$A$2:$B$822,2,0)</f>
        <v xml:space="preserve">ATM Autoservicio Sol (Santiago) </v>
      </c>
      <c r="D39" s="146" t="s">
        <v>2617</v>
      </c>
      <c r="E39" s="150">
        <v>3336019827</v>
      </c>
    </row>
    <row r="40" spans="1:5" s="120" customFormat="1" ht="18.75" customHeight="1" x14ac:dyDescent="0.25">
      <c r="A40" s="138" t="str">
        <f>VLOOKUP(B40,'[1]LISTADO ATM'!$A$2:$C$922,3,0)</f>
        <v>DISTRITO NACIONAL</v>
      </c>
      <c r="B40" s="136">
        <v>527</v>
      </c>
      <c r="C40" s="138" t="str">
        <f>VLOOKUP(B40,'[1]LISTADO ATM'!$A$2:$B$822,2,0)</f>
        <v>ATM Oficina Zona Oriental II</v>
      </c>
      <c r="D40" s="145" t="s">
        <v>2545</v>
      </c>
      <c r="E40" s="150">
        <v>3336018212</v>
      </c>
    </row>
    <row r="41" spans="1:5" s="120" customFormat="1" ht="18.75" customHeight="1" x14ac:dyDescent="0.25">
      <c r="A41" s="138" t="str">
        <f>VLOOKUP(B41,'[1]LISTADO ATM'!$A$2:$C$922,3,0)</f>
        <v>ESTE</v>
      </c>
      <c r="B41" s="136">
        <v>912</v>
      </c>
      <c r="C41" s="138" t="str">
        <f>VLOOKUP(B41,'[1]LISTADO ATM'!$A$2:$B$822,2,0)</f>
        <v xml:space="preserve">ATM Oficina San Pedro II </v>
      </c>
      <c r="D41" s="145" t="s">
        <v>2545</v>
      </c>
      <c r="E41" s="150">
        <v>3336019799</v>
      </c>
    </row>
    <row r="42" spans="1:5" s="120" customFormat="1" ht="18.75" customHeight="1" x14ac:dyDescent="0.25">
      <c r="A42" s="138" t="str">
        <f>VLOOKUP(B42,'[1]LISTADO ATM'!$A$2:$C$922,3,0)</f>
        <v>DISTRITO NACIONAL</v>
      </c>
      <c r="B42" s="136">
        <v>514</v>
      </c>
      <c r="C42" s="138" t="str">
        <f>VLOOKUP(B42,'[1]LISTADO ATM'!$A$2:$B$822,2,0)</f>
        <v>ATM Autoservicio Charles de Gaulle</v>
      </c>
      <c r="D42" s="146" t="s">
        <v>2617</v>
      </c>
      <c r="E42" s="150">
        <v>3336019855</v>
      </c>
    </row>
    <row r="43" spans="1:5" s="120" customFormat="1" ht="18.75" customHeight="1" x14ac:dyDescent="0.25">
      <c r="A43" s="138" t="str">
        <f>VLOOKUP(B43,'[1]LISTADO ATM'!$A$2:$C$922,3,0)</f>
        <v>DISTRITO NACIONAL</v>
      </c>
      <c r="B43" s="136">
        <v>165</v>
      </c>
      <c r="C43" s="138" t="str">
        <f>VLOOKUP(B43,'[1]LISTADO ATM'!$A$2:$B$822,2,0)</f>
        <v>ATM Autoservicio Megacentro</v>
      </c>
      <c r="D43" s="146" t="s">
        <v>2617</v>
      </c>
      <c r="E43" s="150">
        <v>3336019857</v>
      </c>
    </row>
    <row r="44" spans="1:5" s="120" customFormat="1" ht="18.75" customHeight="1" thickBot="1" x14ac:dyDescent="0.3">
      <c r="A44" s="144" t="s">
        <v>2462</v>
      </c>
      <c r="B44" s="135">
        <f>COUNT(B35:B43)</f>
        <v>9</v>
      </c>
      <c r="C44" s="182"/>
      <c r="D44" s="183"/>
      <c r="E44" s="184"/>
    </row>
    <row r="45" spans="1:5" s="120" customFormat="1" ht="18.75" customHeight="1" thickBot="1" x14ac:dyDescent="0.3">
      <c r="A45" s="185"/>
      <c r="B45" s="186"/>
      <c r="C45" s="173"/>
      <c r="D45" s="173"/>
      <c r="E45" s="210"/>
    </row>
    <row r="46" spans="1:5" s="120" customFormat="1" ht="18.75" customHeight="1" thickBot="1" x14ac:dyDescent="0.3">
      <c r="A46" s="206" t="s">
        <v>2464</v>
      </c>
      <c r="B46" s="207"/>
      <c r="C46" s="211"/>
      <c r="D46" s="211"/>
      <c r="E46" s="212"/>
    </row>
    <row r="47" spans="1:5" s="120" customFormat="1" ht="18.75" customHeight="1" thickBot="1" x14ac:dyDescent="0.3">
      <c r="A47" s="208">
        <f>+B23+B31+B44</f>
        <v>16</v>
      </c>
      <c r="B47" s="209"/>
      <c r="C47" s="211"/>
      <c r="D47" s="211"/>
      <c r="E47" s="212"/>
    </row>
    <row r="48" spans="1:5" s="120" customFormat="1" ht="18.75" customHeight="1" thickBot="1" x14ac:dyDescent="0.3">
      <c r="A48" s="213"/>
      <c r="B48" s="214"/>
      <c r="C48" s="186"/>
      <c r="D48" s="186"/>
      <c r="E48" s="187"/>
    </row>
    <row r="49" spans="1:10" s="120" customFormat="1" ht="18.75" customHeight="1" thickBot="1" x14ac:dyDescent="0.3">
      <c r="A49" s="195" t="s">
        <v>2465</v>
      </c>
      <c r="B49" s="196"/>
      <c r="C49" s="196"/>
      <c r="D49" s="196"/>
      <c r="E49" s="197"/>
    </row>
    <row r="50" spans="1:10" s="120" customFormat="1" ht="18.75" customHeight="1" x14ac:dyDescent="0.25">
      <c r="A50" s="143" t="s">
        <v>15</v>
      </c>
      <c r="B50" s="143" t="s">
        <v>2408</v>
      </c>
      <c r="C50" s="143" t="s">
        <v>46</v>
      </c>
      <c r="D50" s="191" t="s">
        <v>2411</v>
      </c>
      <c r="E50" s="192"/>
    </row>
    <row r="51" spans="1:10" s="120" customFormat="1" ht="18.75" customHeight="1" x14ac:dyDescent="0.25">
      <c r="A51" s="137" t="str">
        <f>VLOOKUP(B51,'[1]LISTADO ATM'!$A$2:$C$922,3,0)</f>
        <v>DISTRITO NACIONAL</v>
      </c>
      <c r="B51" s="136">
        <v>227</v>
      </c>
      <c r="C51" s="137" t="str">
        <f>VLOOKUP(B51,'[1]LISTADO ATM'!$A$2:$B$822,2,0)</f>
        <v xml:space="preserve">ATM S/M Bravo Av. Enriquillo </v>
      </c>
      <c r="D51" s="193" t="s">
        <v>2581</v>
      </c>
      <c r="E51" s="194"/>
    </row>
    <row r="52" spans="1:10" s="120" customFormat="1" ht="18.75" customHeight="1" x14ac:dyDescent="0.25">
      <c r="A52" s="137" t="str">
        <f>VLOOKUP(B52,'[1]LISTADO ATM'!$A$2:$C$922,3,0)</f>
        <v>DISTRITO NACIONAL</v>
      </c>
      <c r="B52" s="136">
        <v>338</v>
      </c>
      <c r="C52" s="137" t="str">
        <f>VLOOKUP(B52,'[1]LISTADO ATM'!$A$2:$B$822,2,0)</f>
        <v>ATM S/M Aprezio Pantoja</v>
      </c>
      <c r="D52" s="193" t="s">
        <v>2581</v>
      </c>
      <c r="E52" s="194"/>
    </row>
    <row r="53" spans="1:10" s="120" customFormat="1" ht="18.75" customHeight="1" x14ac:dyDescent="0.25">
      <c r="A53" s="137" t="str">
        <f>VLOOKUP(B53,'[1]LISTADO ATM'!$A$2:$C$922,3,0)</f>
        <v>DISTRITO NACIONAL</v>
      </c>
      <c r="B53" s="136">
        <v>725</v>
      </c>
      <c r="C53" s="137" t="str">
        <f>VLOOKUP(B53,'[1]LISTADO ATM'!$A$2:$B$822,2,0)</f>
        <v xml:space="preserve">ATM El Huacal II  </v>
      </c>
      <c r="D53" s="193" t="s">
        <v>2628</v>
      </c>
      <c r="E53" s="194"/>
    </row>
    <row r="54" spans="1:10" s="120" customFormat="1" ht="18.75" customHeight="1" x14ac:dyDescent="0.25">
      <c r="A54" s="137" t="str">
        <f>VLOOKUP(B54,'[1]LISTADO ATM'!$A$2:$C$922,3,0)</f>
        <v>DISTRITO NACIONAL</v>
      </c>
      <c r="B54" s="136">
        <v>879</v>
      </c>
      <c r="C54" s="137" t="str">
        <f>VLOOKUP(B54,'[1]LISTADO ATM'!$A$2:$B$822,2,0)</f>
        <v xml:space="preserve">ATM Plaza Metropolitana </v>
      </c>
      <c r="D54" s="193" t="s">
        <v>2581</v>
      </c>
      <c r="E54" s="194"/>
    </row>
    <row r="55" spans="1:10" s="112" customFormat="1" ht="18.75" customHeight="1" x14ac:dyDescent="0.25">
      <c r="A55" s="137" t="str">
        <f>VLOOKUP(B55,'[1]LISTADO ATM'!$A$2:$C$922,3,0)</f>
        <v>ESTE</v>
      </c>
      <c r="B55" s="136">
        <v>673</v>
      </c>
      <c r="C55" s="137" t="str">
        <f>VLOOKUP(B55,'[1]LISTADO ATM'!$A$2:$B$822,2,0)</f>
        <v>ATM Clínica Dr. Cruz Jiminián</v>
      </c>
      <c r="D55" s="193" t="s">
        <v>2581</v>
      </c>
      <c r="E55" s="194"/>
    </row>
    <row r="56" spans="1:10" s="112" customFormat="1" ht="18.75" customHeight="1" x14ac:dyDescent="0.25">
      <c r="A56" s="137" t="str">
        <f>VLOOKUP(B56,'[1]LISTADO ATM'!$A$2:$C$922,3,0)</f>
        <v>ESTE</v>
      </c>
      <c r="B56" s="136">
        <v>867</v>
      </c>
      <c r="C56" s="137" t="str">
        <f>VLOOKUP(B56,'[1]LISTADO ATM'!$A$2:$B$822,2,0)</f>
        <v xml:space="preserve">ATM Estación Combustible Autopista El Coral </v>
      </c>
      <c r="D56" s="193" t="s">
        <v>2628</v>
      </c>
      <c r="E56" s="194"/>
      <c r="F56" s="120"/>
    </row>
    <row r="57" spans="1:10" s="112" customFormat="1" ht="18.75" customHeight="1" x14ac:dyDescent="0.25">
      <c r="A57" s="137" t="str">
        <f>VLOOKUP(B57,'[1]LISTADO ATM'!$A$2:$C$922,3,0)</f>
        <v>DISTRITO NACIONAL</v>
      </c>
      <c r="B57" s="136">
        <v>974</v>
      </c>
      <c r="C57" s="137" t="str">
        <f>VLOOKUP(B57,'[1]LISTADO ATM'!$A$2:$B$822,2,0)</f>
        <v xml:space="preserve">ATM S/M Nacional Ave. Lope de Vega </v>
      </c>
      <c r="D57" s="193" t="s">
        <v>2581</v>
      </c>
      <c r="E57" s="194"/>
      <c r="F57" s="120"/>
      <c r="G57" s="119"/>
      <c r="H57" s="119"/>
      <c r="I57" s="119"/>
      <c r="J57" s="119"/>
    </row>
    <row r="58" spans="1:10" s="119" customFormat="1" ht="18" customHeight="1" x14ac:dyDescent="0.25">
      <c r="A58" s="137" t="str">
        <f>VLOOKUP(B58,'[1]LISTADO ATM'!$A$2:$C$922,3,0)</f>
        <v>DISTRITO NACIONAL</v>
      </c>
      <c r="B58" s="136">
        <v>147</v>
      </c>
      <c r="C58" s="137" t="str">
        <f>VLOOKUP(B58,'[1]LISTADO ATM'!$A$2:$B$822,2,0)</f>
        <v xml:space="preserve">ATM Kiosco Megacentro I </v>
      </c>
      <c r="D58" s="193" t="s">
        <v>2581</v>
      </c>
      <c r="E58" s="194"/>
      <c r="F58" s="120"/>
    </row>
    <row r="59" spans="1:10" s="119" customFormat="1" ht="18" customHeight="1" x14ac:dyDescent="0.25">
      <c r="A59" s="137" t="e">
        <f>VLOOKUP(B59,'[1]LISTADO ATM'!$A$2:$C$922,3,0)</f>
        <v>#N/A</v>
      </c>
      <c r="B59" s="136">
        <v>379</v>
      </c>
      <c r="C59" s="137" t="s">
        <v>2629</v>
      </c>
      <c r="D59" s="193" t="s">
        <v>2581</v>
      </c>
      <c r="E59" s="194"/>
      <c r="F59" s="120"/>
    </row>
    <row r="60" spans="1:10" s="112" customFormat="1" ht="18" customHeight="1" x14ac:dyDescent="0.25">
      <c r="A60" s="137" t="str">
        <f>VLOOKUP(B60,'[1]LISTADO ATM'!$A$2:$C$922,3,0)</f>
        <v>DISTRITO NACIONAL</v>
      </c>
      <c r="B60" s="136">
        <v>559</v>
      </c>
      <c r="C60" s="137" t="str">
        <f>VLOOKUP(B60,'[1]LISTADO ATM'!$A$2:$B$822,2,0)</f>
        <v xml:space="preserve">ATM UNP Metro I </v>
      </c>
      <c r="D60" s="193" t="s">
        <v>2581</v>
      </c>
      <c r="E60" s="194"/>
      <c r="F60" s="120"/>
      <c r="G60" s="119"/>
      <c r="H60" s="119"/>
      <c r="I60" s="119"/>
      <c r="J60" s="119"/>
    </row>
    <row r="61" spans="1:10" s="112" customFormat="1" ht="18.75" customHeight="1" x14ac:dyDescent="0.25">
      <c r="A61" s="137" t="str">
        <f>VLOOKUP(B61,'[1]LISTADO ATM'!$A$2:$C$922,3,0)</f>
        <v>DISTRITO NACIONAL</v>
      </c>
      <c r="B61" s="136">
        <v>769</v>
      </c>
      <c r="C61" s="137" t="str">
        <f>VLOOKUP(B61,'[1]LISTADO ATM'!$A$2:$B$822,2,0)</f>
        <v>ATM UNP Pablo Mella Morales</v>
      </c>
      <c r="D61" s="193" t="s">
        <v>2581</v>
      </c>
      <c r="E61" s="194"/>
      <c r="F61" s="120"/>
      <c r="G61" s="119"/>
      <c r="H61" s="119"/>
      <c r="I61" s="119"/>
      <c r="J61" s="119"/>
    </row>
    <row r="62" spans="1:10" s="112" customFormat="1" ht="18" customHeight="1" x14ac:dyDescent="0.25">
      <c r="A62" s="137" t="str">
        <f>VLOOKUP(B62,'[1]LISTADO ATM'!$A$2:$C$922,3,0)</f>
        <v>DISTRITO NACIONAL</v>
      </c>
      <c r="B62" s="136">
        <v>318</v>
      </c>
      <c r="C62" s="137" t="str">
        <f>VLOOKUP(B62,'[1]LISTADO ATM'!$A$2:$B$822,2,0)</f>
        <v>ATM Autoservicio Lope de Vega</v>
      </c>
      <c r="D62" s="193" t="s">
        <v>2628</v>
      </c>
      <c r="E62" s="194"/>
      <c r="F62" s="120"/>
      <c r="G62" s="119"/>
      <c r="H62" s="119"/>
      <c r="I62" s="119"/>
      <c r="J62" s="119"/>
    </row>
    <row r="63" spans="1:10" s="120" customFormat="1" ht="18" customHeight="1" x14ac:dyDescent="0.25">
      <c r="A63" s="137" t="str">
        <f>VLOOKUP(B63,'[1]LISTADO ATM'!$A$2:$C$922,3,0)</f>
        <v>DISTRITO NACIONAL</v>
      </c>
      <c r="B63" s="136">
        <v>162</v>
      </c>
      <c r="C63" s="137" t="str">
        <f>VLOOKUP(B63,'[1]LISTADO ATM'!$A$2:$B$822,2,0)</f>
        <v xml:space="preserve">ATM Oficina Tiradentes I </v>
      </c>
      <c r="D63" s="193" t="s">
        <v>2581</v>
      </c>
      <c r="E63" s="194"/>
    </row>
    <row r="64" spans="1:10" s="120" customFormat="1" ht="18" customHeight="1" x14ac:dyDescent="0.25">
      <c r="A64" s="137" t="str">
        <f>VLOOKUP(B64,'[1]LISTADO ATM'!$A$2:$C$922,3,0)</f>
        <v>ESTE</v>
      </c>
      <c r="B64" s="136">
        <v>634</v>
      </c>
      <c r="C64" s="137" t="str">
        <f>VLOOKUP(B64,'[1]LISTADO ATM'!$A$2:$B$822,2,0)</f>
        <v xml:space="preserve">ATM Ayuntamiento Los Llanos (SPM) </v>
      </c>
      <c r="D64" s="193" t="s">
        <v>2581</v>
      </c>
      <c r="E64" s="194"/>
    </row>
    <row r="65" spans="1:5" s="120" customFormat="1" ht="18" customHeight="1" x14ac:dyDescent="0.25">
      <c r="A65" s="137" t="str">
        <f>VLOOKUP(B65,'[1]LISTADO ATM'!$A$2:$C$922,3,0)</f>
        <v>DISTRITO NACIONAL</v>
      </c>
      <c r="B65" s="136">
        <v>382</v>
      </c>
      <c r="C65" s="137" t="str">
        <f>VLOOKUP(B65,'[1]LISTADO ATM'!$A$2:$B$822,2,0)</f>
        <v>ATM Estación del Metro María Montés</v>
      </c>
      <c r="D65" s="193" t="s">
        <v>2581</v>
      </c>
      <c r="E65" s="194"/>
    </row>
    <row r="66" spans="1:5" s="120" customFormat="1" ht="18" customHeight="1" x14ac:dyDescent="0.25">
      <c r="A66" s="137" t="str">
        <f>VLOOKUP(B66,'[1]LISTADO ATM'!$A$2:$C$922,3,0)</f>
        <v>ESTE</v>
      </c>
      <c r="B66" s="136">
        <v>631</v>
      </c>
      <c r="C66" s="137" t="str">
        <f>VLOOKUP(B66,'[1]LISTADO ATM'!$A$2:$B$822,2,0)</f>
        <v xml:space="preserve">ATM ASOCODEQUI (San Pedro) </v>
      </c>
      <c r="D66" s="193" t="s">
        <v>2581</v>
      </c>
      <c r="E66" s="194"/>
    </row>
    <row r="67" spans="1:5" s="120" customFormat="1" ht="18" customHeight="1" x14ac:dyDescent="0.25">
      <c r="A67" s="137" t="str">
        <f>VLOOKUP(B67,'[1]LISTADO ATM'!$A$2:$C$922,3,0)</f>
        <v>DISTRITO NACIONAL</v>
      </c>
      <c r="B67" s="136">
        <v>627</v>
      </c>
      <c r="C67" s="137" t="str">
        <f>VLOOKUP(B67,'[1]LISTADO ATM'!$A$2:$B$822,2,0)</f>
        <v xml:space="preserve">ATM CAASD </v>
      </c>
      <c r="D67" s="193" t="s">
        <v>2628</v>
      </c>
      <c r="E67" s="194"/>
    </row>
    <row r="68" spans="1:5" s="120" customFormat="1" ht="18" customHeight="1" x14ac:dyDescent="0.25">
      <c r="A68" s="137" t="str">
        <f>VLOOKUP(B68,'[1]LISTADO ATM'!$A$2:$C$922,3,0)</f>
        <v>SUR</v>
      </c>
      <c r="B68" s="136">
        <v>764</v>
      </c>
      <c r="C68" s="137" t="str">
        <f>VLOOKUP(B68,'[1]LISTADO ATM'!$A$2:$B$822,2,0)</f>
        <v xml:space="preserve">ATM Oficina Elías Piña </v>
      </c>
      <c r="D68" s="193" t="s">
        <v>2581</v>
      </c>
      <c r="E68" s="194"/>
    </row>
    <row r="69" spans="1:5" s="119" customFormat="1" ht="18.75" customHeight="1" x14ac:dyDescent="0.25">
      <c r="A69" s="137" t="str">
        <f>VLOOKUP(B69,'[1]LISTADO ATM'!$A$2:$C$922,3,0)</f>
        <v>ESTE</v>
      </c>
      <c r="B69" s="136">
        <v>843</v>
      </c>
      <c r="C69" s="137" t="str">
        <f>VLOOKUP(B69,'[1]LISTADO ATM'!$A$2:$B$822,2,0)</f>
        <v xml:space="preserve">ATM Oficina Romana Centro </v>
      </c>
      <c r="D69" s="193" t="s">
        <v>2581</v>
      </c>
      <c r="E69" s="194"/>
    </row>
    <row r="70" spans="1:5" s="119" customFormat="1" ht="18.75" customHeight="1" x14ac:dyDescent="0.25">
      <c r="A70" s="137" t="str">
        <f>VLOOKUP(B70,'[1]LISTADO ATM'!$A$2:$C$922,3,0)</f>
        <v>DISTRITO NACIONAL</v>
      </c>
      <c r="B70" s="136">
        <v>515</v>
      </c>
      <c r="C70" s="137" t="str">
        <f>VLOOKUP(B70,'[1]LISTADO ATM'!$A$2:$B$822,2,0)</f>
        <v xml:space="preserve">ATM Oficina Agora Mall I </v>
      </c>
      <c r="D70" s="193" t="s">
        <v>2628</v>
      </c>
      <c r="E70" s="194"/>
    </row>
    <row r="71" spans="1:5" s="112" customFormat="1" ht="18.75" customHeight="1" x14ac:dyDescent="0.25">
      <c r="A71" s="137" t="str">
        <f>VLOOKUP(B71,'[1]LISTADO ATM'!$A$2:$C$922,3,0)</f>
        <v>SUR</v>
      </c>
      <c r="B71" s="136">
        <v>6</v>
      </c>
      <c r="C71" s="137" t="str">
        <f>VLOOKUP(B71,'[1]LISTADO ATM'!$A$2:$B$822,2,0)</f>
        <v xml:space="preserve">ATM Plaza WAO San Juan </v>
      </c>
      <c r="D71" s="193" t="s">
        <v>2628</v>
      </c>
      <c r="E71" s="194"/>
    </row>
    <row r="72" spans="1:5" s="112" customFormat="1" ht="18" customHeight="1" x14ac:dyDescent="0.25">
      <c r="A72" s="137" t="str">
        <f>VLOOKUP(B72,'[1]LISTADO ATM'!$A$2:$C$922,3,0)</f>
        <v>DISTRITO NACIONAL</v>
      </c>
      <c r="B72" s="136">
        <v>280</v>
      </c>
      <c r="C72" s="137" t="str">
        <f>VLOOKUP(B72,'[1]LISTADO ATM'!$A$2:$B$822,2,0)</f>
        <v xml:space="preserve">ATM Cooperativa BR </v>
      </c>
      <c r="D72" s="193" t="s">
        <v>2628</v>
      </c>
      <c r="E72" s="194"/>
    </row>
    <row r="73" spans="1:5" ht="18.75" customHeight="1" x14ac:dyDescent="0.25">
      <c r="A73" s="137" t="str">
        <f>VLOOKUP(B73,'[1]LISTADO ATM'!$A$2:$C$922,3,0)</f>
        <v>NORTE</v>
      </c>
      <c r="B73" s="136">
        <v>518</v>
      </c>
      <c r="C73" s="137" t="str">
        <f>VLOOKUP(B73,'[1]LISTADO ATM'!$A$2:$B$822,2,0)</f>
        <v xml:space="preserve">ATM Autobanco Los Alamos </v>
      </c>
      <c r="D73" s="193" t="s">
        <v>2628</v>
      </c>
      <c r="E73" s="194"/>
    </row>
    <row r="74" spans="1:5" ht="18.75" customHeight="1" thickBot="1" x14ac:dyDescent="0.3">
      <c r="A74" s="144" t="s">
        <v>2462</v>
      </c>
      <c r="B74" s="135">
        <f>COUNT(B51:B73)</f>
        <v>23</v>
      </c>
      <c r="C74" s="182"/>
      <c r="D74" s="183"/>
      <c r="E74" s="184"/>
    </row>
    <row r="75" spans="1:5" ht="18.75" customHeight="1" x14ac:dyDescent="0.25">
      <c r="A75" s="120"/>
      <c r="C75" s="120"/>
      <c r="D75" s="120"/>
    </row>
    <row r="76" spans="1:5" ht="18.75" customHeight="1" x14ac:dyDescent="0.25">
      <c r="A76" s="120"/>
      <c r="C76" s="120"/>
      <c r="D76" s="120"/>
    </row>
    <row r="77" spans="1:5" ht="18.75" customHeight="1" x14ac:dyDescent="0.25">
      <c r="A77" s="120"/>
      <c r="C77" s="120"/>
      <c r="D77" s="120"/>
    </row>
    <row r="78" spans="1:5" ht="18.75" customHeight="1" x14ac:dyDescent="0.25">
      <c r="A78" s="120"/>
      <c r="C78" s="120"/>
      <c r="D78" s="120"/>
    </row>
    <row r="79" spans="1:5" ht="18" customHeight="1" x14ac:dyDescent="0.25">
      <c r="A79" s="120"/>
      <c r="C79" s="120"/>
      <c r="D79" s="120"/>
    </row>
    <row r="80" spans="1:5" ht="18.75" customHeight="1" x14ac:dyDescent="0.25">
      <c r="A80" s="120"/>
      <c r="C80" s="120"/>
      <c r="D80" s="120"/>
    </row>
    <row r="81" spans="1:4" ht="18.75" customHeight="1" x14ac:dyDescent="0.25">
      <c r="A81" s="120"/>
      <c r="C81" s="120"/>
      <c r="D81" s="120"/>
    </row>
    <row r="82" spans="1:4" ht="18.75" customHeight="1" x14ac:dyDescent="0.25">
      <c r="A82" s="120"/>
      <c r="C82" s="120"/>
      <c r="D82" s="120"/>
    </row>
    <row r="83" spans="1:4" ht="18.75" customHeight="1" x14ac:dyDescent="0.25">
      <c r="A83" s="120"/>
      <c r="C83" s="120"/>
      <c r="D83" s="120"/>
    </row>
    <row r="84" spans="1:4" x14ac:dyDescent="0.25">
      <c r="A84" s="120"/>
      <c r="C84" s="120"/>
      <c r="D84" s="120"/>
    </row>
    <row r="85" spans="1:4" ht="18.75" customHeight="1" x14ac:dyDescent="0.25">
      <c r="A85" s="120"/>
      <c r="C85" s="120"/>
      <c r="D85" s="120"/>
    </row>
    <row r="86" spans="1:4" ht="18.75" customHeight="1" x14ac:dyDescent="0.25">
      <c r="A86" s="120"/>
      <c r="C86" s="120"/>
      <c r="D86" s="120"/>
    </row>
    <row r="87" spans="1:4" x14ac:dyDescent="0.25">
      <c r="A87" s="120"/>
      <c r="C87" s="120"/>
      <c r="D87" s="120"/>
    </row>
    <row r="88" spans="1:4" ht="18.75" customHeight="1" x14ac:dyDescent="0.25">
      <c r="A88" s="120"/>
      <c r="C88" s="120"/>
      <c r="D88" s="120"/>
    </row>
    <row r="89" spans="1:4" x14ac:dyDescent="0.25">
      <c r="A89" s="120"/>
      <c r="C89" s="120"/>
      <c r="D89" s="120"/>
    </row>
    <row r="90" spans="1:4" ht="18.75" customHeight="1" x14ac:dyDescent="0.25">
      <c r="A90" s="120"/>
      <c r="C90" s="120"/>
      <c r="D90" s="120"/>
    </row>
    <row r="91" spans="1:4" x14ac:dyDescent="0.25">
      <c r="A91" s="120"/>
      <c r="C91" s="120"/>
      <c r="D91" s="120"/>
    </row>
    <row r="92" spans="1:4" x14ac:dyDescent="0.25">
      <c r="A92" s="120"/>
      <c r="C92" s="120"/>
      <c r="D92" s="120"/>
    </row>
    <row r="93" spans="1:4" ht="18.75" customHeight="1" x14ac:dyDescent="0.25">
      <c r="A93" s="120"/>
      <c r="C93" s="120"/>
      <c r="D93" s="120"/>
    </row>
    <row r="94" spans="1:4" x14ac:dyDescent="0.25">
      <c r="A94" s="120"/>
      <c r="C94" s="120"/>
      <c r="D94" s="120"/>
    </row>
    <row r="95" spans="1:4" x14ac:dyDescent="0.25">
      <c r="A95" s="120"/>
      <c r="C95" s="120"/>
      <c r="D95" s="120"/>
    </row>
    <row r="96" spans="1:4" ht="18.75" customHeight="1" x14ac:dyDescent="0.25">
      <c r="A96" s="120"/>
      <c r="C96" s="120"/>
      <c r="D96" s="120"/>
    </row>
    <row r="97" spans="1:4" x14ac:dyDescent="0.25">
      <c r="A97" s="120"/>
      <c r="C97" s="120"/>
      <c r="D97" s="120"/>
    </row>
    <row r="98" spans="1:4" x14ac:dyDescent="0.25">
      <c r="A98" s="120"/>
      <c r="C98" s="120"/>
      <c r="D98" s="120"/>
    </row>
    <row r="99" spans="1:4" x14ac:dyDescent="0.25">
      <c r="A99" s="120"/>
      <c r="C99" s="120"/>
      <c r="D99" s="120"/>
    </row>
    <row r="100" spans="1:4" x14ac:dyDescent="0.25">
      <c r="A100" s="120"/>
      <c r="C100" s="120"/>
      <c r="D100" s="120"/>
    </row>
    <row r="101" spans="1:4" x14ac:dyDescent="0.25">
      <c r="A101" s="120"/>
      <c r="C101" s="120"/>
      <c r="D101" s="120"/>
    </row>
    <row r="102" spans="1:4" x14ac:dyDescent="0.25">
      <c r="A102" s="120"/>
      <c r="C102" s="120"/>
      <c r="D102" s="120"/>
    </row>
    <row r="103" spans="1:4" x14ac:dyDescent="0.25">
      <c r="A103" s="120"/>
      <c r="C103" s="120"/>
      <c r="D103" s="120"/>
    </row>
    <row r="104" spans="1:4" x14ac:dyDescent="0.25">
      <c r="A104" s="120"/>
      <c r="C104" s="120"/>
      <c r="D104" s="120"/>
    </row>
    <row r="105" spans="1:4" x14ac:dyDescent="0.25">
      <c r="A105" s="120"/>
      <c r="C105" s="120"/>
      <c r="D105" s="120"/>
    </row>
    <row r="106" spans="1:4" x14ac:dyDescent="0.25">
      <c r="A106" s="120"/>
      <c r="C106" s="120"/>
      <c r="D106" s="120"/>
    </row>
    <row r="107" spans="1:4" x14ac:dyDescent="0.25">
      <c r="A107" s="120"/>
      <c r="C107" s="120"/>
      <c r="D107" s="120"/>
    </row>
    <row r="108" spans="1:4" x14ac:dyDescent="0.25">
      <c r="A108" s="120"/>
      <c r="C108" s="120"/>
      <c r="D108" s="120"/>
    </row>
    <row r="109" spans="1:4" x14ac:dyDescent="0.25">
      <c r="A109" s="120"/>
      <c r="C109" s="120"/>
      <c r="D109" s="120"/>
    </row>
    <row r="110" spans="1:4" x14ac:dyDescent="0.25">
      <c r="A110" s="120"/>
      <c r="C110" s="120"/>
      <c r="D110" s="120"/>
    </row>
    <row r="111" spans="1:4" x14ac:dyDescent="0.25">
      <c r="A111" s="120"/>
      <c r="C111" s="120"/>
      <c r="D111" s="120"/>
    </row>
    <row r="112" spans="1:4" x14ac:dyDescent="0.25">
      <c r="A112" s="120"/>
      <c r="C112" s="120"/>
      <c r="D112" s="120"/>
    </row>
    <row r="113" spans="1:4" x14ac:dyDescent="0.25">
      <c r="A113" s="120"/>
      <c r="C113" s="120"/>
      <c r="D113" s="120"/>
    </row>
    <row r="114" spans="1:4" x14ac:dyDescent="0.25">
      <c r="A114" s="120"/>
      <c r="C114" s="120"/>
      <c r="D114" s="120"/>
    </row>
    <row r="115" spans="1:4" x14ac:dyDescent="0.25">
      <c r="A115" s="120"/>
      <c r="C115" s="120"/>
      <c r="D115" s="120"/>
    </row>
    <row r="116" spans="1:4" x14ac:dyDescent="0.25">
      <c r="A116" s="120"/>
      <c r="C116" s="120"/>
      <c r="D116" s="120"/>
    </row>
    <row r="117" spans="1:4" x14ac:dyDescent="0.25">
      <c r="A117" s="120"/>
      <c r="C117" s="120"/>
      <c r="D117" s="120"/>
    </row>
    <row r="118" spans="1:4" x14ac:dyDescent="0.25">
      <c r="A118" s="120"/>
      <c r="C118" s="120"/>
      <c r="D118" s="120"/>
    </row>
    <row r="119" spans="1:4" x14ac:dyDescent="0.25">
      <c r="A119" s="120"/>
      <c r="C119" s="120"/>
      <c r="D119" s="120"/>
    </row>
    <row r="120" spans="1:4" x14ac:dyDescent="0.25">
      <c r="A120" s="120"/>
      <c r="C120" s="120"/>
      <c r="D120" s="120"/>
    </row>
    <row r="121" spans="1:4" x14ac:dyDescent="0.25">
      <c r="A121" s="120"/>
      <c r="C121" s="120"/>
      <c r="D121" s="120"/>
    </row>
    <row r="122" spans="1:4" x14ac:dyDescent="0.25">
      <c r="A122" s="120"/>
      <c r="C122" s="120"/>
      <c r="D122" s="120"/>
    </row>
    <row r="123" spans="1:4" x14ac:dyDescent="0.25">
      <c r="A123" s="120"/>
      <c r="C123" s="120"/>
      <c r="D123" s="120"/>
    </row>
    <row r="124" spans="1:4" x14ac:dyDescent="0.25">
      <c r="A124" s="120"/>
      <c r="C124" s="120"/>
      <c r="D124" s="120"/>
    </row>
    <row r="125" spans="1:4" x14ac:dyDescent="0.25">
      <c r="A125" s="120"/>
      <c r="C125" s="120"/>
      <c r="D125" s="120"/>
    </row>
    <row r="126" spans="1:4" x14ac:dyDescent="0.25">
      <c r="A126" s="120"/>
      <c r="C126" s="120"/>
      <c r="D126" s="120"/>
    </row>
    <row r="127" spans="1:4" x14ac:dyDescent="0.25">
      <c r="A127" s="120"/>
      <c r="C127" s="120"/>
      <c r="D127" s="120"/>
    </row>
    <row r="128" spans="1:4" x14ac:dyDescent="0.25">
      <c r="A128" s="120"/>
      <c r="C128" s="120"/>
      <c r="D128" s="120"/>
    </row>
    <row r="129" spans="1:4" x14ac:dyDescent="0.25">
      <c r="A129" s="120"/>
      <c r="C129" s="120"/>
      <c r="D129" s="120"/>
    </row>
    <row r="130" spans="1:4" x14ac:dyDescent="0.25">
      <c r="A130" s="120"/>
      <c r="C130" s="120"/>
      <c r="D130" s="120"/>
    </row>
    <row r="131" spans="1:4" x14ac:dyDescent="0.25">
      <c r="A131" s="120"/>
      <c r="C131" s="120"/>
      <c r="D131" s="120"/>
    </row>
    <row r="132" spans="1:4" x14ac:dyDescent="0.25">
      <c r="A132" s="120"/>
      <c r="C132" s="120"/>
      <c r="D132" s="120"/>
    </row>
    <row r="133" spans="1:4" x14ac:dyDescent="0.25">
      <c r="A133" s="120"/>
      <c r="C133" s="120"/>
      <c r="D133" s="120"/>
    </row>
    <row r="134" spans="1:4" x14ac:dyDescent="0.25">
      <c r="A134" s="120"/>
      <c r="C134" s="120"/>
      <c r="D134" s="120"/>
    </row>
    <row r="135" spans="1:4" x14ac:dyDescent="0.25">
      <c r="A135" s="120"/>
      <c r="C135" s="120"/>
      <c r="D135" s="120"/>
    </row>
    <row r="136" spans="1:4" x14ac:dyDescent="0.25">
      <c r="A136" s="120"/>
      <c r="C136" s="120"/>
      <c r="D136" s="120"/>
    </row>
    <row r="137" spans="1:4" x14ac:dyDescent="0.25">
      <c r="A137" s="120"/>
      <c r="C137" s="120"/>
      <c r="D137" s="120"/>
    </row>
    <row r="138" spans="1:4" x14ac:dyDescent="0.25">
      <c r="A138" s="120"/>
      <c r="C138" s="120"/>
      <c r="D138" s="120"/>
    </row>
    <row r="139" spans="1:4" x14ac:dyDescent="0.25">
      <c r="A139" s="120"/>
      <c r="C139" s="120"/>
      <c r="D139" s="120"/>
    </row>
    <row r="140" spans="1:4" x14ac:dyDescent="0.25">
      <c r="A140" s="120"/>
      <c r="C140" s="120"/>
      <c r="D140" s="120"/>
    </row>
    <row r="141" spans="1:4" x14ac:dyDescent="0.25">
      <c r="A141" s="120"/>
      <c r="C141" s="120"/>
      <c r="D141" s="120"/>
    </row>
    <row r="142" spans="1:4" x14ac:dyDescent="0.25">
      <c r="A142" s="120"/>
      <c r="C142" s="120"/>
      <c r="D142" s="120"/>
    </row>
    <row r="143" spans="1:4" x14ac:dyDescent="0.25">
      <c r="A143" s="120"/>
      <c r="C143" s="120"/>
      <c r="D143" s="120"/>
    </row>
    <row r="144" spans="1:4" x14ac:dyDescent="0.25">
      <c r="A144" s="120"/>
      <c r="C144" s="120"/>
      <c r="D144" s="120"/>
    </row>
    <row r="145" spans="1:4" x14ac:dyDescent="0.25">
      <c r="A145" s="120"/>
      <c r="C145" s="120"/>
      <c r="D145" s="120"/>
    </row>
    <row r="146" spans="1:4" x14ac:dyDescent="0.25">
      <c r="A146" s="120"/>
      <c r="C146" s="120"/>
      <c r="D146" s="120"/>
    </row>
    <row r="147" spans="1:4" x14ac:dyDescent="0.25">
      <c r="A147" s="120"/>
      <c r="C147" s="120"/>
      <c r="D147" s="120"/>
    </row>
    <row r="148" spans="1:4" x14ac:dyDescent="0.25">
      <c r="A148" s="120"/>
      <c r="C148" s="120"/>
      <c r="D148" s="120"/>
    </row>
    <row r="149" spans="1:4" x14ac:dyDescent="0.25">
      <c r="A149" s="120"/>
      <c r="C149" s="120"/>
      <c r="D149" s="120"/>
    </row>
    <row r="150" spans="1:4" x14ac:dyDescent="0.25">
      <c r="A150" s="120"/>
      <c r="C150" s="120"/>
      <c r="D150" s="120"/>
    </row>
    <row r="151" spans="1:4" x14ac:dyDescent="0.25">
      <c r="A151" s="120"/>
      <c r="C151" s="120"/>
      <c r="D151" s="120"/>
    </row>
    <row r="152" spans="1:4" x14ac:dyDescent="0.25">
      <c r="A152" s="120"/>
      <c r="C152" s="120"/>
      <c r="D152" s="120"/>
    </row>
    <row r="153" spans="1:4" x14ac:dyDescent="0.25">
      <c r="A153" s="120"/>
      <c r="C153" s="120"/>
      <c r="D153" s="120"/>
    </row>
    <row r="154" spans="1:4" x14ac:dyDescent="0.25">
      <c r="A154" s="120"/>
      <c r="C154" s="120"/>
      <c r="D154" s="120"/>
    </row>
    <row r="155" spans="1:4" x14ac:dyDescent="0.25">
      <c r="A155" s="120"/>
      <c r="C155" s="120"/>
      <c r="D155" s="120"/>
    </row>
    <row r="156" spans="1:4" x14ac:dyDescent="0.25">
      <c r="A156" s="120"/>
      <c r="C156" s="120"/>
      <c r="D156" s="120"/>
    </row>
    <row r="157" spans="1:4" x14ac:dyDescent="0.25">
      <c r="A157" s="120"/>
      <c r="C157" s="120"/>
      <c r="D157" s="120"/>
    </row>
    <row r="158" spans="1:4" x14ac:dyDescent="0.25">
      <c r="A158" s="120"/>
      <c r="C158" s="120"/>
      <c r="D158" s="120"/>
    </row>
    <row r="159" spans="1:4" x14ac:dyDescent="0.25">
      <c r="A159" s="120"/>
      <c r="C159" s="120"/>
      <c r="D159" s="120"/>
    </row>
    <row r="160" spans="1:4" x14ac:dyDescent="0.25">
      <c r="A160" s="120"/>
      <c r="C160" s="120"/>
      <c r="D160" s="120"/>
    </row>
    <row r="161" spans="1:4" x14ac:dyDescent="0.25">
      <c r="A161" s="120"/>
      <c r="C161" s="120"/>
      <c r="D161" s="120"/>
    </row>
    <row r="162" spans="1:4" x14ac:dyDescent="0.25">
      <c r="A162" s="120"/>
      <c r="C162" s="120"/>
      <c r="D162" s="120"/>
    </row>
    <row r="163" spans="1:4" x14ac:dyDescent="0.25">
      <c r="A163" s="120"/>
      <c r="C163" s="120"/>
      <c r="D163" s="120"/>
    </row>
    <row r="164" spans="1:4" x14ac:dyDescent="0.25">
      <c r="A164" s="120"/>
      <c r="C164" s="120"/>
      <c r="D164" s="120"/>
    </row>
    <row r="165" spans="1:4" x14ac:dyDescent="0.25">
      <c r="A165" s="120"/>
      <c r="C165" s="120"/>
      <c r="D165" s="120"/>
    </row>
    <row r="166" spans="1:4" x14ac:dyDescent="0.25">
      <c r="A166" s="120"/>
      <c r="C166" s="120"/>
      <c r="D166" s="120"/>
    </row>
    <row r="167" spans="1:4" x14ac:dyDescent="0.25">
      <c r="A167" s="120"/>
      <c r="C167" s="120"/>
      <c r="D167" s="120"/>
    </row>
    <row r="168" spans="1:4" x14ac:dyDescent="0.25">
      <c r="A168" s="120"/>
      <c r="C168" s="120"/>
      <c r="D168" s="120"/>
    </row>
    <row r="169" spans="1:4" x14ac:dyDescent="0.25">
      <c r="A169" s="120"/>
      <c r="C169" s="120"/>
      <c r="D169" s="120"/>
    </row>
    <row r="170" spans="1:4" x14ac:dyDescent="0.25">
      <c r="A170" s="120"/>
      <c r="C170" s="120"/>
      <c r="D170" s="120"/>
    </row>
    <row r="171" spans="1:4" x14ac:dyDescent="0.25">
      <c r="A171" s="120"/>
      <c r="C171" s="120"/>
      <c r="D171" s="120"/>
    </row>
    <row r="172" spans="1:4" x14ac:dyDescent="0.25">
      <c r="A172" s="120"/>
      <c r="C172" s="120"/>
      <c r="D172" s="120"/>
    </row>
    <row r="173" spans="1:4" x14ac:dyDescent="0.25">
      <c r="A173" s="120"/>
      <c r="C173" s="120"/>
      <c r="D173" s="120"/>
    </row>
    <row r="174" spans="1:4" x14ac:dyDescent="0.25">
      <c r="A174" s="120"/>
      <c r="C174" s="120"/>
      <c r="D174" s="120"/>
    </row>
    <row r="175" spans="1:4" x14ac:dyDescent="0.25">
      <c r="A175" s="120"/>
      <c r="C175" s="120"/>
      <c r="D175" s="120"/>
    </row>
    <row r="176" spans="1:4" x14ac:dyDescent="0.25">
      <c r="A176" s="120"/>
      <c r="C176" s="120"/>
      <c r="D176" s="120"/>
    </row>
    <row r="177" spans="1:4" x14ac:dyDescent="0.25">
      <c r="A177" s="120"/>
      <c r="C177" s="120"/>
      <c r="D177" s="120"/>
    </row>
    <row r="178" spans="1:4" x14ac:dyDescent="0.25">
      <c r="A178" s="120"/>
      <c r="C178" s="120"/>
      <c r="D178" s="120"/>
    </row>
    <row r="179" spans="1:4" x14ac:dyDescent="0.25">
      <c r="A179" s="120"/>
      <c r="C179" s="120"/>
      <c r="D179" s="120"/>
    </row>
    <row r="180" spans="1:4" x14ac:dyDescent="0.25">
      <c r="A180" s="120"/>
      <c r="C180" s="120"/>
      <c r="D180" s="120"/>
    </row>
    <row r="181" spans="1:4" x14ac:dyDescent="0.25">
      <c r="A181" s="120"/>
      <c r="C181" s="120"/>
      <c r="D181" s="120"/>
    </row>
    <row r="182" spans="1:4" x14ac:dyDescent="0.25">
      <c r="A182" s="120"/>
      <c r="C182" s="120"/>
      <c r="D182" s="120"/>
    </row>
    <row r="183" spans="1:4" x14ac:dyDescent="0.25">
      <c r="A183" s="120"/>
      <c r="C183" s="120"/>
      <c r="D183" s="120"/>
    </row>
    <row r="184" spans="1:4" x14ac:dyDescent="0.25">
      <c r="A184" s="120"/>
      <c r="C184" s="120"/>
      <c r="D184" s="120"/>
    </row>
    <row r="185" spans="1:4" x14ac:dyDescent="0.25">
      <c r="A185" s="120"/>
      <c r="C185" s="120"/>
      <c r="D185" s="120"/>
    </row>
    <row r="186" spans="1:4" x14ac:dyDescent="0.25">
      <c r="A186" s="120"/>
      <c r="C186" s="120"/>
      <c r="D186" s="120"/>
    </row>
    <row r="187" spans="1:4" x14ac:dyDescent="0.25">
      <c r="A187" s="120"/>
      <c r="C187" s="120"/>
      <c r="D187" s="120"/>
    </row>
    <row r="188" spans="1:4" x14ac:dyDescent="0.25">
      <c r="A188" s="120"/>
      <c r="C188" s="120"/>
      <c r="D188" s="120"/>
    </row>
    <row r="189" spans="1:4" x14ac:dyDescent="0.25">
      <c r="A189" s="120"/>
      <c r="C189" s="120"/>
      <c r="D189" s="120"/>
    </row>
    <row r="190" spans="1:4" x14ac:dyDescent="0.25">
      <c r="A190" s="120"/>
      <c r="C190" s="120"/>
      <c r="D190" s="120"/>
    </row>
    <row r="191" spans="1:4" x14ac:dyDescent="0.25">
      <c r="A191" s="120"/>
      <c r="C191" s="120"/>
      <c r="D191" s="120"/>
    </row>
    <row r="192" spans="1:4" x14ac:dyDescent="0.25">
      <c r="A192" s="120"/>
      <c r="C192" s="120"/>
      <c r="D192" s="120"/>
    </row>
    <row r="193" spans="1:4" x14ac:dyDescent="0.25">
      <c r="A193" s="120"/>
      <c r="C193" s="120"/>
      <c r="D193" s="120"/>
    </row>
    <row r="194" spans="1:4" x14ac:dyDescent="0.25">
      <c r="A194" s="120"/>
      <c r="C194" s="120"/>
      <c r="D194" s="120"/>
    </row>
    <row r="195" spans="1:4" x14ac:dyDescent="0.25">
      <c r="A195" s="120"/>
      <c r="C195" s="120"/>
      <c r="D195" s="120"/>
    </row>
    <row r="196" spans="1:4" x14ac:dyDescent="0.25">
      <c r="A196" s="120"/>
      <c r="C196" s="120"/>
      <c r="D196" s="120"/>
    </row>
    <row r="197" spans="1:4" x14ac:dyDescent="0.25">
      <c r="A197" s="120"/>
      <c r="C197" s="120"/>
      <c r="D197" s="120"/>
    </row>
    <row r="198" spans="1:4" x14ac:dyDescent="0.25">
      <c r="A198" s="120"/>
      <c r="C198" s="120"/>
      <c r="D198" s="120"/>
    </row>
    <row r="199" spans="1:4" x14ac:dyDescent="0.25">
      <c r="A199" s="120"/>
      <c r="C199" s="120"/>
      <c r="D199" s="120"/>
    </row>
    <row r="200" spans="1:4" x14ac:dyDescent="0.25">
      <c r="A200" s="120"/>
      <c r="C200" s="120"/>
      <c r="D200" s="120"/>
    </row>
    <row r="201" spans="1:4" x14ac:dyDescent="0.25">
      <c r="A201" s="120"/>
      <c r="C201" s="120"/>
      <c r="D201" s="120"/>
    </row>
    <row r="202" spans="1:4" x14ac:dyDescent="0.25">
      <c r="A202" s="120"/>
      <c r="C202" s="120"/>
      <c r="D202" s="120"/>
    </row>
    <row r="203" spans="1:4" x14ac:dyDescent="0.25">
      <c r="A203" s="120"/>
      <c r="C203" s="120"/>
      <c r="D203" s="120"/>
    </row>
    <row r="204" spans="1:4" x14ac:dyDescent="0.25">
      <c r="A204" s="120"/>
      <c r="C204" s="120"/>
      <c r="D204" s="120"/>
    </row>
    <row r="205" spans="1:4" x14ac:dyDescent="0.25">
      <c r="A205" s="120"/>
      <c r="C205" s="120"/>
      <c r="D205" s="120"/>
    </row>
    <row r="206" spans="1:4" x14ac:dyDescent="0.25">
      <c r="A206" s="120"/>
      <c r="C206" s="120"/>
      <c r="D206" s="120"/>
    </row>
    <row r="207" spans="1:4" x14ac:dyDescent="0.25">
      <c r="A207" s="120"/>
      <c r="C207" s="120"/>
      <c r="D207" s="120"/>
    </row>
    <row r="208" spans="1:4" x14ac:dyDescent="0.25">
      <c r="A208" s="120"/>
      <c r="C208" s="120"/>
      <c r="D208" s="120"/>
    </row>
    <row r="209" spans="1:4" x14ac:dyDescent="0.25">
      <c r="A209" s="120"/>
      <c r="C209" s="120"/>
      <c r="D209" s="120"/>
    </row>
    <row r="210" spans="1:4" x14ac:dyDescent="0.25">
      <c r="A210" s="120"/>
      <c r="C210" s="120"/>
      <c r="D210" s="120"/>
    </row>
    <row r="211" spans="1:4" x14ac:dyDescent="0.25">
      <c r="A211" s="120"/>
      <c r="C211" s="120"/>
      <c r="D211" s="120"/>
    </row>
    <row r="212" spans="1:4" x14ac:dyDescent="0.25">
      <c r="A212" s="120"/>
      <c r="C212" s="120"/>
      <c r="D212" s="120"/>
    </row>
    <row r="213" spans="1:4" x14ac:dyDescent="0.25">
      <c r="A213" s="120"/>
      <c r="C213" s="120"/>
      <c r="D213" s="120"/>
    </row>
    <row r="214" spans="1:4" x14ac:dyDescent="0.25">
      <c r="A214" s="120"/>
      <c r="C214" s="120"/>
      <c r="D214" s="120"/>
    </row>
    <row r="215" spans="1:4" x14ac:dyDescent="0.25">
      <c r="A215" s="120"/>
      <c r="C215" s="120"/>
      <c r="D215" s="120"/>
    </row>
    <row r="216" spans="1:4" x14ac:dyDescent="0.25">
      <c r="A216" s="120"/>
      <c r="C216" s="120"/>
      <c r="D216" s="120"/>
    </row>
    <row r="217" spans="1:4" x14ac:dyDescent="0.25">
      <c r="A217" s="120"/>
      <c r="C217" s="120"/>
      <c r="D217" s="120"/>
    </row>
    <row r="218" spans="1:4" x14ac:dyDescent="0.25">
      <c r="A218" s="120"/>
      <c r="C218" s="120"/>
      <c r="D218" s="120"/>
    </row>
    <row r="219" spans="1:4" x14ac:dyDescent="0.25">
      <c r="A219" s="120"/>
      <c r="C219" s="120"/>
      <c r="D219" s="120"/>
    </row>
    <row r="220" spans="1:4" x14ac:dyDescent="0.25">
      <c r="A220" s="120"/>
      <c r="C220" s="120"/>
      <c r="D220" s="120"/>
    </row>
    <row r="221" spans="1:4" x14ac:dyDescent="0.25">
      <c r="A221" s="120"/>
      <c r="C221" s="120"/>
      <c r="D221" s="120"/>
    </row>
    <row r="222" spans="1:4" x14ac:dyDescent="0.25">
      <c r="A222" s="120"/>
      <c r="C222" s="120"/>
      <c r="D222" s="120"/>
    </row>
    <row r="223" spans="1:4" x14ac:dyDescent="0.25">
      <c r="A223" s="120"/>
      <c r="C223" s="120"/>
      <c r="D223" s="120"/>
    </row>
    <row r="224" spans="1:4" x14ac:dyDescent="0.25">
      <c r="A224" s="120"/>
      <c r="C224" s="120"/>
      <c r="D224" s="120"/>
    </row>
    <row r="225" spans="1:4" x14ac:dyDescent="0.25">
      <c r="A225" s="120"/>
      <c r="C225" s="120"/>
      <c r="D225" s="120"/>
    </row>
    <row r="226" spans="1:4" x14ac:dyDescent="0.25">
      <c r="A226" s="120"/>
      <c r="C226" s="120"/>
      <c r="D226" s="120"/>
    </row>
    <row r="227" spans="1:4" x14ac:dyDescent="0.25">
      <c r="A227" s="120"/>
      <c r="C227" s="120"/>
      <c r="D227" s="120"/>
    </row>
    <row r="228" spans="1:4" x14ac:dyDescent="0.25">
      <c r="A228" s="120"/>
      <c r="C228" s="120"/>
      <c r="D228" s="120"/>
    </row>
    <row r="229" spans="1:4" x14ac:dyDescent="0.25">
      <c r="A229" s="120"/>
      <c r="C229" s="120"/>
      <c r="D229" s="120"/>
    </row>
    <row r="230" spans="1:4" x14ac:dyDescent="0.25">
      <c r="A230" s="120"/>
      <c r="C230" s="120"/>
      <c r="D230" s="120"/>
    </row>
    <row r="231" spans="1:4" x14ac:dyDescent="0.25">
      <c r="A231" s="120"/>
      <c r="C231" s="120"/>
      <c r="D231" s="120"/>
    </row>
    <row r="232" spans="1:4" x14ac:dyDescent="0.25">
      <c r="A232" s="120"/>
      <c r="C232" s="120"/>
      <c r="D232" s="120"/>
    </row>
    <row r="233" spans="1:4" x14ac:dyDescent="0.25">
      <c r="A233" s="120"/>
      <c r="C233" s="120"/>
      <c r="D233" s="120"/>
    </row>
    <row r="234" spans="1:4" x14ac:dyDescent="0.25">
      <c r="A234" s="120"/>
      <c r="C234" s="120"/>
      <c r="D234" s="120"/>
    </row>
    <row r="235" spans="1:4" x14ac:dyDescent="0.25">
      <c r="A235" s="120"/>
      <c r="C235" s="120"/>
      <c r="D235" s="120"/>
    </row>
    <row r="236" spans="1:4" x14ac:dyDescent="0.25">
      <c r="A236" s="120"/>
      <c r="C236" s="120"/>
      <c r="D236" s="120"/>
    </row>
    <row r="237" spans="1:4" x14ac:dyDescent="0.25">
      <c r="A237" s="120"/>
      <c r="C237" s="120"/>
      <c r="D237" s="120"/>
    </row>
    <row r="238" spans="1:4" x14ac:dyDescent="0.25">
      <c r="A238" s="120"/>
      <c r="C238" s="120"/>
      <c r="D238" s="120"/>
    </row>
    <row r="239" spans="1:4" x14ac:dyDescent="0.25">
      <c r="A239" s="120"/>
      <c r="C239" s="120"/>
      <c r="D239" s="120"/>
    </row>
    <row r="240" spans="1:4" x14ac:dyDescent="0.25">
      <c r="A240" s="120"/>
      <c r="C240" s="120"/>
      <c r="D240" s="120"/>
    </row>
    <row r="241" spans="1:4" x14ac:dyDescent="0.25">
      <c r="A241" s="120"/>
      <c r="C241" s="120"/>
      <c r="D241" s="120"/>
    </row>
    <row r="242" spans="1:4" x14ac:dyDescent="0.25">
      <c r="A242" s="120"/>
      <c r="C242" s="120"/>
      <c r="D242" s="120"/>
    </row>
    <row r="243" spans="1:4" x14ac:dyDescent="0.25">
      <c r="A243" s="120"/>
      <c r="C243" s="120"/>
      <c r="D243" s="120"/>
    </row>
    <row r="244" spans="1:4" x14ac:dyDescent="0.25">
      <c r="A244" s="120"/>
      <c r="C244" s="120"/>
      <c r="D244" s="120"/>
    </row>
    <row r="245" spans="1:4" x14ac:dyDescent="0.25">
      <c r="A245" s="120"/>
      <c r="C245" s="120"/>
      <c r="D245" s="120"/>
    </row>
    <row r="246" spans="1:4" x14ac:dyDescent="0.25">
      <c r="A246" s="120"/>
      <c r="C246" s="120"/>
      <c r="D246" s="120"/>
    </row>
    <row r="247" spans="1:4" x14ac:dyDescent="0.25">
      <c r="A247" s="120"/>
      <c r="C247" s="120"/>
      <c r="D247" s="120"/>
    </row>
    <row r="248" spans="1:4" x14ac:dyDescent="0.25">
      <c r="A248" s="120"/>
      <c r="C248" s="120"/>
      <c r="D248" s="120"/>
    </row>
    <row r="249" spans="1:4" x14ac:dyDescent="0.25">
      <c r="A249" s="120"/>
      <c r="C249" s="120"/>
      <c r="D249" s="120"/>
    </row>
    <row r="250" spans="1:4" x14ac:dyDescent="0.25">
      <c r="A250" s="120"/>
      <c r="C250" s="120"/>
      <c r="D250" s="120"/>
    </row>
    <row r="251" spans="1:4" x14ac:dyDescent="0.25">
      <c r="A251" s="120"/>
      <c r="C251" s="120"/>
      <c r="D251" s="120"/>
    </row>
    <row r="252" spans="1:4" x14ac:dyDescent="0.25">
      <c r="A252" s="120"/>
      <c r="C252" s="120"/>
      <c r="D252" s="120"/>
    </row>
    <row r="253" spans="1:4" x14ac:dyDescent="0.25">
      <c r="A253" s="120"/>
      <c r="C253" s="120"/>
      <c r="D253" s="120"/>
    </row>
    <row r="254" spans="1:4" x14ac:dyDescent="0.25">
      <c r="A254" s="120"/>
      <c r="C254" s="120"/>
      <c r="D254" s="120"/>
    </row>
    <row r="255" spans="1:4" x14ac:dyDescent="0.25">
      <c r="A255" s="120"/>
      <c r="C255" s="120"/>
      <c r="D255" s="120"/>
    </row>
    <row r="256" spans="1:4" x14ac:dyDescent="0.25">
      <c r="A256" s="120"/>
      <c r="C256" s="120"/>
      <c r="D256" s="120"/>
    </row>
    <row r="257" spans="1:5" x14ac:dyDescent="0.25">
      <c r="A257" s="120"/>
      <c r="C257" s="120"/>
      <c r="D257" s="120"/>
    </row>
    <row r="258" spans="1:5" x14ac:dyDescent="0.25">
      <c r="A258" s="120"/>
      <c r="C258" s="120"/>
      <c r="D258" s="120"/>
    </row>
    <row r="259" spans="1:5" x14ac:dyDescent="0.25">
      <c r="A259" s="120"/>
      <c r="C259" s="120"/>
      <c r="D259" s="120"/>
    </row>
    <row r="260" spans="1:5" x14ac:dyDescent="0.25">
      <c r="A260" s="120"/>
      <c r="C260" s="120"/>
      <c r="D260" s="120"/>
    </row>
    <row r="261" spans="1:5" x14ac:dyDescent="0.25">
      <c r="A261" s="120"/>
      <c r="C261" s="120"/>
      <c r="D261" s="120"/>
    </row>
    <row r="262" spans="1:5" x14ac:dyDescent="0.25">
      <c r="A262" s="120"/>
      <c r="C262" s="120"/>
      <c r="D262" s="120"/>
    </row>
    <row r="263" spans="1:5" x14ac:dyDescent="0.25">
      <c r="A263" s="120"/>
      <c r="C263" s="120"/>
      <c r="D263" s="120"/>
    </row>
    <row r="264" spans="1:5" x14ac:dyDescent="0.25">
      <c r="A264" s="120"/>
      <c r="C264" s="120"/>
      <c r="D264" s="120"/>
    </row>
    <row r="265" spans="1:5" x14ac:dyDescent="0.25">
      <c r="A265" s="120"/>
      <c r="C265" s="120"/>
      <c r="D265" s="120"/>
    </row>
    <row r="266" spans="1:5" x14ac:dyDescent="0.25">
      <c r="A266" s="120"/>
      <c r="C266" s="120"/>
      <c r="D266" s="120"/>
    </row>
    <row r="267" spans="1:5" x14ac:dyDescent="0.25">
      <c r="A267" s="81"/>
      <c r="B267" s="81"/>
      <c r="C267" s="81"/>
      <c r="D267" s="81"/>
      <c r="E267" s="81"/>
    </row>
    <row r="268" spans="1:5" x14ac:dyDescent="0.25">
      <c r="A268" s="81"/>
      <c r="B268" s="81"/>
      <c r="C268" s="81"/>
      <c r="D268" s="81"/>
      <c r="E268" s="81"/>
    </row>
    <row r="269" spans="1:5" x14ac:dyDescent="0.25">
      <c r="A269" s="81"/>
      <c r="B269" s="81"/>
      <c r="C269" s="81"/>
      <c r="D269" s="81"/>
      <c r="E269" s="81"/>
    </row>
    <row r="270" spans="1:5" x14ac:dyDescent="0.25">
      <c r="A270" s="81"/>
      <c r="B270" s="81"/>
      <c r="C270" s="81"/>
      <c r="D270" s="81"/>
      <c r="E270" s="81"/>
    </row>
    <row r="271" spans="1:5" x14ac:dyDescent="0.25">
      <c r="A271" s="81"/>
      <c r="B271" s="81"/>
      <c r="C271" s="81"/>
      <c r="D271" s="81"/>
      <c r="E271" s="81"/>
    </row>
    <row r="272" spans="1:5" x14ac:dyDescent="0.25">
      <c r="A272" s="81"/>
      <c r="B272" s="81"/>
      <c r="C272" s="81"/>
      <c r="D272" s="81"/>
      <c r="E272" s="81"/>
    </row>
    <row r="273" spans="1:5" x14ac:dyDescent="0.25">
      <c r="A273" s="81"/>
      <c r="B273" s="81"/>
      <c r="C273" s="81"/>
      <c r="D273" s="81"/>
      <c r="E273" s="81"/>
    </row>
    <row r="274" spans="1:5" x14ac:dyDescent="0.25">
      <c r="A274" s="81"/>
      <c r="B274" s="81"/>
      <c r="C274" s="81"/>
      <c r="D274" s="81"/>
      <c r="E274" s="81"/>
    </row>
    <row r="275" spans="1:5" x14ac:dyDescent="0.25">
      <c r="A275" s="81"/>
      <c r="B275" s="81"/>
      <c r="C275" s="81"/>
      <c r="D275" s="81"/>
      <c r="E275" s="81"/>
    </row>
    <row r="276" spans="1:5" x14ac:dyDescent="0.25">
      <c r="A276" s="81"/>
      <c r="B276" s="81"/>
      <c r="C276" s="81"/>
      <c r="D276" s="81"/>
      <c r="E276" s="81"/>
    </row>
    <row r="277" spans="1:5" x14ac:dyDescent="0.25">
      <c r="A277" s="81"/>
      <c r="B277" s="81"/>
      <c r="C277" s="81"/>
      <c r="D277" s="81"/>
      <c r="E277" s="81"/>
    </row>
    <row r="278" spans="1:5" x14ac:dyDescent="0.25">
      <c r="A278" s="81"/>
      <c r="B278" s="81"/>
      <c r="C278" s="81"/>
      <c r="D278" s="81"/>
      <c r="E278" s="81"/>
    </row>
    <row r="279" spans="1:5" x14ac:dyDescent="0.25">
      <c r="A279" s="81"/>
      <c r="B279" s="81"/>
      <c r="C279" s="81"/>
      <c r="D279" s="81"/>
      <c r="E279" s="81"/>
    </row>
    <row r="280" spans="1:5" x14ac:dyDescent="0.25">
      <c r="A280" s="81"/>
      <c r="B280" s="81"/>
      <c r="C280" s="81"/>
      <c r="D280" s="81"/>
      <c r="E280" s="81"/>
    </row>
    <row r="281" spans="1:5" x14ac:dyDescent="0.25">
      <c r="A281" s="81"/>
      <c r="B281" s="81"/>
      <c r="C281" s="81"/>
      <c r="D281" s="81"/>
      <c r="E281" s="81"/>
    </row>
    <row r="282" spans="1:5" x14ac:dyDescent="0.25">
      <c r="A282" s="81"/>
      <c r="B282" s="81"/>
      <c r="C282" s="81"/>
      <c r="D282" s="81"/>
      <c r="E282" s="81"/>
    </row>
    <row r="283" spans="1:5" x14ac:dyDescent="0.25">
      <c r="A283" s="81"/>
      <c r="B283" s="81"/>
      <c r="C283" s="81"/>
      <c r="D283" s="81"/>
      <c r="E283" s="81"/>
    </row>
    <row r="284" spans="1:5" x14ac:dyDescent="0.25">
      <c r="A284" s="81"/>
      <c r="B284" s="81"/>
      <c r="C284" s="81"/>
      <c r="D284" s="81"/>
      <c r="E284" s="81"/>
    </row>
    <row r="285" spans="1:5" x14ac:dyDescent="0.25">
      <c r="A285" s="81"/>
      <c r="B285" s="81"/>
      <c r="C285" s="81"/>
      <c r="D285" s="81"/>
      <c r="E285" s="81"/>
    </row>
    <row r="286" spans="1:5" x14ac:dyDescent="0.25">
      <c r="A286" s="81"/>
      <c r="B286" s="81"/>
      <c r="C286" s="81"/>
      <c r="D286" s="81"/>
      <c r="E286" s="81"/>
    </row>
    <row r="287" spans="1:5" x14ac:dyDescent="0.25">
      <c r="A287" s="81"/>
      <c r="B287" s="81"/>
      <c r="C287" s="81"/>
      <c r="D287" s="81"/>
      <c r="E287" s="81"/>
    </row>
    <row r="288" spans="1:5" x14ac:dyDescent="0.25">
      <c r="A288" s="81"/>
      <c r="B288" s="81"/>
      <c r="C288" s="81"/>
      <c r="D288" s="81"/>
      <c r="E288" s="81"/>
    </row>
    <row r="289" spans="1:5" x14ac:dyDescent="0.25">
      <c r="A289" s="81"/>
      <c r="B289" s="81"/>
      <c r="C289" s="81"/>
      <c r="D289" s="81"/>
      <c r="E289" s="81"/>
    </row>
    <row r="290" spans="1:5" x14ac:dyDescent="0.25">
      <c r="A290" s="81"/>
      <c r="B290" s="81"/>
      <c r="C290" s="81"/>
      <c r="D290" s="81"/>
      <c r="E290" s="81"/>
    </row>
    <row r="291" spans="1:5" x14ac:dyDescent="0.25">
      <c r="A291" s="81"/>
      <c r="B291" s="81"/>
      <c r="C291" s="81"/>
      <c r="D291" s="81"/>
      <c r="E291" s="81"/>
    </row>
    <row r="292" spans="1:5" x14ac:dyDescent="0.25">
      <c r="A292" s="81"/>
      <c r="B292" s="81"/>
      <c r="C292" s="81"/>
      <c r="D292" s="81"/>
      <c r="E292" s="81"/>
    </row>
    <row r="293" spans="1:5" x14ac:dyDescent="0.25">
      <c r="A293" s="81"/>
      <c r="B293" s="81"/>
      <c r="C293" s="81"/>
      <c r="D293" s="81"/>
      <c r="E293" s="81"/>
    </row>
    <row r="294" spans="1:5" x14ac:dyDescent="0.25">
      <c r="A294" s="81"/>
      <c r="B294" s="81"/>
      <c r="C294" s="81"/>
      <c r="D294" s="81"/>
      <c r="E294" s="81"/>
    </row>
    <row r="295" spans="1:5" x14ac:dyDescent="0.25">
      <c r="A295" s="81"/>
      <c r="B295" s="81"/>
      <c r="C295" s="81"/>
      <c r="D295" s="81"/>
      <c r="E295" s="81"/>
    </row>
    <row r="296" spans="1:5" x14ac:dyDescent="0.25">
      <c r="A296" s="81"/>
      <c r="B296" s="81"/>
      <c r="C296" s="81"/>
      <c r="D296" s="81"/>
      <c r="E296" s="81"/>
    </row>
    <row r="297" spans="1:5" x14ac:dyDescent="0.25">
      <c r="A297" s="81"/>
      <c r="B297" s="81"/>
      <c r="C297" s="81"/>
      <c r="D297" s="81"/>
      <c r="E297" s="81"/>
    </row>
    <row r="298" spans="1:5" x14ac:dyDescent="0.25">
      <c r="A298" s="81"/>
      <c r="B298" s="81"/>
      <c r="C298" s="81"/>
      <c r="D298" s="81"/>
      <c r="E298" s="81"/>
    </row>
    <row r="299" spans="1:5" x14ac:dyDescent="0.25">
      <c r="A299" s="81"/>
      <c r="B299" s="81"/>
      <c r="C299" s="81"/>
      <c r="D299" s="81"/>
      <c r="E299" s="81"/>
    </row>
    <row r="300" spans="1:5" x14ac:dyDescent="0.25">
      <c r="A300" s="81"/>
      <c r="B300" s="81"/>
      <c r="C300" s="81"/>
      <c r="D300" s="81"/>
      <c r="E300" s="81"/>
    </row>
    <row r="301" spans="1:5" x14ac:dyDescent="0.25">
      <c r="A301" s="81"/>
      <c r="B301" s="81"/>
      <c r="C301" s="81"/>
      <c r="D301" s="81"/>
      <c r="E301" s="81"/>
    </row>
    <row r="302" spans="1:5" x14ac:dyDescent="0.25">
      <c r="A302" s="81"/>
      <c r="B302" s="81"/>
      <c r="C302" s="81"/>
      <c r="D302" s="81"/>
      <c r="E302" s="81"/>
    </row>
    <row r="303" spans="1:5" x14ac:dyDescent="0.25">
      <c r="A303" s="81"/>
      <c r="B303" s="81"/>
      <c r="C303" s="81"/>
      <c r="D303" s="81"/>
      <c r="E303" s="81"/>
    </row>
    <row r="304" spans="1:5" x14ac:dyDescent="0.25">
      <c r="A304" s="81"/>
      <c r="B304" s="81"/>
      <c r="C304" s="81"/>
      <c r="D304" s="81"/>
      <c r="E304" s="81"/>
    </row>
    <row r="305" spans="1:5" x14ac:dyDescent="0.25">
      <c r="A305" s="81"/>
      <c r="B305" s="81"/>
      <c r="C305" s="81"/>
      <c r="D305" s="81"/>
      <c r="E305" s="81"/>
    </row>
    <row r="306" spans="1:5" x14ac:dyDescent="0.25">
      <c r="A306" s="120"/>
      <c r="C306" s="120"/>
      <c r="D306" s="120"/>
    </row>
    <row r="307" spans="1:5" x14ac:dyDescent="0.25">
      <c r="A307" s="120"/>
      <c r="C307" s="120"/>
      <c r="D307" s="120"/>
    </row>
    <row r="308" spans="1:5" x14ac:dyDescent="0.25">
      <c r="A308" s="120"/>
      <c r="C308" s="120"/>
      <c r="D308" s="120"/>
    </row>
    <row r="309" spans="1:5" x14ac:dyDescent="0.25">
      <c r="A309" s="120"/>
      <c r="C309" s="120"/>
      <c r="D309" s="120"/>
    </row>
    <row r="310" spans="1:5" x14ac:dyDescent="0.25">
      <c r="A310" s="120"/>
      <c r="C310" s="120"/>
      <c r="D310" s="120"/>
    </row>
    <row r="311" spans="1:5" x14ac:dyDescent="0.25">
      <c r="A311" s="120"/>
      <c r="C311" s="120"/>
      <c r="D311" s="120"/>
    </row>
    <row r="312" spans="1:5" x14ac:dyDescent="0.25">
      <c r="A312" s="120"/>
      <c r="C312" s="120"/>
      <c r="D312" s="120"/>
    </row>
    <row r="313" spans="1:5" x14ac:dyDescent="0.25">
      <c r="A313" s="120"/>
      <c r="C313" s="120"/>
      <c r="D313" s="120"/>
    </row>
    <row r="314" spans="1:5" x14ac:dyDescent="0.25">
      <c r="A314" s="120"/>
      <c r="C314" s="120"/>
      <c r="D314" s="120"/>
    </row>
    <row r="315" spans="1:5" x14ac:dyDescent="0.25">
      <c r="A315" s="120"/>
      <c r="C315" s="120"/>
      <c r="D315" s="120"/>
    </row>
    <row r="316" spans="1:5" x14ac:dyDescent="0.25">
      <c r="A316" s="120"/>
      <c r="C316" s="120"/>
      <c r="D316" s="120"/>
    </row>
    <row r="317" spans="1:5" x14ac:dyDescent="0.25">
      <c r="A317" s="120"/>
      <c r="C317" s="120"/>
      <c r="D317" s="120"/>
    </row>
    <row r="318" spans="1:5" x14ac:dyDescent="0.25">
      <c r="A318" s="120"/>
      <c r="C318" s="120"/>
      <c r="D318" s="120"/>
    </row>
    <row r="319" spans="1:5" x14ac:dyDescent="0.25">
      <c r="A319" s="120"/>
      <c r="C319" s="120"/>
      <c r="D319" s="120"/>
    </row>
    <row r="320" spans="1:5" x14ac:dyDescent="0.25">
      <c r="A320" s="120"/>
      <c r="C320" s="120"/>
      <c r="D320" s="120"/>
    </row>
    <row r="321" spans="1:4" x14ac:dyDescent="0.25">
      <c r="A321" s="120"/>
      <c r="C321" s="120"/>
      <c r="D321" s="120"/>
    </row>
    <row r="322" spans="1:4" x14ac:dyDescent="0.25">
      <c r="A322" s="120"/>
      <c r="C322" s="120"/>
      <c r="D322" s="120"/>
    </row>
    <row r="323" spans="1:4" x14ac:dyDescent="0.25">
      <c r="A323" s="120"/>
      <c r="C323" s="120"/>
      <c r="D323" s="120"/>
    </row>
    <row r="324" spans="1:4" x14ac:dyDescent="0.25">
      <c r="A324" s="120"/>
      <c r="C324" s="120"/>
      <c r="D324" s="120"/>
    </row>
    <row r="325" spans="1:4" x14ac:dyDescent="0.25">
      <c r="A325" s="120"/>
      <c r="C325" s="120"/>
      <c r="D325" s="120"/>
    </row>
    <row r="326" spans="1:4" x14ac:dyDescent="0.25">
      <c r="A326" s="120"/>
      <c r="C326" s="120"/>
      <c r="D326" s="120"/>
    </row>
    <row r="327" spans="1:4" x14ac:dyDescent="0.25">
      <c r="A327" s="120"/>
      <c r="C327" s="120"/>
      <c r="D327" s="120"/>
    </row>
    <row r="328" spans="1:4" x14ac:dyDescent="0.25">
      <c r="A328" s="120"/>
      <c r="C328" s="120"/>
      <c r="D328" s="120"/>
    </row>
    <row r="329" spans="1:4" x14ac:dyDescent="0.25">
      <c r="A329" s="120"/>
      <c r="C329" s="120"/>
      <c r="D329" s="120"/>
    </row>
    <row r="330" spans="1:4" x14ac:dyDescent="0.25">
      <c r="A330" s="120"/>
      <c r="C330" s="120"/>
      <c r="D330" s="120"/>
    </row>
    <row r="331" spans="1:4" x14ac:dyDescent="0.25">
      <c r="A331" s="120"/>
      <c r="C331" s="120"/>
      <c r="D331" s="120"/>
    </row>
    <row r="332" spans="1:4" x14ac:dyDescent="0.25">
      <c r="A332" s="120"/>
      <c r="C332" s="120"/>
      <c r="D332" s="120"/>
    </row>
    <row r="333" spans="1:4" x14ac:dyDescent="0.25">
      <c r="A333" s="120"/>
      <c r="C333" s="120"/>
      <c r="D333" s="120"/>
    </row>
    <row r="334" spans="1:4" x14ac:dyDescent="0.25">
      <c r="A334" s="120"/>
      <c r="C334" s="120"/>
      <c r="D334" s="120"/>
    </row>
    <row r="335" spans="1:4" x14ac:dyDescent="0.25">
      <c r="A335" s="120"/>
      <c r="C335" s="120"/>
      <c r="D335" s="120"/>
    </row>
    <row r="336" spans="1:4" x14ac:dyDescent="0.25">
      <c r="A336" s="120"/>
      <c r="C336" s="120"/>
      <c r="D336" s="120"/>
    </row>
    <row r="337" spans="1:4" x14ac:dyDescent="0.25">
      <c r="A337" s="120"/>
      <c r="C337" s="120"/>
      <c r="D337" s="120"/>
    </row>
    <row r="338" spans="1:4" x14ac:dyDescent="0.25">
      <c r="A338" s="120"/>
      <c r="C338" s="120"/>
      <c r="D338" s="120"/>
    </row>
    <row r="339" spans="1:4" x14ac:dyDescent="0.25">
      <c r="A339" s="120"/>
      <c r="C339" s="120"/>
      <c r="D339" s="120"/>
    </row>
    <row r="340" spans="1:4" x14ac:dyDescent="0.25">
      <c r="A340" s="120"/>
      <c r="C340" s="120"/>
      <c r="D340" s="120"/>
    </row>
    <row r="341" spans="1:4" x14ac:dyDescent="0.25">
      <c r="A341" s="120"/>
      <c r="C341" s="120"/>
      <c r="D341" s="120"/>
    </row>
    <row r="342" spans="1:4" x14ac:dyDescent="0.25">
      <c r="A342" s="120"/>
      <c r="C342" s="120"/>
      <c r="D342" s="120"/>
    </row>
    <row r="343" spans="1:4" x14ac:dyDescent="0.25">
      <c r="A343" s="120"/>
      <c r="C343" s="120"/>
      <c r="D343" s="120"/>
    </row>
    <row r="344" spans="1:4" x14ac:dyDescent="0.25">
      <c r="A344" s="120"/>
      <c r="C344" s="120"/>
      <c r="D344" s="120"/>
    </row>
    <row r="345" spans="1:4" x14ac:dyDescent="0.25">
      <c r="A345" s="120"/>
      <c r="C345" s="120"/>
      <c r="D345" s="120"/>
    </row>
    <row r="346" spans="1:4" x14ac:dyDescent="0.25">
      <c r="A346" s="120"/>
      <c r="C346" s="120"/>
      <c r="D346" s="120"/>
    </row>
    <row r="347" spans="1:4" x14ac:dyDescent="0.25">
      <c r="A347" s="120"/>
      <c r="C347" s="120"/>
      <c r="D347" s="120"/>
    </row>
    <row r="348" spans="1:4" x14ac:dyDescent="0.25">
      <c r="A348" s="120"/>
      <c r="C348" s="120"/>
      <c r="D348" s="120"/>
    </row>
    <row r="349" spans="1:4" x14ac:dyDescent="0.25">
      <c r="A349" s="120"/>
      <c r="C349" s="120"/>
      <c r="D349" s="120"/>
    </row>
    <row r="350" spans="1:4" x14ac:dyDescent="0.25">
      <c r="A350" s="120"/>
      <c r="C350" s="120"/>
      <c r="D350" s="120"/>
    </row>
    <row r="351" spans="1:4" x14ac:dyDescent="0.25">
      <c r="A351" s="120"/>
      <c r="C351" s="120"/>
      <c r="D351" s="120"/>
    </row>
    <row r="352" spans="1:4" x14ac:dyDescent="0.25">
      <c r="A352" s="120"/>
      <c r="C352" s="120"/>
      <c r="D352" s="120"/>
    </row>
    <row r="353" spans="1:4" x14ac:dyDescent="0.25">
      <c r="A353" s="120"/>
      <c r="C353" s="120"/>
      <c r="D353" s="120"/>
    </row>
    <row r="354" spans="1:4" x14ac:dyDescent="0.25">
      <c r="A354" s="120"/>
      <c r="C354" s="120"/>
      <c r="D354" s="120"/>
    </row>
    <row r="355" spans="1:4" x14ac:dyDescent="0.25">
      <c r="A355" s="120"/>
      <c r="C355" s="120"/>
      <c r="D355" s="120"/>
    </row>
    <row r="356" spans="1:4" x14ac:dyDescent="0.25">
      <c r="A356" s="120"/>
      <c r="C356" s="120"/>
      <c r="D356" s="120"/>
    </row>
    <row r="357" spans="1:4" x14ac:dyDescent="0.25">
      <c r="A357" s="120"/>
      <c r="C357" s="120"/>
      <c r="D357" s="120"/>
    </row>
    <row r="358" spans="1:4" x14ac:dyDescent="0.25">
      <c r="A358" s="120"/>
      <c r="C358" s="120"/>
      <c r="D358" s="120"/>
    </row>
    <row r="359" spans="1:4" x14ac:dyDescent="0.25">
      <c r="A359" s="120"/>
      <c r="C359" s="120"/>
      <c r="D359" s="120"/>
    </row>
    <row r="360" spans="1:4" x14ac:dyDescent="0.25">
      <c r="A360" s="120"/>
      <c r="C360" s="120"/>
      <c r="D360" s="120"/>
    </row>
    <row r="361" spans="1:4" x14ac:dyDescent="0.25">
      <c r="A361" s="120"/>
      <c r="C361" s="120"/>
      <c r="D361" s="120"/>
    </row>
    <row r="362" spans="1:4" x14ac:dyDescent="0.25">
      <c r="A362" s="120"/>
      <c r="C362" s="120"/>
      <c r="D362" s="120"/>
    </row>
    <row r="363" spans="1:4" x14ac:dyDescent="0.25">
      <c r="A363" s="120"/>
      <c r="C363" s="120"/>
      <c r="D363" s="120"/>
    </row>
    <row r="364" spans="1:4" x14ac:dyDescent="0.25">
      <c r="A364" s="120"/>
      <c r="C364" s="120"/>
      <c r="D364" s="120"/>
    </row>
    <row r="365" spans="1:4" x14ac:dyDescent="0.25">
      <c r="A365" s="120"/>
      <c r="C365" s="120"/>
      <c r="D365" s="120"/>
    </row>
    <row r="366" spans="1:4" x14ac:dyDescent="0.25">
      <c r="A366" s="120"/>
      <c r="C366" s="120"/>
      <c r="D366" s="120"/>
    </row>
    <row r="367" spans="1:4" x14ac:dyDescent="0.25">
      <c r="A367" s="120"/>
      <c r="C367" s="120"/>
      <c r="D367" s="120"/>
    </row>
    <row r="368" spans="1:4" x14ac:dyDescent="0.25">
      <c r="A368" s="120"/>
      <c r="C368" s="120"/>
      <c r="D368" s="120"/>
    </row>
    <row r="369" spans="1:4" x14ac:dyDescent="0.25">
      <c r="A369" s="120"/>
      <c r="C369" s="120"/>
      <c r="D369" s="120"/>
    </row>
    <row r="370" spans="1:4" x14ac:dyDescent="0.25">
      <c r="A370" s="120"/>
      <c r="C370" s="120"/>
      <c r="D370" s="120"/>
    </row>
    <row r="371" spans="1:4" x14ac:dyDescent="0.25">
      <c r="A371" s="120"/>
      <c r="C371" s="120"/>
      <c r="D371" s="120"/>
    </row>
    <row r="372" spans="1:4" x14ac:dyDescent="0.25">
      <c r="A372" s="120"/>
      <c r="C372" s="120"/>
      <c r="D372" s="120"/>
    </row>
    <row r="373" spans="1:4" x14ac:dyDescent="0.25">
      <c r="A373" s="120"/>
      <c r="C373" s="120"/>
      <c r="D373" s="120"/>
    </row>
    <row r="374" spans="1:4" x14ac:dyDescent="0.25">
      <c r="A374" s="120"/>
      <c r="C374" s="120"/>
      <c r="D374" s="120"/>
    </row>
    <row r="375" spans="1:4" x14ac:dyDescent="0.25">
      <c r="A375" s="120"/>
      <c r="C375" s="120"/>
      <c r="D375" s="120"/>
    </row>
    <row r="376" spans="1:4" x14ac:dyDescent="0.25">
      <c r="A376" s="120"/>
      <c r="C376" s="120"/>
      <c r="D376" s="120"/>
    </row>
    <row r="377" spans="1:4" x14ac:dyDescent="0.25">
      <c r="A377" s="120"/>
      <c r="C377" s="120"/>
      <c r="D377" s="120"/>
    </row>
    <row r="378" spans="1:4" x14ac:dyDescent="0.25">
      <c r="A378" s="120"/>
      <c r="C378" s="120"/>
      <c r="D378" s="120"/>
    </row>
    <row r="379" spans="1:4" x14ac:dyDescent="0.25">
      <c r="A379" s="120"/>
      <c r="C379" s="120"/>
      <c r="D379" s="120"/>
    </row>
    <row r="380" spans="1:4" x14ac:dyDescent="0.25">
      <c r="A380" s="120"/>
      <c r="C380" s="120"/>
      <c r="D380" s="120"/>
    </row>
    <row r="381" spans="1:4" x14ac:dyDescent="0.25">
      <c r="A381" s="120"/>
      <c r="C381" s="120"/>
      <c r="D381" s="120"/>
    </row>
    <row r="382" spans="1:4" x14ac:dyDescent="0.25">
      <c r="A382" s="120"/>
      <c r="C382" s="120"/>
      <c r="D382" s="120"/>
    </row>
    <row r="383" spans="1:4" x14ac:dyDescent="0.25">
      <c r="A383" s="120"/>
      <c r="C383" s="120"/>
      <c r="D383" s="120"/>
    </row>
    <row r="384" spans="1:4" x14ac:dyDescent="0.25">
      <c r="A384" s="120"/>
      <c r="C384" s="120"/>
      <c r="D384" s="120"/>
    </row>
    <row r="385" spans="1:4" x14ac:dyDescent="0.25">
      <c r="A385" s="120"/>
      <c r="C385" s="120"/>
      <c r="D385" s="120"/>
    </row>
    <row r="386" spans="1:4" x14ac:dyDescent="0.25">
      <c r="A386" s="120"/>
      <c r="C386" s="120"/>
      <c r="D386" s="120"/>
    </row>
    <row r="387" spans="1:4" x14ac:dyDescent="0.25">
      <c r="A387" s="120"/>
      <c r="C387" s="120"/>
      <c r="D387" s="120"/>
    </row>
    <row r="388" spans="1:4" x14ac:dyDescent="0.25">
      <c r="A388" s="120"/>
      <c r="C388" s="120"/>
      <c r="D388" s="120"/>
    </row>
    <row r="389" spans="1:4" x14ac:dyDescent="0.25">
      <c r="A389" s="120"/>
      <c r="C389" s="120"/>
      <c r="D389" s="120"/>
    </row>
    <row r="390" spans="1:4" x14ac:dyDescent="0.25">
      <c r="A390" s="120"/>
      <c r="C390" s="120"/>
      <c r="D390" s="120"/>
    </row>
    <row r="391" spans="1:4" x14ac:dyDescent="0.25">
      <c r="A391" s="120"/>
      <c r="C391" s="120"/>
      <c r="D391" s="120"/>
    </row>
    <row r="392" spans="1:4" x14ac:dyDescent="0.25">
      <c r="A392" s="120"/>
      <c r="C392" s="120"/>
      <c r="D392" s="120"/>
    </row>
    <row r="393" spans="1:4" x14ac:dyDescent="0.25">
      <c r="A393" s="120"/>
      <c r="C393" s="120"/>
      <c r="D393" s="120"/>
    </row>
    <row r="394" spans="1:4" x14ac:dyDescent="0.25">
      <c r="A394" s="120"/>
      <c r="C394" s="120"/>
      <c r="D394" s="120"/>
    </row>
    <row r="395" spans="1:4" x14ac:dyDescent="0.25">
      <c r="A395" s="120"/>
      <c r="C395" s="120"/>
      <c r="D395" s="120"/>
    </row>
    <row r="396" spans="1:4" x14ac:dyDescent="0.25">
      <c r="A396" s="120"/>
      <c r="C396" s="120"/>
      <c r="D396" s="120"/>
    </row>
    <row r="397" spans="1:4" x14ac:dyDescent="0.25">
      <c r="A397" s="120"/>
      <c r="C397" s="120"/>
      <c r="D397" s="120"/>
    </row>
    <row r="398" spans="1:4" x14ac:dyDescent="0.25">
      <c r="A398" s="120"/>
      <c r="C398" s="120"/>
      <c r="D398" s="120"/>
    </row>
    <row r="399" spans="1:4" x14ac:dyDescent="0.25">
      <c r="A399" s="120"/>
      <c r="C399" s="120"/>
      <c r="D399" s="120"/>
    </row>
    <row r="400" spans="1:4" x14ac:dyDescent="0.25">
      <c r="A400" s="120"/>
      <c r="C400" s="120"/>
      <c r="D400" s="120"/>
    </row>
    <row r="401" spans="1:4" x14ac:dyDescent="0.25">
      <c r="A401" s="120"/>
      <c r="C401" s="120"/>
      <c r="D401" s="120"/>
    </row>
    <row r="402" spans="1:4" x14ac:dyDescent="0.25">
      <c r="A402" s="120"/>
      <c r="C402" s="120"/>
      <c r="D402" s="120"/>
    </row>
    <row r="403" spans="1:4" x14ac:dyDescent="0.25">
      <c r="A403" s="120"/>
      <c r="C403" s="120"/>
      <c r="D403" s="120"/>
    </row>
    <row r="404" spans="1:4" x14ac:dyDescent="0.25">
      <c r="A404" s="120"/>
      <c r="C404" s="120"/>
      <c r="D404" s="120"/>
    </row>
    <row r="405" spans="1:4" x14ac:dyDescent="0.25">
      <c r="A405" s="120"/>
      <c r="C405" s="120"/>
      <c r="D405" s="120"/>
    </row>
    <row r="406" spans="1:4" x14ac:dyDescent="0.25">
      <c r="A406" s="120"/>
      <c r="C406" s="120"/>
      <c r="D406" s="120"/>
    </row>
    <row r="407" spans="1:4" x14ac:dyDescent="0.25">
      <c r="A407" s="120"/>
      <c r="C407" s="120"/>
      <c r="D407" s="120"/>
    </row>
    <row r="408" spans="1:4" x14ac:dyDescent="0.25">
      <c r="A408" s="120"/>
      <c r="C408" s="120"/>
      <c r="D408" s="120"/>
    </row>
    <row r="409" spans="1:4" x14ac:dyDescent="0.25">
      <c r="A409" s="120"/>
      <c r="C409" s="120"/>
      <c r="D409" s="120"/>
    </row>
    <row r="410" spans="1:4" x14ac:dyDescent="0.25">
      <c r="A410" s="120"/>
      <c r="C410" s="120"/>
      <c r="D410" s="120"/>
    </row>
    <row r="411" spans="1:4" x14ac:dyDescent="0.25">
      <c r="A411" s="120"/>
      <c r="C411" s="120"/>
      <c r="D411" s="120"/>
    </row>
    <row r="412" spans="1:4" x14ac:dyDescent="0.25">
      <c r="A412" s="120"/>
      <c r="C412" s="120"/>
      <c r="D412" s="120"/>
    </row>
    <row r="413" spans="1:4" x14ac:dyDescent="0.25">
      <c r="A413" s="120"/>
      <c r="C413" s="120"/>
      <c r="D413" s="120"/>
    </row>
    <row r="414" spans="1:4" x14ac:dyDescent="0.25">
      <c r="A414" s="120"/>
      <c r="C414" s="120"/>
      <c r="D414" s="120"/>
    </row>
    <row r="415" spans="1:4" x14ac:dyDescent="0.25">
      <c r="A415" s="120"/>
      <c r="C415" s="120"/>
      <c r="D415" s="120"/>
    </row>
    <row r="416" spans="1:4" x14ac:dyDescent="0.25">
      <c r="A416" s="120"/>
      <c r="C416" s="120"/>
      <c r="D416" s="120"/>
    </row>
    <row r="417" spans="1:4" x14ac:dyDescent="0.25">
      <c r="A417" s="120"/>
      <c r="C417" s="120"/>
      <c r="D417" s="120"/>
    </row>
    <row r="418" spans="1:4" x14ac:dyDescent="0.25">
      <c r="A418" s="120"/>
      <c r="C418" s="120"/>
      <c r="D418" s="120"/>
    </row>
    <row r="419" spans="1:4" x14ac:dyDescent="0.25">
      <c r="A419" s="120"/>
      <c r="C419" s="120"/>
      <c r="D419" s="120"/>
    </row>
    <row r="420" spans="1:4" x14ac:dyDescent="0.25">
      <c r="A420" s="120"/>
      <c r="C420" s="120"/>
      <c r="D420" s="120"/>
    </row>
    <row r="421" spans="1:4" x14ac:dyDescent="0.25">
      <c r="A421" s="120"/>
      <c r="C421" s="120"/>
      <c r="D421" s="120"/>
    </row>
    <row r="422" spans="1:4" x14ac:dyDescent="0.25">
      <c r="A422" s="120"/>
      <c r="C422" s="120"/>
      <c r="D422" s="120"/>
    </row>
    <row r="423" spans="1:4" x14ac:dyDescent="0.25">
      <c r="A423" s="120"/>
      <c r="C423" s="120"/>
      <c r="D423" s="120"/>
    </row>
    <row r="424" spans="1:4" x14ac:dyDescent="0.25">
      <c r="A424" s="120"/>
      <c r="C424" s="120"/>
      <c r="D424" s="120"/>
    </row>
    <row r="425" spans="1:4" x14ac:dyDescent="0.25">
      <c r="A425" s="120"/>
      <c r="C425" s="120"/>
      <c r="D425" s="120"/>
    </row>
    <row r="426" spans="1:4" x14ac:dyDescent="0.25">
      <c r="A426" s="120"/>
      <c r="C426" s="120"/>
      <c r="D426" s="120"/>
    </row>
    <row r="427" spans="1:4" x14ac:dyDescent="0.25">
      <c r="A427" s="120"/>
      <c r="C427" s="120"/>
      <c r="D427" s="120"/>
    </row>
    <row r="428" spans="1:4" x14ac:dyDescent="0.25">
      <c r="A428" s="120"/>
      <c r="C428" s="120"/>
      <c r="D428" s="120"/>
    </row>
    <row r="429" spans="1:4" x14ac:dyDescent="0.25">
      <c r="A429" s="120"/>
      <c r="C429" s="120"/>
      <c r="D429" s="120"/>
    </row>
    <row r="430" spans="1:4" x14ac:dyDescent="0.25">
      <c r="A430" s="120"/>
      <c r="C430" s="120"/>
      <c r="D430" s="120"/>
    </row>
    <row r="431" spans="1:4" x14ac:dyDescent="0.25">
      <c r="A431" s="120"/>
      <c r="C431" s="120"/>
      <c r="D431" s="120"/>
    </row>
    <row r="432" spans="1:4" x14ac:dyDescent="0.25">
      <c r="A432" s="120"/>
      <c r="C432" s="120"/>
      <c r="D432" s="120"/>
    </row>
    <row r="433" spans="1:4" x14ac:dyDescent="0.25">
      <c r="A433" s="120"/>
      <c r="C433" s="120"/>
      <c r="D433" s="120"/>
    </row>
    <row r="434" spans="1:4" x14ac:dyDescent="0.25">
      <c r="A434" s="120"/>
      <c r="C434" s="120"/>
      <c r="D434" s="120"/>
    </row>
    <row r="435" spans="1:4" x14ac:dyDescent="0.25">
      <c r="A435" s="120"/>
      <c r="C435" s="120"/>
      <c r="D435" s="120"/>
    </row>
    <row r="436" spans="1:4" x14ac:dyDescent="0.25">
      <c r="A436" s="120"/>
      <c r="C436" s="120"/>
      <c r="D436" s="120"/>
    </row>
    <row r="437" spans="1:4" x14ac:dyDescent="0.25">
      <c r="A437" s="120"/>
      <c r="C437" s="120"/>
      <c r="D437" s="120"/>
    </row>
    <row r="438" spans="1:4" x14ac:dyDescent="0.25">
      <c r="A438" s="120"/>
      <c r="C438" s="120"/>
      <c r="D438" s="120"/>
    </row>
    <row r="439" spans="1:4" x14ac:dyDescent="0.25">
      <c r="A439" s="120"/>
      <c r="C439" s="120"/>
      <c r="D439" s="120"/>
    </row>
    <row r="440" spans="1:4" x14ac:dyDescent="0.25">
      <c r="A440" s="120"/>
      <c r="C440" s="120"/>
      <c r="D440" s="120"/>
    </row>
    <row r="441" spans="1:4" x14ac:dyDescent="0.25">
      <c r="A441" s="120"/>
      <c r="C441" s="120"/>
      <c r="D441" s="120"/>
    </row>
    <row r="442" spans="1:4" x14ac:dyDescent="0.25">
      <c r="A442" s="120"/>
      <c r="C442" s="120"/>
      <c r="D442" s="120"/>
    </row>
    <row r="443" spans="1:4" x14ac:dyDescent="0.25">
      <c r="A443" s="120"/>
      <c r="C443" s="120"/>
      <c r="D443" s="120"/>
    </row>
    <row r="444" spans="1:4" x14ac:dyDescent="0.25">
      <c r="A444" s="120"/>
      <c r="C444" s="120"/>
      <c r="D444" s="120"/>
    </row>
    <row r="445" spans="1:4" x14ac:dyDescent="0.25">
      <c r="A445" s="120"/>
      <c r="C445" s="120"/>
      <c r="D445" s="120"/>
    </row>
    <row r="446" spans="1:4" x14ac:dyDescent="0.25">
      <c r="A446" s="120"/>
      <c r="C446" s="120"/>
      <c r="D446" s="120"/>
    </row>
    <row r="447" spans="1:4" x14ac:dyDescent="0.25">
      <c r="A447" s="120"/>
      <c r="C447" s="120"/>
      <c r="D447" s="120"/>
    </row>
    <row r="448" spans="1:4" x14ac:dyDescent="0.25">
      <c r="A448" s="120"/>
      <c r="C448" s="120"/>
      <c r="D448" s="120"/>
    </row>
    <row r="449" spans="1:4" x14ac:dyDescent="0.25">
      <c r="A449" s="120"/>
      <c r="C449" s="120"/>
      <c r="D449" s="120"/>
    </row>
    <row r="450" spans="1:4" x14ac:dyDescent="0.25">
      <c r="A450" s="120"/>
      <c r="C450" s="120"/>
      <c r="D450" s="120"/>
    </row>
    <row r="451" spans="1:4" x14ac:dyDescent="0.25">
      <c r="A451" s="120"/>
      <c r="C451" s="120"/>
      <c r="D451" s="120"/>
    </row>
    <row r="452" spans="1:4" x14ac:dyDescent="0.25">
      <c r="A452" s="120"/>
      <c r="C452" s="120"/>
      <c r="D452" s="120"/>
    </row>
    <row r="453" spans="1:4" x14ac:dyDescent="0.25">
      <c r="A453" s="120"/>
      <c r="C453" s="120"/>
      <c r="D453" s="120"/>
    </row>
    <row r="454" spans="1:4" x14ac:dyDescent="0.25">
      <c r="A454" s="120"/>
      <c r="C454" s="120"/>
      <c r="D454" s="120"/>
    </row>
    <row r="455" spans="1:4" x14ac:dyDescent="0.25">
      <c r="A455" s="120"/>
      <c r="C455" s="120"/>
      <c r="D455" s="120"/>
    </row>
    <row r="456" spans="1:4" x14ac:dyDescent="0.25">
      <c r="A456" s="120"/>
      <c r="C456" s="120"/>
      <c r="D456" s="120"/>
    </row>
    <row r="457" spans="1:4" x14ac:dyDescent="0.25">
      <c r="A457" s="120"/>
      <c r="C457" s="120"/>
      <c r="D457" s="120"/>
    </row>
    <row r="458" spans="1:4" x14ac:dyDescent="0.25">
      <c r="A458" s="120"/>
      <c r="C458" s="120"/>
      <c r="D458" s="120"/>
    </row>
    <row r="459" spans="1:4" x14ac:dyDescent="0.25">
      <c r="A459" s="120"/>
      <c r="C459" s="120"/>
      <c r="D459" s="120"/>
    </row>
    <row r="460" spans="1:4" x14ac:dyDescent="0.25">
      <c r="A460" s="120"/>
      <c r="C460" s="120"/>
      <c r="D460" s="120"/>
    </row>
    <row r="461" spans="1:4" x14ac:dyDescent="0.25">
      <c r="A461" s="120"/>
      <c r="C461" s="120"/>
      <c r="D461" s="120"/>
    </row>
    <row r="462" spans="1:4" x14ac:dyDescent="0.25">
      <c r="A462" s="120"/>
      <c r="C462" s="120"/>
      <c r="D462" s="120"/>
    </row>
    <row r="463" spans="1:4" x14ac:dyDescent="0.25">
      <c r="A463" s="120"/>
      <c r="C463" s="120"/>
      <c r="D463" s="120"/>
    </row>
    <row r="464" spans="1:4" x14ac:dyDescent="0.25">
      <c r="A464" s="120"/>
      <c r="C464" s="120"/>
      <c r="D464" s="120"/>
    </row>
    <row r="465" spans="1:4" x14ac:dyDescent="0.25">
      <c r="A465" s="120"/>
      <c r="C465" s="120"/>
      <c r="D465" s="120"/>
    </row>
    <row r="466" spans="1:4" x14ac:dyDescent="0.25">
      <c r="A466" s="120"/>
      <c r="C466" s="120"/>
      <c r="D466" s="120"/>
    </row>
    <row r="467" spans="1:4" x14ac:dyDescent="0.25">
      <c r="A467" s="120"/>
      <c r="C467" s="120"/>
      <c r="D467" s="120"/>
    </row>
    <row r="468" spans="1:4" x14ac:dyDescent="0.25">
      <c r="A468" s="120"/>
      <c r="C468" s="120"/>
      <c r="D468" s="120"/>
    </row>
    <row r="469" spans="1:4" x14ac:dyDescent="0.25">
      <c r="A469" s="120"/>
      <c r="C469" s="120"/>
      <c r="D469" s="120"/>
    </row>
    <row r="470" spans="1:4" x14ac:dyDescent="0.25">
      <c r="A470" s="120"/>
      <c r="C470" s="120"/>
      <c r="D470" s="120"/>
    </row>
    <row r="471" spans="1:4" x14ac:dyDescent="0.25">
      <c r="A471" s="120"/>
      <c r="C471" s="120"/>
      <c r="D471" s="120"/>
    </row>
    <row r="472" spans="1:4" x14ac:dyDescent="0.25">
      <c r="A472" s="120"/>
      <c r="C472" s="120"/>
      <c r="D472" s="120"/>
    </row>
    <row r="473" spans="1:4" x14ac:dyDescent="0.25">
      <c r="A473" s="120"/>
      <c r="C473" s="120"/>
      <c r="D473" s="120"/>
    </row>
    <row r="474" spans="1:4" x14ac:dyDescent="0.25">
      <c r="A474" s="120"/>
      <c r="C474" s="120"/>
      <c r="D474" s="120"/>
    </row>
    <row r="475" spans="1:4" x14ac:dyDescent="0.25">
      <c r="A475" s="120"/>
      <c r="C475" s="120"/>
      <c r="D475" s="120"/>
    </row>
    <row r="476" spans="1:4" x14ac:dyDescent="0.25">
      <c r="A476" s="120"/>
      <c r="C476" s="120"/>
      <c r="D476" s="120"/>
    </row>
    <row r="477" spans="1:4" x14ac:dyDescent="0.25">
      <c r="A477" s="120"/>
      <c r="C477" s="120"/>
      <c r="D477" s="120"/>
    </row>
    <row r="478" spans="1:4" x14ac:dyDescent="0.25">
      <c r="A478" s="120"/>
      <c r="C478" s="120"/>
      <c r="D478" s="120"/>
    </row>
    <row r="479" spans="1:4" x14ac:dyDescent="0.25">
      <c r="A479" s="120"/>
      <c r="C479" s="120"/>
      <c r="D479" s="120"/>
    </row>
    <row r="480" spans="1:4" x14ac:dyDescent="0.25">
      <c r="A480" s="120"/>
      <c r="C480" s="120"/>
      <c r="D480" s="120"/>
    </row>
    <row r="481" spans="1:4" x14ac:dyDescent="0.25">
      <c r="A481" s="120"/>
      <c r="C481" s="120"/>
      <c r="D481" s="120"/>
    </row>
    <row r="482" spans="1:4" x14ac:dyDescent="0.25">
      <c r="A482" s="120"/>
      <c r="C482" s="120"/>
      <c r="D482" s="120"/>
    </row>
    <row r="483" spans="1:4" x14ac:dyDescent="0.25">
      <c r="A483" s="120"/>
      <c r="C483" s="120"/>
      <c r="D483" s="120"/>
    </row>
    <row r="484" spans="1:4" x14ac:dyDescent="0.25">
      <c r="A484" s="120"/>
      <c r="C484" s="120"/>
      <c r="D484" s="120"/>
    </row>
    <row r="485" spans="1:4" x14ac:dyDescent="0.25">
      <c r="A485" s="120"/>
      <c r="C485" s="120"/>
      <c r="D485" s="120"/>
    </row>
    <row r="486" spans="1:4" x14ac:dyDescent="0.25">
      <c r="A486" s="120"/>
      <c r="C486" s="120"/>
      <c r="D486" s="120"/>
    </row>
    <row r="487" spans="1:4" x14ac:dyDescent="0.25">
      <c r="A487" s="120"/>
      <c r="C487" s="120"/>
      <c r="D487" s="120"/>
    </row>
    <row r="488" spans="1:4" x14ac:dyDescent="0.25">
      <c r="A488" s="120"/>
      <c r="C488" s="120"/>
      <c r="D488" s="120"/>
    </row>
    <row r="489" spans="1:4" x14ac:dyDescent="0.25">
      <c r="A489" s="120"/>
      <c r="C489" s="120"/>
      <c r="D489" s="120"/>
    </row>
    <row r="490" spans="1:4" x14ac:dyDescent="0.25">
      <c r="A490" s="120"/>
      <c r="C490" s="120"/>
      <c r="D490" s="120"/>
    </row>
    <row r="491" spans="1:4" x14ac:dyDescent="0.25">
      <c r="A491" s="120"/>
      <c r="C491" s="120"/>
      <c r="D491" s="120"/>
    </row>
    <row r="492" spans="1:4" x14ac:dyDescent="0.25">
      <c r="A492" s="120"/>
      <c r="C492" s="120"/>
      <c r="D492" s="120"/>
    </row>
    <row r="493" spans="1:4" x14ac:dyDescent="0.25">
      <c r="A493" s="120"/>
      <c r="C493" s="120"/>
      <c r="D493" s="120"/>
    </row>
    <row r="494" spans="1:4" x14ac:dyDescent="0.25">
      <c r="A494" s="120"/>
      <c r="C494" s="120"/>
      <c r="D494" s="120"/>
    </row>
    <row r="495" spans="1:4" x14ac:dyDescent="0.25">
      <c r="A495" s="120"/>
      <c r="C495" s="120"/>
      <c r="D495" s="120"/>
    </row>
    <row r="496" spans="1:4" x14ac:dyDescent="0.25">
      <c r="A496" s="120"/>
      <c r="C496" s="120"/>
      <c r="D496" s="120"/>
    </row>
    <row r="497" spans="1:4" x14ac:dyDescent="0.25">
      <c r="A497" s="120"/>
      <c r="C497" s="120"/>
      <c r="D497" s="120"/>
    </row>
    <row r="498" spans="1:4" x14ac:dyDescent="0.25">
      <c r="A498" s="120"/>
      <c r="C498" s="120"/>
      <c r="D498" s="120"/>
    </row>
    <row r="499" spans="1:4" x14ac:dyDescent="0.25">
      <c r="A499" s="120"/>
      <c r="C499" s="120"/>
      <c r="D499" s="120"/>
    </row>
    <row r="500" spans="1:4" x14ac:dyDescent="0.25">
      <c r="A500" s="120"/>
      <c r="C500" s="120"/>
      <c r="D500" s="120"/>
    </row>
    <row r="501" spans="1:4" x14ac:dyDescent="0.25">
      <c r="A501" s="120"/>
      <c r="C501" s="120"/>
      <c r="D501" s="120"/>
    </row>
    <row r="502" spans="1:4" x14ac:dyDescent="0.25">
      <c r="A502" s="120"/>
      <c r="C502" s="120"/>
      <c r="D502" s="120"/>
    </row>
    <row r="503" spans="1:4" x14ac:dyDescent="0.25">
      <c r="A503" s="120"/>
      <c r="C503" s="120"/>
      <c r="D503" s="120"/>
    </row>
    <row r="504" spans="1:4" x14ac:dyDescent="0.25">
      <c r="A504" s="120"/>
      <c r="C504" s="120"/>
      <c r="D504" s="120"/>
    </row>
    <row r="505" spans="1:4" x14ac:dyDescent="0.25">
      <c r="A505" s="120"/>
      <c r="C505" s="120"/>
      <c r="D505" s="120"/>
    </row>
    <row r="506" spans="1:4" x14ac:dyDescent="0.25">
      <c r="A506" s="120"/>
      <c r="C506" s="120"/>
      <c r="D506" s="120"/>
    </row>
    <row r="507" spans="1:4" x14ac:dyDescent="0.25">
      <c r="A507" s="120"/>
      <c r="C507" s="120"/>
      <c r="D507" s="120"/>
    </row>
    <row r="508" spans="1:4" x14ac:dyDescent="0.25">
      <c r="A508" s="120"/>
      <c r="C508" s="120"/>
      <c r="D508" s="120"/>
    </row>
    <row r="509" spans="1:4" x14ac:dyDescent="0.25">
      <c r="A509" s="120"/>
      <c r="C509" s="120"/>
      <c r="D509" s="120"/>
    </row>
    <row r="510" spans="1:4" x14ac:dyDescent="0.25">
      <c r="A510" s="120"/>
      <c r="C510" s="120"/>
      <c r="D510" s="120"/>
    </row>
    <row r="511" spans="1:4" x14ac:dyDescent="0.25">
      <c r="A511" s="120"/>
      <c r="C511" s="120"/>
      <c r="D511" s="120"/>
    </row>
    <row r="512" spans="1:4" x14ac:dyDescent="0.25">
      <c r="A512" s="120"/>
      <c r="C512" s="120"/>
      <c r="D512" s="120"/>
    </row>
    <row r="513" spans="1:4" x14ac:dyDescent="0.25">
      <c r="A513" s="120"/>
      <c r="C513" s="120"/>
      <c r="D513" s="120"/>
    </row>
    <row r="514" spans="1:4" x14ac:dyDescent="0.25">
      <c r="A514" s="120"/>
      <c r="C514" s="120"/>
      <c r="D514" s="120"/>
    </row>
    <row r="515" spans="1:4" x14ac:dyDescent="0.25">
      <c r="A515" s="120"/>
      <c r="C515" s="120"/>
      <c r="D515" s="120"/>
    </row>
    <row r="516" spans="1:4" x14ac:dyDescent="0.25">
      <c r="A516" s="120"/>
      <c r="C516" s="120"/>
      <c r="D516" s="120"/>
    </row>
    <row r="517" spans="1:4" x14ac:dyDescent="0.25">
      <c r="A517" s="120"/>
      <c r="C517" s="120"/>
      <c r="D517" s="120"/>
    </row>
    <row r="518" spans="1:4" x14ac:dyDescent="0.25">
      <c r="A518" s="120"/>
      <c r="C518" s="120"/>
      <c r="D518" s="120"/>
    </row>
    <row r="519" spans="1:4" x14ac:dyDescent="0.25">
      <c r="A519" s="120"/>
      <c r="C519" s="120"/>
      <c r="D519" s="120"/>
    </row>
    <row r="520" spans="1:4" x14ac:dyDescent="0.25">
      <c r="A520" s="120"/>
      <c r="C520" s="120"/>
      <c r="D520" s="120"/>
    </row>
    <row r="521" spans="1:4" x14ac:dyDescent="0.25">
      <c r="A521" s="120"/>
      <c r="C521" s="120"/>
      <c r="D521" s="120"/>
    </row>
    <row r="522" spans="1:4" x14ac:dyDescent="0.25">
      <c r="A522" s="120"/>
      <c r="C522" s="120"/>
      <c r="D522" s="120"/>
    </row>
    <row r="523" spans="1:4" x14ac:dyDescent="0.25">
      <c r="A523" s="120"/>
      <c r="C523" s="120"/>
      <c r="D523" s="120"/>
    </row>
    <row r="524" spans="1:4" x14ac:dyDescent="0.25">
      <c r="A524" s="120"/>
      <c r="C524" s="120"/>
      <c r="D524" s="120"/>
    </row>
    <row r="525" spans="1:4" x14ac:dyDescent="0.25">
      <c r="A525" s="120"/>
      <c r="C525" s="120"/>
      <c r="D525" s="120"/>
    </row>
    <row r="526" spans="1:4" x14ac:dyDescent="0.25">
      <c r="A526" s="120"/>
      <c r="C526" s="120"/>
      <c r="D526" s="120"/>
    </row>
    <row r="527" spans="1:4" x14ac:dyDescent="0.25">
      <c r="A527" s="120"/>
      <c r="C527" s="120"/>
      <c r="D527" s="120"/>
    </row>
    <row r="528" spans="1:4" x14ac:dyDescent="0.25">
      <c r="A528" s="120"/>
      <c r="C528" s="120"/>
      <c r="D528" s="120"/>
    </row>
    <row r="529" spans="1:4" x14ac:dyDescent="0.25">
      <c r="A529" s="120"/>
      <c r="C529" s="120"/>
      <c r="D529" s="120"/>
    </row>
    <row r="530" spans="1:4" x14ac:dyDescent="0.25">
      <c r="A530" s="120"/>
      <c r="C530" s="120"/>
      <c r="D530" s="120"/>
    </row>
    <row r="531" spans="1:4" x14ac:dyDescent="0.25">
      <c r="A531" s="120"/>
      <c r="C531" s="120"/>
      <c r="D531" s="120"/>
    </row>
    <row r="532" spans="1:4" x14ac:dyDescent="0.25">
      <c r="A532" s="120"/>
      <c r="C532" s="120"/>
      <c r="D532" s="120"/>
    </row>
    <row r="533" spans="1:4" x14ac:dyDescent="0.25">
      <c r="A533" s="120"/>
      <c r="C533" s="120"/>
      <c r="D533" s="120"/>
    </row>
    <row r="534" spans="1:4" x14ac:dyDescent="0.25">
      <c r="A534" s="120"/>
      <c r="C534" s="120"/>
      <c r="D534" s="120"/>
    </row>
    <row r="535" spans="1:4" x14ac:dyDescent="0.25">
      <c r="A535" s="120"/>
      <c r="C535" s="120"/>
      <c r="D535" s="120"/>
    </row>
    <row r="536" spans="1:4" x14ac:dyDescent="0.25">
      <c r="A536" s="120"/>
      <c r="C536" s="120"/>
      <c r="D536" s="120"/>
    </row>
    <row r="537" spans="1:4" x14ac:dyDescent="0.25">
      <c r="A537" s="120"/>
      <c r="C537" s="120"/>
      <c r="D537" s="120"/>
    </row>
    <row r="538" spans="1:4" x14ac:dyDescent="0.25">
      <c r="A538" s="120"/>
      <c r="C538" s="120"/>
      <c r="D538" s="120"/>
    </row>
    <row r="539" spans="1:4" x14ac:dyDescent="0.25">
      <c r="A539" s="120"/>
      <c r="C539" s="120"/>
      <c r="D539" s="120"/>
    </row>
    <row r="540" spans="1:4" x14ac:dyDescent="0.25">
      <c r="A540" s="120"/>
      <c r="C540" s="120"/>
      <c r="D540" s="120"/>
    </row>
    <row r="541" spans="1:4" x14ac:dyDescent="0.25">
      <c r="A541" s="120"/>
      <c r="C541" s="120"/>
      <c r="D541" s="120"/>
    </row>
    <row r="542" spans="1:4" x14ac:dyDescent="0.25">
      <c r="A542" s="120"/>
      <c r="C542" s="120"/>
      <c r="D542" s="120"/>
    </row>
    <row r="543" spans="1:4" x14ac:dyDescent="0.25">
      <c r="A543" s="120"/>
      <c r="C543" s="120"/>
      <c r="D543" s="120"/>
    </row>
    <row r="544" spans="1:4" x14ac:dyDescent="0.25">
      <c r="A544" s="120"/>
      <c r="C544" s="120"/>
      <c r="D544" s="120"/>
    </row>
    <row r="545" spans="1:4" x14ac:dyDescent="0.25">
      <c r="A545" s="120"/>
      <c r="C545" s="120"/>
      <c r="D545" s="120"/>
    </row>
    <row r="546" spans="1:4" x14ac:dyDescent="0.25">
      <c r="A546" s="120"/>
      <c r="C546" s="120"/>
      <c r="D546" s="120"/>
    </row>
    <row r="547" spans="1:4" x14ac:dyDescent="0.25">
      <c r="A547" s="120"/>
      <c r="C547" s="120"/>
      <c r="D547" s="120"/>
    </row>
    <row r="548" spans="1:4" x14ac:dyDescent="0.25">
      <c r="A548" s="120"/>
      <c r="C548" s="120"/>
      <c r="D548" s="120"/>
    </row>
    <row r="549" spans="1:4" x14ac:dyDescent="0.25">
      <c r="A549" s="120"/>
      <c r="C549" s="120"/>
      <c r="D549" s="120"/>
    </row>
    <row r="550" spans="1:4" x14ac:dyDescent="0.25">
      <c r="A550" s="120"/>
      <c r="C550" s="120"/>
      <c r="D550" s="120"/>
    </row>
    <row r="551" spans="1:4" x14ac:dyDescent="0.25">
      <c r="A551" s="120"/>
      <c r="C551" s="120"/>
      <c r="D551" s="120"/>
    </row>
    <row r="552" spans="1:4" x14ac:dyDescent="0.25">
      <c r="A552" s="120"/>
      <c r="C552" s="120"/>
      <c r="D552" s="120"/>
    </row>
    <row r="553" spans="1:4" x14ac:dyDescent="0.25">
      <c r="A553" s="120"/>
      <c r="C553" s="120"/>
      <c r="D553" s="120"/>
    </row>
    <row r="554" spans="1:4" x14ac:dyDescent="0.25">
      <c r="A554" s="120"/>
      <c r="C554" s="120"/>
      <c r="D554" s="120"/>
    </row>
    <row r="555" spans="1:4" x14ac:dyDescent="0.25">
      <c r="A555" s="120"/>
      <c r="C555" s="120"/>
      <c r="D555" s="120"/>
    </row>
    <row r="556" spans="1:4" x14ac:dyDescent="0.25">
      <c r="A556" s="120"/>
      <c r="C556" s="120"/>
      <c r="D556" s="120"/>
    </row>
    <row r="557" spans="1:4" x14ac:dyDescent="0.25">
      <c r="A557" s="120"/>
      <c r="C557" s="120"/>
      <c r="D557" s="120"/>
    </row>
    <row r="558" spans="1:4" x14ac:dyDescent="0.25">
      <c r="A558" s="120"/>
      <c r="C558" s="120"/>
      <c r="D558" s="120"/>
    </row>
    <row r="559" spans="1:4" x14ac:dyDescent="0.25">
      <c r="A559" s="120"/>
      <c r="C559" s="120"/>
      <c r="D559" s="120"/>
    </row>
    <row r="560" spans="1:4" x14ac:dyDescent="0.25">
      <c r="A560" s="120"/>
      <c r="C560" s="120"/>
      <c r="D560" s="120"/>
    </row>
    <row r="561" spans="1:4" x14ac:dyDescent="0.25">
      <c r="A561" s="120"/>
      <c r="C561" s="120"/>
      <c r="D561" s="120"/>
    </row>
    <row r="562" spans="1:4" x14ac:dyDescent="0.25">
      <c r="A562" s="120"/>
      <c r="C562" s="120"/>
      <c r="D562" s="120"/>
    </row>
    <row r="563" spans="1:4" x14ac:dyDescent="0.25">
      <c r="A563" s="120"/>
      <c r="C563" s="120"/>
      <c r="D563" s="120"/>
    </row>
    <row r="564" spans="1:4" x14ac:dyDescent="0.25">
      <c r="A564" s="120"/>
      <c r="C564" s="120"/>
      <c r="D564" s="120"/>
    </row>
    <row r="565" spans="1:4" x14ac:dyDescent="0.25">
      <c r="A565" s="120"/>
      <c r="C565" s="120"/>
      <c r="D565" s="120"/>
    </row>
    <row r="566" spans="1:4" x14ac:dyDescent="0.25">
      <c r="A566" s="120"/>
      <c r="C566" s="120"/>
      <c r="D566" s="120"/>
    </row>
    <row r="567" spans="1:4" x14ac:dyDescent="0.25">
      <c r="A567" s="120"/>
      <c r="C567" s="120"/>
      <c r="D567" s="120"/>
    </row>
    <row r="568" spans="1:4" x14ac:dyDescent="0.25">
      <c r="A568" s="120"/>
      <c r="C568" s="120"/>
      <c r="D568" s="120"/>
    </row>
    <row r="569" spans="1:4" x14ac:dyDescent="0.25">
      <c r="A569" s="120"/>
      <c r="C569" s="120"/>
      <c r="D569" s="120"/>
    </row>
    <row r="570" spans="1:4" x14ac:dyDescent="0.25">
      <c r="A570" s="120"/>
      <c r="C570" s="120"/>
      <c r="D570" s="120"/>
    </row>
    <row r="571" spans="1:4" x14ac:dyDescent="0.25">
      <c r="A571" s="120"/>
      <c r="C571" s="120"/>
      <c r="D571" s="120"/>
    </row>
    <row r="572" spans="1:4" x14ac:dyDescent="0.25">
      <c r="A572" s="120"/>
      <c r="C572" s="120"/>
      <c r="D572" s="120"/>
    </row>
    <row r="573" spans="1:4" x14ac:dyDescent="0.25">
      <c r="A573" s="120"/>
      <c r="C573" s="120"/>
      <c r="D573" s="120"/>
    </row>
    <row r="574" spans="1:4" x14ac:dyDescent="0.25">
      <c r="A574" s="120"/>
      <c r="C574" s="120"/>
      <c r="D574" s="120"/>
    </row>
    <row r="575" spans="1:4" x14ac:dyDescent="0.25">
      <c r="A575" s="120"/>
      <c r="C575" s="120"/>
      <c r="D575" s="120"/>
    </row>
    <row r="576" spans="1:4" x14ac:dyDescent="0.25">
      <c r="A576" s="120"/>
      <c r="C576" s="120"/>
      <c r="D576" s="120"/>
    </row>
    <row r="577" spans="1:4" x14ac:dyDescent="0.25">
      <c r="A577" s="120"/>
      <c r="C577" s="120"/>
      <c r="D577" s="120"/>
    </row>
    <row r="578" spans="1:4" x14ac:dyDescent="0.25">
      <c r="A578" s="120"/>
      <c r="C578" s="120"/>
      <c r="D578" s="120"/>
    </row>
    <row r="579" spans="1:4" x14ac:dyDescent="0.25">
      <c r="A579" s="120"/>
      <c r="C579" s="120"/>
      <c r="D579" s="120"/>
    </row>
    <row r="580" spans="1:4" x14ac:dyDescent="0.25">
      <c r="A580" s="120"/>
      <c r="C580" s="120"/>
      <c r="D580" s="120"/>
    </row>
    <row r="581" spans="1:4" x14ac:dyDescent="0.25">
      <c r="A581" s="120"/>
      <c r="C581" s="120"/>
      <c r="D581" s="120"/>
    </row>
    <row r="582" spans="1:4" x14ac:dyDescent="0.25">
      <c r="A582" s="120"/>
      <c r="C582" s="120"/>
      <c r="D582" s="120"/>
    </row>
    <row r="583" spans="1:4" x14ac:dyDescent="0.25">
      <c r="A583" s="120"/>
      <c r="C583" s="120"/>
      <c r="D583" s="120"/>
    </row>
    <row r="584" spans="1:4" x14ac:dyDescent="0.25">
      <c r="A584" s="120"/>
      <c r="C584" s="120"/>
      <c r="D584" s="120"/>
    </row>
    <row r="585" spans="1:4" x14ac:dyDescent="0.25">
      <c r="A585" s="120"/>
      <c r="C585" s="120"/>
      <c r="D585" s="120"/>
    </row>
    <row r="586" spans="1:4" x14ac:dyDescent="0.25">
      <c r="A586" s="120"/>
      <c r="C586" s="120"/>
      <c r="D586" s="120"/>
    </row>
    <row r="587" spans="1:4" x14ac:dyDescent="0.25">
      <c r="A587" s="120"/>
      <c r="C587" s="120"/>
      <c r="D587" s="120"/>
    </row>
    <row r="588" spans="1:4" x14ac:dyDescent="0.25">
      <c r="A588" s="120"/>
      <c r="C588" s="120"/>
      <c r="D588" s="120"/>
    </row>
    <row r="589" spans="1:4" x14ac:dyDescent="0.25">
      <c r="A589" s="120"/>
      <c r="C589" s="120"/>
      <c r="D589" s="120"/>
    </row>
    <row r="590" spans="1:4" x14ac:dyDescent="0.25">
      <c r="A590" s="120"/>
      <c r="C590" s="120"/>
      <c r="D590" s="120"/>
    </row>
    <row r="591" spans="1:4" x14ac:dyDescent="0.25">
      <c r="A591" s="120"/>
      <c r="C591" s="120"/>
      <c r="D591" s="120"/>
    </row>
    <row r="592" spans="1:4" x14ac:dyDescent="0.25">
      <c r="A592" s="120"/>
      <c r="C592" s="120"/>
      <c r="D592" s="120"/>
    </row>
    <row r="593" spans="1:4" x14ac:dyDescent="0.25">
      <c r="A593" s="120"/>
      <c r="C593" s="120"/>
      <c r="D593" s="120"/>
    </row>
    <row r="594" spans="1:4" x14ac:dyDescent="0.25">
      <c r="A594" s="120"/>
      <c r="C594" s="120"/>
      <c r="D594" s="120"/>
    </row>
    <row r="595" spans="1:4" x14ac:dyDescent="0.25">
      <c r="A595" s="120"/>
      <c r="C595" s="120"/>
      <c r="D595" s="120"/>
    </row>
    <row r="596" spans="1:4" x14ac:dyDescent="0.25">
      <c r="A596" s="120"/>
      <c r="C596" s="120"/>
      <c r="D596" s="120"/>
    </row>
    <row r="597" spans="1:4" x14ac:dyDescent="0.25">
      <c r="A597" s="120"/>
      <c r="C597" s="120"/>
      <c r="D597" s="120"/>
    </row>
    <row r="598" spans="1:4" x14ac:dyDescent="0.25">
      <c r="A598" s="120"/>
      <c r="C598" s="120"/>
      <c r="D598" s="120"/>
    </row>
    <row r="599" spans="1:4" x14ac:dyDescent="0.25">
      <c r="A599" s="120"/>
      <c r="C599" s="120"/>
      <c r="D599" s="120"/>
    </row>
    <row r="600" spans="1:4" x14ac:dyDescent="0.25">
      <c r="A600" s="120"/>
      <c r="C600" s="120"/>
      <c r="D600" s="120"/>
    </row>
    <row r="601" spans="1:4" x14ac:dyDescent="0.25">
      <c r="A601" s="120"/>
      <c r="C601" s="120"/>
      <c r="D601" s="120"/>
    </row>
    <row r="602" spans="1:4" x14ac:dyDescent="0.25">
      <c r="A602" s="120"/>
      <c r="C602" s="120"/>
      <c r="D602" s="120"/>
    </row>
    <row r="603" spans="1:4" x14ac:dyDescent="0.25">
      <c r="A603" s="120"/>
      <c r="C603" s="120"/>
      <c r="D603" s="120"/>
    </row>
    <row r="604" spans="1:4" x14ac:dyDescent="0.25">
      <c r="A604" s="120"/>
      <c r="C604" s="120"/>
      <c r="D604" s="120"/>
    </row>
    <row r="605" spans="1:4" x14ac:dyDescent="0.25">
      <c r="A605" s="120"/>
      <c r="C605" s="120"/>
      <c r="D605" s="120"/>
    </row>
    <row r="606" spans="1:4" x14ac:dyDescent="0.25">
      <c r="A606" s="120"/>
      <c r="C606" s="120"/>
      <c r="D606" s="120"/>
    </row>
    <row r="607" spans="1:4" x14ac:dyDescent="0.25">
      <c r="A607" s="120"/>
      <c r="C607" s="120"/>
      <c r="D607" s="120"/>
    </row>
    <row r="608" spans="1:4" x14ac:dyDescent="0.25">
      <c r="A608" s="120"/>
      <c r="C608" s="120"/>
      <c r="D608" s="120"/>
    </row>
    <row r="609" spans="1:4" x14ac:dyDescent="0.25">
      <c r="A609" s="120"/>
      <c r="C609" s="120"/>
      <c r="D609" s="120"/>
    </row>
    <row r="610" spans="1:4" x14ac:dyDescent="0.25">
      <c r="A610" s="120"/>
      <c r="C610" s="120"/>
      <c r="D610" s="120"/>
    </row>
    <row r="611" spans="1:4" x14ac:dyDescent="0.25">
      <c r="A611" s="120"/>
      <c r="C611" s="120"/>
      <c r="D611" s="120"/>
    </row>
    <row r="612" spans="1:4" x14ac:dyDescent="0.25">
      <c r="A612" s="120"/>
      <c r="C612" s="120"/>
      <c r="D612" s="120"/>
    </row>
    <row r="613" spans="1:4" x14ac:dyDescent="0.25">
      <c r="A613" s="120"/>
      <c r="C613" s="120"/>
      <c r="D613" s="120"/>
    </row>
    <row r="614" spans="1:4" x14ac:dyDescent="0.25">
      <c r="A614" s="120"/>
      <c r="C614" s="120"/>
      <c r="D614" s="120"/>
    </row>
    <row r="615" spans="1:4" x14ac:dyDescent="0.25">
      <c r="A615" s="120"/>
      <c r="C615" s="120"/>
      <c r="D615" s="120"/>
    </row>
    <row r="616" spans="1:4" x14ac:dyDescent="0.25">
      <c r="A616" s="120"/>
      <c r="C616" s="120"/>
      <c r="D616" s="120"/>
    </row>
    <row r="617" spans="1:4" x14ac:dyDescent="0.25">
      <c r="A617" s="120"/>
      <c r="C617" s="120"/>
      <c r="D617" s="120"/>
    </row>
    <row r="618" spans="1:4" x14ac:dyDescent="0.25">
      <c r="A618" s="120"/>
      <c r="C618" s="120"/>
      <c r="D618" s="120"/>
    </row>
    <row r="619" spans="1:4" x14ac:dyDescent="0.25">
      <c r="A619" s="120"/>
      <c r="C619" s="120"/>
      <c r="D619" s="120"/>
    </row>
  </sheetData>
  <mergeCells count="52">
    <mergeCell ref="C74:E74"/>
    <mergeCell ref="C44:E44"/>
    <mergeCell ref="C45:E48"/>
    <mergeCell ref="A48:B48"/>
    <mergeCell ref="D73:E73"/>
    <mergeCell ref="D69:E69"/>
    <mergeCell ref="D70:E70"/>
    <mergeCell ref="D71:E71"/>
    <mergeCell ref="D72:E72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A45:B45"/>
    <mergeCell ref="A46:B46"/>
    <mergeCell ref="A47:B47"/>
    <mergeCell ref="D52:E52"/>
    <mergeCell ref="D53:E53"/>
    <mergeCell ref="D54:E54"/>
    <mergeCell ref="D55:E55"/>
    <mergeCell ref="D56:E56"/>
    <mergeCell ref="D57:E57"/>
    <mergeCell ref="D58:E58"/>
    <mergeCell ref="C10:E10"/>
    <mergeCell ref="A11:E11"/>
    <mergeCell ref="A12:E12"/>
    <mergeCell ref="D13:E13"/>
    <mergeCell ref="C15:E15"/>
    <mergeCell ref="A16:E16"/>
    <mergeCell ref="A17:E17"/>
    <mergeCell ref="C23:E23"/>
    <mergeCell ref="A24:E24"/>
    <mergeCell ref="A25:E25"/>
    <mergeCell ref="C31:E31"/>
    <mergeCell ref="A32:E32"/>
    <mergeCell ref="A33:E33"/>
    <mergeCell ref="D50:E50"/>
    <mergeCell ref="D51:E51"/>
    <mergeCell ref="A49:E49"/>
    <mergeCell ref="F1:G1"/>
    <mergeCell ref="A1:E1"/>
    <mergeCell ref="A2:E2"/>
    <mergeCell ref="A7:E7"/>
    <mergeCell ref="A3:B3"/>
    <mergeCell ref="C3:E6"/>
    <mergeCell ref="A6:B6"/>
  </mergeCells>
  <phoneticPr fontId="45" type="noConversion"/>
  <conditionalFormatting sqref="B228:B266">
    <cfRule type="duplicateValues" dxfId="221" priority="232"/>
  </conditionalFormatting>
  <conditionalFormatting sqref="B225:B227">
    <cfRule type="duplicateValues" dxfId="220" priority="47"/>
  </conditionalFormatting>
  <conditionalFormatting sqref="B72">
    <cfRule type="duplicateValues" dxfId="219" priority="34"/>
  </conditionalFormatting>
  <conditionalFormatting sqref="B71">
    <cfRule type="duplicateValues" dxfId="218" priority="33"/>
  </conditionalFormatting>
  <conditionalFormatting sqref="B73">
    <cfRule type="duplicateValues" dxfId="217" priority="32"/>
  </conditionalFormatting>
  <conditionalFormatting sqref="B74:B224 B9:B12 B23:B25 B14:B17 B19:B20 B35:B39 B29:B33 B44:B70 B41:B42 B1:B7">
    <cfRule type="duplicateValues" dxfId="216" priority="36"/>
  </conditionalFormatting>
  <conditionalFormatting sqref="B27">
    <cfRule type="duplicateValues" dxfId="215" priority="29"/>
  </conditionalFormatting>
  <conditionalFormatting sqref="B40">
    <cfRule type="duplicateValues" dxfId="214" priority="28"/>
  </conditionalFormatting>
  <conditionalFormatting sqref="B21">
    <cfRule type="duplicateValues" dxfId="213" priority="27"/>
  </conditionalFormatting>
  <conditionalFormatting sqref="B28">
    <cfRule type="duplicateValues" dxfId="212" priority="37"/>
  </conditionalFormatting>
  <conditionalFormatting sqref="E35">
    <cfRule type="duplicateValues" dxfId="211" priority="25"/>
  </conditionalFormatting>
  <conditionalFormatting sqref="E35">
    <cfRule type="duplicateValues" dxfId="210" priority="23"/>
    <cfRule type="duplicateValues" dxfId="209" priority="24"/>
  </conditionalFormatting>
  <conditionalFormatting sqref="E35">
    <cfRule type="duplicateValues" dxfId="208" priority="22"/>
  </conditionalFormatting>
  <conditionalFormatting sqref="E35">
    <cfRule type="duplicateValues" dxfId="207" priority="19"/>
    <cfRule type="duplicateValues" dxfId="206" priority="20"/>
    <cfRule type="duplicateValues" dxfId="205" priority="21"/>
  </conditionalFormatting>
  <conditionalFormatting sqref="E36">
    <cfRule type="duplicateValues" dxfId="204" priority="18"/>
  </conditionalFormatting>
  <conditionalFormatting sqref="E36">
    <cfRule type="duplicateValues" dxfId="203" priority="16"/>
    <cfRule type="duplicateValues" dxfId="202" priority="17"/>
  </conditionalFormatting>
  <conditionalFormatting sqref="E36">
    <cfRule type="duplicateValues" dxfId="201" priority="15"/>
  </conditionalFormatting>
  <conditionalFormatting sqref="E36">
    <cfRule type="duplicateValues" dxfId="200" priority="12"/>
    <cfRule type="duplicateValues" dxfId="199" priority="13"/>
    <cfRule type="duplicateValues" dxfId="198" priority="14"/>
  </conditionalFormatting>
  <conditionalFormatting sqref="B44:B224 B23:B42 B1:B21">
    <cfRule type="duplicateValues" dxfId="197" priority="143332"/>
  </conditionalFormatting>
  <conditionalFormatting sqref="B43">
    <cfRule type="duplicateValues" dxfId="196" priority="9"/>
  </conditionalFormatting>
  <conditionalFormatting sqref="B43">
    <cfRule type="duplicateValues" dxfId="195" priority="8"/>
  </conditionalFormatting>
  <conditionalFormatting sqref="B23:B1048576 B1:B21">
    <cfRule type="duplicateValues" dxfId="194" priority="7"/>
  </conditionalFormatting>
  <conditionalFormatting sqref="B22">
    <cfRule type="duplicateValues" dxfId="193" priority="6"/>
  </conditionalFormatting>
  <conditionalFormatting sqref="B22">
    <cfRule type="duplicateValues" dxfId="192" priority="5"/>
  </conditionalFormatting>
  <conditionalFormatting sqref="B22">
    <cfRule type="duplicateValues" dxfId="191" priority="4"/>
  </conditionalFormatting>
  <conditionalFormatting sqref="B1:B1048576">
    <cfRule type="duplicateValues" dxfId="190" priority="1"/>
    <cfRule type="duplicateValues" dxfId="189" priority="2"/>
    <cfRule type="duplicateValues" dxfId="188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"/>
  <sheetViews>
    <sheetView workbookViewId="0">
      <selection activeCell="E1" sqref="E1"/>
    </sheetView>
  </sheetViews>
  <sheetFormatPr baseColWidth="10" defaultColWidth="11.42578125" defaultRowHeight="15" x14ac:dyDescent="0.25"/>
  <cols>
    <col min="5" max="5" width="59.42578125" bestFit="1" customWidth="1"/>
  </cols>
  <sheetData>
    <row r="1" spans="2:5" s="120" customFormat="1" ht="24.75" customHeight="1" thickBot="1" x14ac:dyDescent="0.3">
      <c r="B1" s="123">
        <v>24</v>
      </c>
      <c r="C1" s="132" t="s">
        <v>2405</v>
      </c>
      <c r="E1" s="133" t="str">
        <f>CONCATENATE(B1,C1,B2,C2,B3,C3,B4,C4,B5,C5,B6,C6,B7,C7,B8,C8,B9,C9,B10,C10,B11,C11,B12,C12,B13,C13,B14,C14,B15,C15,B16,C16,B17,C17,B18,C18,B19,C19,B20,C20,B21,C21,B22,C22,B23,C23,B24,C24,B25,C25,,B26,C26,B27,C27,B28,C28,B29,C29,B30,C30,B31,C31,B32,C32,B33,C33,B34,C34,B35,C35,B36,C36,B37,C37,B38,C38,B39,C39,B40,C40,B41,C41,B42,C42,B43,C43,B44,C44,B45,C45,B46,C46,B47,C47,B48,C48,B49,C49,B50,C50,B51,C51,B52,C52,B53,C53,B54,C54,B55,C55,B56,C56,B57,C57,B58,C58,B59,C59,,B60,C60,B61,C61,B62,C62,B63,C63,B64,C64,B65,C65,B66,C66,B67,C67)</f>
        <v xml:space="preserve">24 35 43 325 354 788 835 904 932 944                                                          </v>
      </c>
    </row>
    <row r="2" spans="2:5" s="120" customFormat="1" ht="18.75" thickBot="1" x14ac:dyDescent="0.3">
      <c r="B2" s="123">
        <v>35</v>
      </c>
      <c r="C2" s="132" t="s">
        <v>2405</v>
      </c>
    </row>
    <row r="3" spans="2:5" s="120" customFormat="1" ht="18.75" thickBot="1" x14ac:dyDescent="0.3">
      <c r="B3" s="123">
        <v>43</v>
      </c>
      <c r="C3" s="132" t="s">
        <v>2405</v>
      </c>
    </row>
    <row r="4" spans="2:5" s="120" customFormat="1" ht="18.75" thickBot="1" x14ac:dyDescent="0.3">
      <c r="B4" s="123">
        <v>325</v>
      </c>
      <c r="C4" s="132" t="s">
        <v>2405</v>
      </c>
    </row>
    <row r="5" spans="2:5" s="120" customFormat="1" ht="18.75" thickBot="1" x14ac:dyDescent="0.3">
      <c r="B5" s="123">
        <v>354</v>
      </c>
      <c r="C5" s="132" t="s">
        <v>2405</v>
      </c>
    </row>
    <row r="6" spans="2:5" s="120" customFormat="1" ht="18.75" thickBot="1" x14ac:dyDescent="0.3">
      <c r="B6" s="123">
        <v>788</v>
      </c>
      <c r="C6" s="132" t="s">
        <v>2405</v>
      </c>
    </row>
    <row r="7" spans="2:5" s="120" customFormat="1" ht="18.75" thickBot="1" x14ac:dyDescent="0.3">
      <c r="B7" s="123">
        <v>835</v>
      </c>
      <c r="C7" s="132" t="s">
        <v>2405</v>
      </c>
    </row>
    <row r="8" spans="2:5" s="120" customFormat="1" ht="18.75" thickBot="1" x14ac:dyDescent="0.3">
      <c r="B8" s="123">
        <v>904</v>
      </c>
      <c r="C8" s="132" t="s">
        <v>2405</v>
      </c>
    </row>
    <row r="9" spans="2:5" s="120" customFormat="1" ht="18.75" thickBot="1" x14ac:dyDescent="0.3">
      <c r="B9" s="123">
        <v>932</v>
      </c>
      <c r="C9" s="132" t="s">
        <v>2405</v>
      </c>
    </row>
    <row r="10" spans="2:5" s="120" customFormat="1" ht="18.75" thickBot="1" x14ac:dyDescent="0.3">
      <c r="B10" s="123">
        <v>944</v>
      </c>
      <c r="C10" s="132" t="s">
        <v>2405</v>
      </c>
    </row>
    <row r="11" spans="2:5" s="120" customFormat="1" ht="18.75" thickBot="1" x14ac:dyDescent="0.3">
      <c r="B11" s="123"/>
      <c r="C11" s="132" t="s">
        <v>2405</v>
      </c>
    </row>
    <row r="12" spans="2:5" s="120" customFormat="1" ht="18.75" thickBot="1" x14ac:dyDescent="0.3">
      <c r="B12" s="123"/>
      <c r="C12" s="132" t="s">
        <v>2405</v>
      </c>
    </row>
    <row r="13" spans="2:5" s="120" customFormat="1" ht="18.75" thickBot="1" x14ac:dyDescent="0.3">
      <c r="B13" s="123"/>
      <c r="C13" s="132" t="s">
        <v>2405</v>
      </c>
    </row>
    <row r="14" spans="2:5" s="120" customFormat="1" ht="18.75" thickBot="1" x14ac:dyDescent="0.3">
      <c r="B14" s="123"/>
      <c r="C14" s="132" t="s">
        <v>2405</v>
      </c>
    </row>
    <row r="15" spans="2:5" s="120" customFormat="1" ht="18.75" thickBot="1" x14ac:dyDescent="0.3">
      <c r="B15" s="123"/>
      <c r="C15" s="132" t="s">
        <v>2405</v>
      </c>
    </row>
    <row r="16" spans="2:5" s="120" customFormat="1" ht="18.75" thickBot="1" x14ac:dyDescent="0.3">
      <c r="B16" s="128"/>
      <c r="C16" s="132" t="s">
        <v>2405</v>
      </c>
    </row>
    <row r="17" spans="2:3" s="120" customFormat="1" ht="18.75" thickBot="1" x14ac:dyDescent="0.3">
      <c r="B17" s="128"/>
      <c r="C17" s="132" t="s">
        <v>2405</v>
      </c>
    </row>
    <row r="18" spans="2:3" s="120" customFormat="1" ht="18.75" thickBot="1" x14ac:dyDescent="0.3">
      <c r="B18" s="128"/>
      <c r="C18" s="132" t="s">
        <v>2405</v>
      </c>
    </row>
    <row r="19" spans="2:3" s="120" customFormat="1" ht="18.75" thickBot="1" x14ac:dyDescent="0.3">
      <c r="B19" s="128"/>
      <c r="C19" s="132" t="s">
        <v>2405</v>
      </c>
    </row>
    <row r="20" spans="2:3" s="120" customFormat="1" ht="18.75" thickBot="1" x14ac:dyDescent="0.3">
      <c r="B20" s="128"/>
      <c r="C20" s="132" t="s">
        <v>2405</v>
      </c>
    </row>
    <row r="21" spans="2:3" s="120" customFormat="1" ht="18.75" thickBot="1" x14ac:dyDescent="0.3">
      <c r="B21" s="128"/>
      <c r="C21" s="132" t="s">
        <v>2405</v>
      </c>
    </row>
    <row r="22" spans="2:3" s="120" customFormat="1" ht="18.75" thickBot="1" x14ac:dyDescent="0.3">
      <c r="B22" s="128"/>
      <c r="C22" s="132" t="s">
        <v>2405</v>
      </c>
    </row>
    <row r="23" spans="2:3" s="120" customFormat="1" ht="18.75" thickBot="1" x14ac:dyDescent="0.3">
      <c r="B23" s="128"/>
      <c r="C23" s="132" t="s">
        <v>2405</v>
      </c>
    </row>
    <row r="24" spans="2:3" s="120" customFormat="1" ht="18.75" thickBot="1" x14ac:dyDescent="0.3">
      <c r="B24" s="128"/>
      <c r="C24" s="132" t="s">
        <v>2405</v>
      </c>
    </row>
    <row r="25" spans="2:3" s="120" customFormat="1" ht="18.75" thickBot="1" x14ac:dyDescent="0.3">
      <c r="B25" s="128"/>
      <c r="C25" s="132" t="s">
        <v>2405</v>
      </c>
    </row>
    <row r="26" spans="2:3" s="120" customFormat="1" ht="18.75" thickBot="1" x14ac:dyDescent="0.3">
      <c r="B26" s="128"/>
      <c r="C26" s="132" t="s">
        <v>2405</v>
      </c>
    </row>
    <row r="27" spans="2:3" s="120" customFormat="1" ht="18.75" thickBot="1" x14ac:dyDescent="0.3">
      <c r="B27" s="128"/>
      <c r="C27" s="132" t="s">
        <v>2405</v>
      </c>
    </row>
    <row r="28" spans="2:3" s="120" customFormat="1" ht="18.75" thickBot="1" x14ac:dyDescent="0.3">
      <c r="B28" s="128"/>
      <c r="C28" s="132" t="s">
        <v>2405</v>
      </c>
    </row>
    <row r="29" spans="2:3" s="120" customFormat="1" ht="18.75" thickBot="1" x14ac:dyDescent="0.3">
      <c r="B29" s="128"/>
      <c r="C29" s="132" t="s">
        <v>2405</v>
      </c>
    </row>
    <row r="30" spans="2:3" s="120" customFormat="1" ht="18.75" thickBot="1" x14ac:dyDescent="0.3">
      <c r="B30" s="128"/>
      <c r="C30" s="132" t="s">
        <v>2405</v>
      </c>
    </row>
    <row r="31" spans="2:3" s="120" customFormat="1" ht="18.75" thickBot="1" x14ac:dyDescent="0.3">
      <c r="B31" s="128"/>
      <c r="C31" s="132" t="s">
        <v>2405</v>
      </c>
    </row>
    <row r="32" spans="2:3" s="120" customFormat="1" ht="18.75" thickBot="1" x14ac:dyDescent="0.3">
      <c r="B32" s="128"/>
      <c r="C32" s="132" t="s">
        <v>2405</v>
      </c>
    </row>
    <row r="33" spans="2:3" s="120" customFormat="1" ht="18.75" thickBot="1" x14ac:dyDescent="0.3">
      <c r="B33" s="128"/>
      <c r="C33" s="132" t="s">
        <v>2405</v>
      </c>
    </row>
    <row r="34" spans="2:3" s="120" customFormat="1" ht="18.75" thickBot="1" x14ac:dyDescent="0.3">
      <c r="B34" s="128"/>
      <c r="C34" s="132" t="s">
        <v>2405</v>
      </c>
    </row>
    <row r="35" spans="2:3" s="120" customFormat="1" ht="18.75" thickBot="1" x14ac:dyDescent="0.3">
      <c r="B35" s="128"/>
      <c r="C35" s="132" t="s">
        <v>2405</v>
      </c>
    </row>
    <row r="36" spans="2:3" s="120" customFormat="1" ht="18.75" thickBot="1" x14ac:dyDescent="0.3">
      <c r="B36" s="128"/>
      <c r="C36" s="132" t="s">
        <v>2405</v>
      </c>
    </row>
    <row r="37" spans="2:3" s="120" customFormat="1" ht="18.75" thickBot="1" x14ac:dyDescent="0.3">
      <c r="B37" s="128"/>
      <c r="C37" s="132" t="s">
        <v>2405</v>
      </c>
    </row>
    <row r="38" spans="2:3" s="120" customFormat="1" ht="18.75" thickBot="1" x14ac:dyDescent="0.3">
      <c r="B38" s="128"/>
      <c r="C38" s="132" t="s">
        <v>2405</v>
      </c>
    </row>
    <row r="39" spans="2:3" s="120" customFormat="1" ht="18.75" thickBot="1" x14ac:dyDescent="0.3">
      <c r="B39" s="128"/>
      <c r="C39" s="132" t="s">
        <v>2405</v>
      </c>
    </row>
    <row r="40" spans="2:3" s="120" customFormat="1" ht="18.75" thickBot="1" x14ac:dyDescent="0.3">
      <c r="B40" s="128"/>
      <c r="C40" s="132" t="s">
        <v>2405</v>
      </c>
    </row>
    <row r="41" spans="2:3" s="120" customFormat="1" ht="18.75" thickBot="1" x14ac:dyDescent="0.3">
      <c r="B41" s="128"/>
      <c r="C41" s="132" t="s">
        <v>2405</v>
      </c>
    </row>
    <row r="42" spans="2:3" s="120" customFormat="1" ht="18.75" thickBot="1" x14ac:dyDescent="0.3">
      <c r="B42" s="128"/>
      <c r="C42" s="132" t="s">
        <v>2405</v>
      </c>
    </row>
    <row r="43" spans="2:3" s="120" customFormat="1" ht="18.75" thickBot="1" x14ac:dyDescent="0.3">
      <c r="B43" s="128"/>
      <c r="C43" s="132" t="s">
        <v>2405</v>
      </c>
    </row>
    <row r="44" spans="2:3" s="120" customFormat="1" ht="18.75" thickBot="1" x14ac:dyDescent="0.3">
      <c r="B44" s="128"/>
      <c r="C44" s="132" t="s">
        <v>2405</v>
      </c>
    </row>
    <row r="45" spans="2:3" s="120" customFormat="1" ht="18.75" thickBot="1" x14ac:dyDescent="0.3">
      <c r="B45" s="128"/>
      <c r="C45" s="132" t="s">
        <v>2405</v>
      </c>
    </row>
    <row r="46" spans="2:3" s="120" customFormat="1" ht="18.75" thickBot="1" x14ac:dyDescent="0.3">
      <c r="B46" s="128"/>
      <c r="C46" s="132" t="s">
        <v>2405</v>
      </c>
    </row>
    <row r="47" spans="2:3" s="120" customFormat="1" ht="18.75" thickBot="1" x14ac:dyDescent="0.3">
      <c r="B47" s="128"/>
      <c r="C47" s="132" t="s">
        <v>2405</v>
      </c>
    </row>
    <row r="48" spans="2:3" s="120" customFormat="1" ht="18.75" thickBot="1" x14ac:dyDescent="0.3">
      <c r="B48" s="128"/>
      <c r="C48" s="132" t="s">
        <v>2405</v>
      </c>
    </row>
    <row r="49" spans="2:3" s="120" customFormat="1" ht="18.75" thickBot="1" x14ac:dyDescent="0.3">
      <c r="B49" s="128"/>
      <c r="C49" s="132" t="s">
        <v>2405</v>
      </c>
    </row>
    <row r="50" spans="2:3" s="120" customFormat="1" ht="18.75" thickBot="1" x14ac:dyDescent="0.3">
      <c r="B50" s="128"/>
      <c r="C50" s="132" t="s">
        <v>2405</v>
      </c>
    </row>
    <row r="51" spans="2:3" s="120" customFormat="1" ht="18.75" thickBot="1" x14ac:dyDescent="0.3">
      <c r="B51" s="128"/>
      <c r="C51" s="132" t="s">
        <v>2405</v>
      </c>
    </row>
    <row r="52" spans="2:3" s="120" customFormat="1" ht="18.75" thickBot="1" x14ac:dyDescent="0.3">
      <c r="B52" s="128"/>
      <c r="C52" s="132" t="s">
        <v>2405</v>
      </c>
    </row>
    <row r="53" spans="2:3" s="120" customFormat="1" ht="18.75" thickBot="1" x14ac:dyDescent="0.3">
      <c r="B53" s="128"/>
      <c r="C53" s="132" t="s">
        <v>2405</v>
      </c>
    </row>
    <row r="54" spans="2:3" s="120" customFormat="1" ht="18.75" thickBot="1" x14ac:dyDescent="0.3">
      <c r="B54" s="128"/>
      <c r="C54" s="132" t="s">
        <v>2405</v>
      </c>
    </row>
    <row r="55" spans="2:3" s="120" customFormat="1" ht="18.75" thickBot="1" x14ac:dyDescent="0.3">
      <c r="B55" s="128"/>
      <c r="C55" s="132" t="s">
        <v>2405</v>
      </c>
    </row>
    <row r="56" spans="2:3" s="120" customFormat="1" ht="18.75" thickBot="1" x14ac:dyDescent="0.3">
      <c r="B56" s="128"/>
      <c r="C56" s="132" t="s">
        <v>2405</v>
      </c>
    </row>
    <row r="57" spans="2:3" s="120" customFormat="1" ht="18.75" thickBot="1" x14ac:dyDescent="0.3">
      <c r="B57" s="127"/>
      <c r="C57" s="132" t="s">
        <v>2405</v>
      </c>
    </row>
    <row r="58" spans="2:3" s="120" customFormat="1" ht="18.75" thickBot="1" x14ac:dyDescent="0.3">
      <c r="B58" s="127"/>
      <c r="C58" s="132" t="s">
        <v>2405</v>
      </c>
    </row>
    <row r="59" spans="2:3" s="120" customFormat="1" ht="18.75" thickBot="1" x14ac:dyDescent="0.3">
      <c r="B59" s="127"/>
      <c r="C59" s="132" t="s">
        <v>2405</v>
      </c>
    </row>
    <row r="60" spans="2:3" s="120" customFormat="1" ht="18.75" thickBot="1" x14ac:dyDescent="0.3">
      <c r="B60" s="127"/>
      <c r="C60" s="132" t="s">
        <v>2405</v>
      </c>
    </row>
    <row r="61" spans="2:3" s="120" customFormat="1" ht="18.75" thickBot="1" x14ac:dyDescent="0.3">
      <c r="B61" s="128"/>
      <c r="C61" s="132" t="s">
        <v>2405</v>
      </c>
    </row>
    <row r="62" spans="2:3" s="120" customFormat="1" ht="18.75" thickBot="1" x14ac:dyDescent="0.3">
      <c r="B62" s="128"/>
      <c r="C62" s="132" t="s">
        <v>2405</v>
      </c>
    </row>
    <row r="63" spans="2:3" s="120" customFormat="1" ht="18.75" thickBot="1" x14ac:dyDescent="0.3">
      <c r="B63" s="128"/>
      <c r="C63" s="132" t="s">
        <v>2405</v>
      </c>
    </row>
    <row r="64" spans="2:3" s="120" customFormat="1" ht="18.75" thickBot="1" x14ac:dyDescent="0.3">
      <c r="B64" s="128"/>
      <c r="C64" s="132" t="s">
        <v>2405</v>
      </c>
    </row>
    <row r="65" spans="2:3" s="120" customFormat="1" ht="18.75" thickBot="1" x14ac:dyDescent="0.3">
      <c r="B65" s="128"/>
      <c r="C65" s="132" t="s">
        <v>2405</v>
      </c>
    </row>
    <row r="66" spans="2:3" s="120" customFormat="1" ht="18.75" thickBot="1" x14ac:dyDescent="0.3">
      <c r="B66" s="128"/>
      <c r="C66" s="132" t="s">
        <v>2405</v>
      </c>
    </row>
    <row r="67" spans="2:3" s="120" customFormat="1" ht="18" x14ac:dyDescent="0.25">
      <c r="B67" s="128"/>
      <c r="C67" s="132" t="s">
        <v>2405</v>
      </c>
    </row>
  </sheetData>
  <conditionalFormatting sqref="B61:B67">
    <cfRule type="duplicateValues" dxfId="187" priority="172"/>
  </conditionalFormatting>
  <conditionalFormatting sqref="B61:B67">
    <cfRule type="duplicateValues" dxfId="186" priority="171"/>
  </conditionalFormatting>
  <conditionalFormatting sqref="B57:B60">
    <cfRule type="duplicateValues" dxfId="185" priority="169"/>
  </conditionalFormatting>
  <conditionalFormatting sqref="B57:B60">
    <cfRule type="duplicateValues" dxfId="184" priority="170"/>
  </conditionalFormatting>
  <conditionalFormatting sqref="B40:B56">
    <cfRule type="duplicateValues" dxfId="183" priority="168"/>
  </conditionalFormatting>
  <conditionalFormatting sqref="B39">
    <cfRule type="duplicateValues" dxfId="182" priority="167"/>
  </conditionalFormatting>
  <conditionalFormatting sqref="B20:B38">
    <cfRule type="duplicateValues" dxfId="181" priority="161"/>
  </conditionalFormatting>
  <conditionalFormatting sqref="B20:B38">
    <cfRule type="duplicateValues" dxfId="180" priority="162"/>
    <cfRule type="duplicateValues" dxfId="179" priority="163"/>
  </conditionalFormatting>
  <conditionalFormatting sqref="B20:B38">
    <cfRule type="duplicateValues" dxfId="178" priority="164"/>
  </conditionalFormatting>
  <conditionalFormatting sqref="B20:B38">
    <cfRule type="duplicateValues" dxfId="177" priority="160"/>
  </conditionalFormatting>
  <conditionalFormatting sqref="B20:B38">
    <cfRule type="duplicateValues" dxfId="176" priority="165"/>
  </conditionalFormatting>
  <conditionalFormatting sqref="B20:B38">
    <cfRule type="duplicateValues" dxfId="175" priority="166"/>
  </conditionalFormatting>
  <conditionalFormatting sqref="B17:B19">
    <cfRule type="duplicateValues" dxfId="174" priority="154"/>
  </conditionalFormatting>
  <conditionalFormatting sqref="B17:B19">
    <cfRule type="duplicateValues" dxfId="173" priority="155"/>
    <cfRule type="duplicateValues" dxfId="172" priority="156"/>
  </conditionalFormatting>
  <conditionalFormatting sqref="B17:B19">
    <cfRule type="duplicateValues" dxfId="171" priority="157"/>
  </conditionalFormatting>
  <conditionalFormatting sqref="B17:B19">
    <cfRule type="duplicateValues" dxfId="170" priority="153"/>
  </conditionalFormatting>
  <conditionalFormatting sqref="B17:B19">
    <cfRule type="duplicateValues" dxfId="169" priority="158"/>
  </conditionalFormatting>
  <conditionalFormatting sqref="B17:B19">
    <cfRule type="duplicateValues" dxfId="168" priority="159"/>
  </conditionalFormatting>
  <conditionalFormatting sqref="B16">
    <cfRule type="duplicateValues" dxfId="167" priority="151"/>
  </conditionalFormatting>
  <conditionalFormatting sqref="B16">
    <cfRule type="duplicateValues" dxfId="166" priority="152"/>
  </conditionalFormatting>
  <conditionalFormatting sqref="B11:B15">
    <cfRule type="duplicateValues" dxfId="165" priority="21"/>
  </conditionalFormatting>
  <conditionalFormatting sqref="B11:B15">
    <cfRule type="duplicateValues" dxfId="164" priority="13"/>
    <cfRule type="duplicateValues" dxfId="163" priority="14"/>
  </conditionalFormatting>
  <conditionalFormatting sqref="B11:B15">
    <cfRule type="duplicateValues" dxfId="162" priority="12"/>
  </conditionalFormatting>
  <conditionalFormatting sqref="B11:B15">
    <cfRule type="duplicateValues" dxfId="161" priority="10"/>
    <cfRule type="duplicateValues" dxfId="160" priority="11"/>
  </conditionalFormatting>
  <conditionalFormatting sqref="B11:B15">
    <cfRule type="duplicateValues" dxfId="159" priority="7"/>
    <cfRule type="duplicateValues" dxfId="158" priority="8"/>
    <cfRule type="duplicateValues" dxfId="157" priority="9"/>
  </conditionalFormatting>
  <conditionalFormatting sqref="B1:B10">
    <cfRule type="duplicateValues" dxfId="156" priority="5"/>
    <cfRule type="duplicateValues" dxfId="155" priority="6"/>
  </conditionalFormatting>
  <conditionalFormatting sqref="B1:B10">
    <cfRule type="duplicateValues" dxfId="154" priority="4"/>
  </conditionalFormatting>
  <conditionalFormatting sqref="B1:B10">
    <cfRule type="duplicateValues" dxfId="153" priority="1"/>
    <cfRule type="duplicateValues" dxfId="152" priority="2"/>
    <cfRule type="duplicateValues" dxfId="151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3"/>
  <sheetViews>
    <sheetView zoomScale="110" zoomScaleNormal="110" workbookViewId="0">
      <pane ySplit="1" topLeftCell="A797" activePane="bottomLeft" state="frozen"/>
      <selection pane="bottomLeft" activeCell="B786" sqref="B786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2356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2526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2328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2375</v>
      </c>
      <c r="C24" s="38" t="s">
        <v>1273</v>
      </c>
    </row>
    <row r="25" spans="1:3" x14ac:dyDescent="0.25">
      <c r="A25" s="38">
        <v>23</v>
      </c>
      <c r="B25" s="38" t="s">
        <v>2357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2390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2311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2314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2320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2365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2241</v>
      </c>
      <c r="C94" s="38" t="s">
        <v>1270</v>
      </c>
    </row>
    <row r="95" spans="1:3" x14ac:dyDescent="0.25">
      <c r="A95" s="38">
        <v>119</v>
      </c>
      <c r="B95" s="38" t="s">
        <v>2217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2377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2255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2306</v>
      </c>
      <c r="C123" s="38" t="s">
        <v>1270</v>
      </c>
    </row>
    <row r="124" spans="1:3" x14ac:dyDescent="0.25">
      <c r="A124" s="38">
        <v>166</v>
      </c>
      <c r="B124" s="38" t="s">
        <v>2530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2253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2333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9" customFormat="1" x14ac:dyDescent="0.25">
      <c r="A148" s="109">
        <v>211</v>
      </c>
      <c r="B148" s="109" t="s">
        <v>1410</v>
      </c>
      <c r="C148" s="109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2573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2353</v>
      </c>
      <c r="C158" s="38" t="s">
        <v>1270</v>
      </c>
    </row>
    <row r="159" spans="1:3" x14ac:dyDescent="0.25">
      <c r="A159" s="38">
        <v>225</v>
      </c>
      <c r="B159" s="38" t="s">
        <v>2352</v>
      </c>
      <c r="C159" s="38" t="s">
        <v>1270</v>
      </c>
    </row>
    <row r="160" spans="1:3" x14ac:dyDescent="0.25">
      <c r="A160" s="38">
        <v>227</v>
      </c>
      <c r="B160" s="38" t="s">
        <v>2336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2313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2322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2376</v>
      </c>
      <c r="C181" s="38" t="s">
        <v>1273</v>
      </c>
    </row>
    <row r="182" spans="1:3" x14ac:dyDescent="0.25">
      <c r="A182" s="38">
        <v>259</v>
      </c>
      <c r="B182" s="38" t="s">
        <v>2331</v>
      </c>
      <c r="C182" s="38" t="s">
        <v>1270</v>
      </c>
    </row>
    <row r="183" spans="1:3" x14ac:dyDescent="0.25">
      <c r="A183" s="38">
        <v>261</v>
      </c>
      <c r="B183" s="38" t="s">
        <v>2380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2309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2291</v>
      </c>
      <c r="C200" s="38" t="s">
        <v>1273</v>
      </c>
    </row>
    <row r="201" spans="1:3" x14ac:dyDescent="0.25">
      <c r="A201" s="38">
        <v>289</v>
      </c>
      <c r="B201" s="38" t="s">
        <v>2252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2345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2354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2584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2378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2305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2312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2317</v>
      </c>
      <c r="C235" s="38" t="s">
        <v>1270</v>
      </c>
    </row>
    <row r="236" spans="1:3" x14ac:dyDescent="0.25">
      <c r="A236" s="38">
        <v>332</v>
      </c>
      <c r="B236" s="38" t="s">
        <v>2265</v>
      </c>
      <c r="C236" s="38" t="s">
        <v>1273</v>
      </c>
    </row>
    <row r="237" spans="1:3" x14ac:dyDescent="0.25">
      <c r="A237" s="38">
        <v>333</v>
      </c>
      <c r="B237" s="38" t="s">
        <v>2266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2332</v>
      </c>
      <c r="C242" s="38" t="s">
        <v>1270</v>
      </c>
    </row>
    <row r="243" spans="1:3" x14ac:dyDescent="0.25">
      <c r="A243" s="38">
        <v>339</v>
      </c>
      <c r="B243" s="38" t="s">
        <v>2334</v>
      </c>
      <c r="C243" s="38" t="s">
        <v>1270</v>
      </c>
    </row>
    <row r="244" spans="1:3" x14ac:dyDescent="0.25">
      <c r="A244" s="38">
        <v>342</v>
      </c>
      <c r="B244" s="38" t="s">
        <v>2258</v>
      </c>
      <c r="C244" s="38" t="s">
        <v>1272</v>
      </c>
    </row>
    <row r="245" spans="1:3" s="69" customFormat="1" x14ac:dyDescent="0.25">
      <c r="A245" s="109">
        <v>345</v>
      </c>
      <c r="B245" s="109" t="s">
        <v>2439</v>
      </c>
      <c r="C245" s="38" t="s">
        <v>1271</v>
      </c>
    </row>
    <row r="246" spans="1:3" x14ac:dyDescent="0.25">
      <c r="A246" s="38">
        <v>346</v>
      </c>
      <c r="B246" s="38" t="s">
        <v>2214</v>
      </c>
      <c r="C246" s="38" t="s">
        <v>1270</v>
      </c>
    </row>
    <row r="247" spans="1:3" x14ac:dyDescent="0.25">
      <c r="A247" s="38">
        <v>347</v>
      </c>
      <c r="B247" s="38" t="s">
        <v>2257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2574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9" customFormat="1" x14ac:dyDescent="0.25">
      <c r="A257" s="76">
        <v>357</v>
      </c>
      <c r="B257" s="76" t="s">
        <v>1477</v>
      </c>
      <c r="C257" s="76" t="s">
        <v>1273</v>
      </c>
    </row>
    <row r="258" spans="1:3" x14ac:dyDescent="0.25">
      <c r="A258" s="38">
        <v>358</v>
      </c>
      <c r="B258" s="38" t="s">
        <v>2216</v>
      </c>
      <c r="C258" s="38" t="s">
        <v>1273</v>
      </c>
    </row>
    <row r="259" spans="1:3" s="69" customFormat="1" x14ac:dyDescent="0.25">
      <c r="A259" s="76">
        <v>359</v>
      </c>
      <c r="B259" s="76" t="s">
        <v>2340</v>
      </c>
      <c r="C259" s="76" t="s">
        <v>1270</v>
      </c>
    </row>
    <row r="260" spans="1:3" x14ac:dyDescent="0.25">
      <c r="A260" s="38">
        <v>360</v>
      </c>
      <c r="B260" s="38" t="s">
        <v>2470</v>
      </c>
      <c r="C260" s="38" t="s">
        <v>1272</v>
      </c>
    </row>
    <row r="261" spans="1:3" s="69" customFormat="1" x14ac:dyDescent="0.25">
      <c r="A261" s="86">
        <v>361</v>
      </c>
      <c r="B261" s="86" t="s">
        <v>2540</v>
      </c>
      <c r="C261" s="86" t="s">
        <v>1273</v>
      </c>
    </row>
    <row r="262" spans="1:3" s="69" customFormat="1" x14ac:dyDescent="0.25">
      <c r="A262" s="76">
        <v>363</v>
      </c>
      <c r="B262" s="76" t="s">
        <v>2459</v>
      </c>
      <c r="C262" s="76" t="s">
        <v>1270</v>
      </c>
    </row>
    <row r="263" spans="1:3" s="69" customFormat="1" x14ac:dyDescent="0.25">
      <c r="A263" s="109">
        <v>364</v>
      </c>
      <c r="B263" s="109" t="s">
        <v>2402</v>
      </c>
      <c r="C263" s="109" t="s">
        <v>1273</v>
      </c>
    </row>
    <row r="264" spans="1:3" x14ac:dyDescent="0.25">
      <c r="A264" s="38">
        <v>365</v>
      </c>
      <c r="B264" s="38" t="s">
        <v>2457</v>
      </c>
      <c r="C264" s="38" t="s">
        <v>1270</v>
      </c>
    </row>
    <row r="265" spans="1:3" x14ac:dyDescent="0.25">
      <c r="A265" s="38">
        <v>366</v>
      </c>
      <c r="B265" s="38" t="s">
        <v>2227</v>
      </c>
      <c r="C265" s="38" t="s">
        <v>1271</v>
      </c>
    </row>
    <row r="266" spans="1:3" x14ac:dyDescent="0.25">
      <c r="A266" s="38">
        <v>367</v>
      </c>
      <c r="B266" s="38" t="s">
        <v>2578</v>
      </c>
      <c r="C266" s="38" t="s">
        <v>1271</v>
      </c>
    </row>
    <row r="267" spans="1:3" x14ac:dyDescent="0.25">
      <c r="A267" s="38">
        <v>368</v>
      </c>
      <c r="B267" s="38" t="s">
        <v>2522</v>
      </c>
      <c r="C267" s="38" t="s">
        <v>1271</v>
      </c>
    </row>
    <row r="268" spans="1:3" x14ac:dyDescent="0.25">
      <c r="A268" s="38">
        <v>369</v>
      </c>
      <c r="B268" s="38" t="s">
        <v>2458</v>
      </c>
      <c r="C268" s="38" t="s">
        <v>1270</v>
      </c>
    </row>
    <row r="269" spans="1:3" x14ac:dyDescent="0.25">
      <c r="A269" s="38">
        <v>370</v>
      </c>
      <c r="B269" s="38" t="s">
        <v>2226</v>
      </c>
      <c r="C269" s="38" t="s">
        <v>1273</v>
      </c>
    </row>
    <row r="270" spans="1:3" x14ac:dyDescent="0.25">
      <c r="A270" s="38">
        <v>371</v>
      </c>
      <c r="B270" s="38" t="s">
        <v>2564</v>
      </c>
      <c r="C270" s="38" t="s">
        <v>1273</v>
      </c>
    </row>
    <row r="271" spans="1:3" x14ac:dyDescent="0.25">
      <c r="A271" s="38">
        <v>372</v>
      </c>
      <c r="B271" s="38" t="s">
        <v>2240</v>
      </c>
      <c r="C271" s="38" t="s">
        <v>1273</v>
      </c>
    </row>
    <row r="272" spans="1:3" s="69" customFormat="1" x14ac:dyDescent="0.25">
      <c r="A272" s="74">
        <v>373</v>
      </c>
      <c r="B272" s="74" t="s">
        <v>2221</v>
      </c>
      <c r="C272" s="74" t="s">
        <v>1273</v>
      </c>
    </row>
    <row r="273" spans="1:3" x14ac:dyDescent="0.25">
      <c r="A273" s="38">
        <v>374</v>
      </c>
      <c r="B273" s="38" t="s">
        <v>2585</v>
      </c>
      <c r="C273" s="38" t="s">
        <v>1270</v>
      </c>
    </row>
    <row r="274" spans="1:3" x14ac:dyDescent="0.25">
      <c r="A274" s="38">
        <v>375</v>
      </c>
      <c r="B274" s="38" t="s">
        <v>2546</v>
      </c>
      <c r="C274" s="38" t="s">
        <v>1270</v>
      </c>
    </row>
    <row r="275" spans="1:3" x14ac:dyDescent="0.25">
      <c r="A275" s="38">
        <v>376</v>
      </c>
      <c r="B275" s="38" t="s">
        <v>2586</v>
      </c>
      <c r="C275" s="38" t="s">
        <v>1270</v>
      </c>
    </row>
    <row r="276" spans="1:3" x14ac:dyDescent="0.25">
      <c r="A276" s="38">
        <v>377</v>
      </c>
      <c r="B276" s="38" t="s">
        <v>2256</v>
      </c>
      <c r="C276" s="38" t="s">
        <v>1270</v>
      </c>
    </row>
    <row r="277" spans="1:3" x14ac:dyDescent="0.25">
      <c r="A277" s="38">
        <v>378</v>
      </c>
      <c r="B277" s="38" t="s">
        <v>2220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2433</v>
      </c>
      <c r="C279" s="38" t="s">
        <v>1270</v>
      </c>
    </row>
    <row r="280" spans="1:3" x14ac:dyDescent="0.25">
      <c r="A280" s="38">
        <v>383</v>
      </c>
      <c r="B280" s="38" t="s">
        <v>2259</v>
      </c>
      <c r="C280" s="38" t="s">
        <v>1273</v>
      </c>
    </row>
    <row r="281" spans="1:3" x14ac:dyDescent="0.25">
      <c r="A281" s="38">
        <v>384</v>
      </c>
      <c r="B281" s="38" t="s">
        <v>2451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2587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2588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2304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2582</v>
      </c>
      <c r="C318" s="38" t="s">
        <v>1272</v>
      </c>
    </row>
    <row r="319" spans="1:3" x14ac:dyDescent="0.25">
      <c r="A319" s="38">
        <v>431</v>
      </c>
      <c r="B319" s="38" t="s">
        <v>2308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2367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2327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2589</v>
      </c>
      <c r="C338" s="38" t="s">
        <v>1270</v>
      </c>
    </row>
    <row r="339" spans="1:3" x14ac:dyDescent="0.25">
      <c r="A339" s="38">
        <v>457</v>
      </c>
      <c r="B339" s="38" t="s">
        <v>2329</v>
      </c>
      <c r="C339" s="38" t="s">
        <v>1270</v>
      </c>
    </row>
    <row r="340" spans="1:3" x14ac:dyDescent="0.25">
      <c r="A340" s="38">
        <v>458</v>
      </c>
      <c r="B340" s="38" t="s">
        <v>2302</v>
      </c>
      <c r="C340" s="38" t="s">
        <v>1270</v>
      </c>
    </row>
    <row r="341" spans="1:3" x14ac:dyDescent="0.25">
      <c r="A341" s="38">
        <v>459</v>
      </c>
      <c r="B341" s="38" t="s">
        <v>2222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9" customFormat="1" x14ac:dyDescent="0.25">
      <c r="A344" s="109">
        <v>463</v>
      </c>
      <c r="B344" s="109" t="s">
        <v>1527</v>
      </c>
      <c r="C344" s="109" t="s">
        <v>1273</v>
      </c>
    </row>
    <row r="345" spans="1:3" x14ac:dyDescent="0.25">
      <c r="A345" s="38">
        <v>465</v>
      </c>
      <c r="B345" s="38" t="s">
        <v>2323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2245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2567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6">
        <v>474</v>
      </c>
      <c r="B354" s="66" t="s">
        <v>2590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2575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2362</v>
      </c>
      <c r="C358" s="38" t="s">
        <v>1273</v>
      </c>
    </row>
    <row r="359" spans="1:3" x14ac:dyDescent="0.25">
      <c r="A359" s="38">
        <v>483</v>
      </c>
      <c r="B359" s="38" t="s">
        <v>2346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2303</v>
      </c>
      <c r="C366" s="38" t="s">
        <v>1271</v>
      </c>
    </row>
    <row r="367" spans="1:3" x14ac:dyDescent="0.25">
      <c r="A367" s="38">
        <v>492</v>
      </c>
      <c r="B367" s="38" t="s">
        <v>2440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2442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2435</v>
      </c>
      <c r="C372" s="38" t="s">
        <v>1273</v>
      </c>
    </row>
    <row r="373" spans="1:3" x14ac:dyDescent="0.25">
      <c r="A373" s="38">
        <v>498</v>
      </c>
      <c r="B373" s="38" t="s">
        <v>2324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2370</v>
      </c>
      <c r="C377" s="38" t="s">
        <v>1273</v>
      </c>
    </row>
    <row r="378" spans="1:3" x14ac:dyDescent="0.25">
      <c r="A378" s="38">
        <v>504</v>
      </c>
      <c r="B378" s="38" t="s">
        <v>2604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2254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2310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2339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2316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2388</v>
      </c>
      <c r="C406" s="38" t="s">
        <v>1273</v>
      </c>
    </row>
    <row r="407" spans="1:3" x14ac:dyDescent="0.25">
      <c r="A407" s="38">
        <v>539</v>
      </c>
      <c r="B407" s="38" t="s">
        <v>2330</v>
      </c>
      <c r="C407" s="38" t="s">
        <v>1270</v>
      </c>
    </row>
    <row r="408" spans="1:3" x14ac:dyDescent="0.25">
      <c r="A408" s="38">
        <v>540</v>
      </c>
      <c r="B408" s="38" t="s">
        <v>2394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2347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2528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2319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9" customFormat="1" x14ac:dyDescent="0.25">
      <c r="A435" s="71">
        <v>569</v>
      </c>
      <c r="B435" s="71" t="s">
        <v>1586</v>
      </c>
      <c r="C435" s="71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2448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2447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9" customFormat="1" x14ac:dyDescent="0.25">
      <c r="A454" s="76">
        <v>588</v>
      </c>
      <c r="B454" s="76" t="s">
        <v>1603</v>
      </c>
      <c r="C454" s="76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2527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2277</v>
      </c>
      <c r="C461" s="38" t="s">
        <v>1273</v>
      </c>
    </row>
    <row r="462" spans="1:3" x14ac:dyDescent="0.25">
      <c r="A462" s="38">
        <v>596</v>
      </c>
      <c r="B462" s="38" t="s">
        <v>2278</v>
      </c>
      <c r="C462" s="38" t="s">
        <v>1270</v>
      </c>
    </row>
    <row r="463" spans="1:3" x14ac:dyDescent="0.25">
      <c r="A463" s="38">
        <v>597</v>
      </c>
      <c r="B463" s="38" t="s">
        <v>2364</v>
      </c>
      <c r="C463" s="38" t="s">
        <v>1273</v>
      </c>
    </row>
    <row r="464" spans="1:3" x14ac:dyDescent="0.25">
      <c r="A464" s="38">
        <v>598</v>
      </c>
      <c r="B464" s="38" t="s">
        <v>2368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2452</v>
      </c>
      <c r="C466" s="38" t="s">
        <v>1270</v>
      </c>
    </row>
    <row r="467" spans="1:3" x14ac:dyDescent="0.25">
      <c r="A467" s="38">
        <v>601</v>
      </c>
      <c r="B467" s="38" t="s">
        <v>2372</v>
      </c>
      <c r="C467" s="38" t="s">
        <v>1273</v>
      </c>
    </row>
    <row r="468" spans="1:3" s="69" customFormat="1" x14ac:dyDescent="0.25">
      <c r="A468" s="76">
        <v>602</v>
      </c>
      <c r="B468" s="76" t="s">
        <v>2384</v>
      </c>
      <c r="C468" s="76" t="s">
        <v>1273</v>
      </c>
    </row>
    <row r="469" spans="1:3" x14ac:dyDescent="0.25">
      <c r="A469" s="38">
        <v>603</v>
      </c>
      <c r="B469" s="38" t="s">
        <v>2385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2455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2251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2274</v>
      </c>
      <c r="C490" s="38" t="s">
        <v>1270</v>
      </c>
    </row>
    <row r="491" spans="1:3" x14ac:dyDescent="0.25">
      <c r="A491" s="38">
        <v>625</v>
      </c>
      <c r="B491" s="38" t="s">
        <v>2275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2273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2358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2383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9" customFormat="1" x14ac:dyDescent="0.25">
      <c r="A514" s="86">
        <v>648</v>
      </c>
      <c r="B514" s="86" t="s">
        <v>1647</v>
      </c>
      <c r="C514" s="86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2366</v>
      </c>
      <c r="C516" s="38" t="s">
        <v>1273</v>
      </c>
    </row>
    <row r="517" spans="1:3" x14ac:dyDescent="0.25">
      <c r="A517" s="38">
        <v>651</v>
      </c>
      <c r="B517" s="38" t="s">
        <v>2267</v>
      </c>
      <c r="C517" s="38" t="s">
        <v>1271</v>
      </c>
    </row>
    <row r="518" spans="1:3" x14ac:dyDescent="0.25">
      <c r="A518" s="38">
        <v>653</v>
      </c>
      <c r="B518" s="38" t="s">
        <v>2272</v>
      </c>
      <c r="C518" s="38" t="s">
        <v>1273</v>
      </c>
    </row>
    <row r="519" spans="1:3" x14ac:dyDescent="0.25">
      <c r="A519" s="38">
        <v>654</v>
      </c>
      <c r="B519" s="38" t="s">
        <v>2389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2271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2381</v>
      </c>
      <c r="C525" s="38" t="s">
        <v>1273</v>
      </c>
    </row>
    <row r="526" spans="1:3" x14ac:dyDescent="0.25">
      <c r="A526" s="38">
        <v>663</v>
      </c>
      <c r="B526" s="38" t="s">
        <v>2529</v>
      </c>
      <c r="C526" s="38" t="s">
        <v>1270</v>
      </c>
    </row>
    <row r="527" spans="1:3" x14ac:dyDescent="0.25">
      <c r="A527" s="38">
        <v>664</v>
      </c>
      <c r="B527" s="38" t="s">
        <v>2335</v>
      </c>
      <c r="C527" s="38" t="s">
        <v>1273</v>
      </c>
    </row>
    <row r="528" spans="1:3" x14ac:dyDescent="0.25">
      <c r="A528" s="38">
        <v>665</v>
      </c>
      <c r="B528" s="38" t="s">
        <v>2369</v>
      </c>
      <c r="C528" s="38" t="s">
        <v>1273</v>
      </c>
    </row>
    <row r="529" spans="1:3" x14ac:dyDescent="0.25">
      <c r="A529" s="38">
        <v>666</v>
      </c>
      <c r="B529" s="38" t="s">
        <v>2343</v>
      </c>
      <c r="C529" s="38" t="s">
        <v>1273</v>
      </c>
    </row>
    <row r="530" spans="1:3" x14ac:dyDescent="0.25">
      <c r="A530" s="38">
        <v>667</v>
      </c>
      <c r="B530" s="38" t="s">
        <v>2382</v>
      </c>
      <c r="C530" s="38" t="s">
        <v>1273</v>
      </c>
    </row>
    <row r="531" spans="1:3" x14ac:dyDescent="0.25">
      <c r="A531" s="38">
        <v>668</v>
      </c>
      <c r="B531" s="38" t="s">
        <v>2286</v>
      </c>
      <c r="C531" s="38" t="s">
        <v>1273</v>
      </c>
    </row>
    <row r="532" spans="1:3" x14ac:dyDescent="0.25">
      <c r="A532" s="38">
        <v>669</v>
      </c>
      <c r="B532" s="38" t="s">
        <v>2250</v>
      </c>
      <c r="C532" s="38" t="s">
        <v>1270</v>
      </c>
    </row>
    <row r="533" spans="1:3" x14ac:dyDescent="0.25">
      <c r="A533" s="38">
        <v>670</v>
      </c>
      <c r="B533" s="38" t="s">
        <v>2270</v>
      </c>
      <c r="C533" s="38" t="s">
        <v>1270</v>
      </c>
    </row>
    <row r="534" spans="1:3" x14ac:dyDescent="0.25">
      <c r="A534" s="38">
        <v>671</v>
      </c>
      <c r="B534" s="38" t="s">
        <v>2250</v>
      </c>
      <c r="C534" s="38" t="s">
        <v>1270</v>
      </c>
    </row>
    <row r="535" spans="1:3" x14ac:dyDescent="0.25">
      <c r="A535" s="38">
        <v>672</v>
      </c>
      <c r="B535" s="38" t="s">
        <v>2321</v>
      </c>
      <c r="C535" s="38" t="s">
        <v>1270</v>
      </c>
    </row>
    <row r="536" spans="1:3" x14ac:dyDescent="0.25">
      <c r="A536" s="38">
        <v>673</v>
      </c>
      <c r="B536" s="38" t="s">
        <v>2268</v>
      </c>
      <c r="C536" s="38" t="s">
        <v>1271</v>
      </c>
    </row>
    <row r="537" spans="1:3" x14ac:dyDescent="0.25">
      <c r="A537" s="38">
        <v>676</v>
      </c>
      <c r="B537" s="38" t="s">
        <v>2338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2396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2269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2249</v>
      </c>
      <c r="C546" s="38" t="s">
        <v>1270</v>
      </c>
    </row>
    <row r="547" spans="1:3" x14ac:dyDescent="0.25">
      <c r="A547" s="38">
        <v>686</v>
      </c>
      <c r="B547" s="38" t="s">
        <v>2307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2337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2355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2248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2363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2247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2398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2341</v>
      </c>
      <c r="C622" s="38" t="s">
        <v>1272</v>
      </c>
    </row>
    <row r="623" spans="1:3" x14ac:dyDescent="0.25">
      <c r="A623" s="38">
        <v>768</v>
      </c>
      <c r="B623" s="38" t="s">
        <v>2315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2349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2318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9" customFormat="1" x14ac:dyDescent="0.25">
      <c r="A640" s="76">
        <v>785</v>
      </c>
      <c r="B640" s="76" t="s">
        <v>2359</v>
      </c>
      <c r="C640" s="76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2453</v>
      </c>
      <c r="C652" s="38" t="s">
        <v>1270</v>
      </c>
    </row>
    <row r="653" spans="1:3" x14ac:dyDescent="0.25">
      <c r="A653" s="38">
        <v>798</v>
      </c>
      <c r="B653" s="38" t="s">
        <v>2264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2386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2325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2379</v>
      </c>
      <c r="C661" s="38" t="s">
        <v>1273</v>
      </c>
    </row>
    <row r="662" spans="1:3" x14ac:dyDescent="0.25">
      <c r="A662" s="38">
        <v>807</v>
      </c>
      <c r="B662" s="38" t="s">
        <v>2351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2244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2243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2373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2326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2342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2263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2391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2361</v>
      </c>
      <c r="C737" s="38" t="s">
        <v>1270</v>
      </c>
    </row>
    <row r="738" spans="1:3" x14ac:dyDescent="0.25">
      <c r="A738" s="38">
        <v>888</v>
      </c>
      <c r="B738" s="38" t="s">
        <v>2260</v>
      </c>
      <c r="C738" s="38" t="s">
        <v>1273</v>
      </c>
    </row>
    <row r="739" spans="1:3" x14ac:dyDescent="0.25">
      <c r="A739" s="38">
        <v>889</v>
      </c>
      <c r="B739" s="38" t="s">
        <v>2242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2374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2348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2350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2344</v>
      </c>
      <c r="C773" s="38" t="s">
        <v>1273</v>
      </c>
    </row>
    <row r="774" spans="1:3" x14ac:dyDescent="0.25">
      <c r="A774" s="38">
        <v>927</v>
      </c>
      <c r="B774" s="38" t="s">
        <v>2262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2614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2371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2392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2261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2276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2360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9" customFormat="1" x14ac:dyDescent="0.25">
      <c r="A828" s="38">
        <v>982</v>
      </c>
      <c r="B828" s="38" t="s">
        <v>1864</v>
      </c>
      <c r="C828" s="38" t="s">
        <v>1270</v>
      </c>
    </row>
    <row r="829" spans="1:3" s="69" customFormat="1" x14ac:dyDescent="0.25">
      <c r="A829" s="38">
        <v>983</v>
      </c>
      <c r="B829" s="38" t="s">
        <v>1865</v>
      </c>
      <c r="C829" s="38" t="s">
        <v>1270</v>
      </c>
    </row>
    <row r="830" spans="1:3" s="69" customFormat="1" x14ac:dyDescent="0.25">
      <c r="A830" s="38">
        <v>984</v>
      </c>
      <c r="B830" s="38" t="s">
        <v>1866</v>
      </c>
      <c r="C830" s="38" t="s">
        <v>1272</v>
      </c>
    </row>
    <row r="831" spans="1:3" s="69" customFormat="1" x14ac:dyDescent="0.25">
      <c r="A831" s="38">
        <v>985</v>
      </c>
      <c r="B831" s="38" t="s">
        <v>1867</v>
      </c>
      <c r="C831" s="38" t="s">
        <v>1273</v>
      </c>
    </row>
    <row r="832" spans="1:3" s="69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9" customFormat="1" x14ac:dyDescent="0.25">
      <c r="A834" s="38">
        <v>988</v>
      </c>
      <c r="B834" s="38" t="s">
        <v>1870</v>
      </c>
      <c r="C834" s="38" t="s">
        <v>1270</v>
      </c>
    </row>
    <row r="835" spans="1:3" s="69" customFormat="1" x14ac:dyDescent="0.25">
      <c r="A835" s="38">
        <v>989</v>
      </c>
      <c r="B835" s="38" t="s">
        <v>1871</v>
      </c>
      <c r="C835" s="38" t="s">
        <v>1270</v>
      </c>
    </row>
    <row r="836" spans="1:3" s="69" customFormat="1" x14ac:dyDescent="0.25">
      <c r="A836" s="38">
        <v>990</v>
      </c>
      <c r="B836" s="38" t="s">
        <v>2393</v>
      </c>
      <c r="C836" s="38" t="s">
        <v>1273</v>
      </c>
    </row>
    <row r="837" spans="1:3" s="69" customFormat="1" x14ac:dyDescent="0.25">
      <c r="A837" s="38">
        <v>991</v>
      </c>
      <c r="B837" s="38" t="s">
        <v>1872</v>
      </c>
      <c r="C837" s="38" t="s">
        <v>1273</v>
      </c>
    </row>
    <row r="838" spans="1:3" s="69" customFormat="1" x14ac:dyDescent="0.25">
      <c r="A838" s="38">
        <v>993</v>
      </c>
      <c r="B838" s="38" t="s">
        <v>1873</v>
      </c>
      <c r="C838" s="38" t="s">
        <v>1270</v>
      </c>
    </row>
    <row r="839" spans="1:3" s="69" customFormat="1" x14ac:dyDescent="0.25">
      <c r="A839" s="38">
        <v>994</v>
      </c>
      <c r="B839" s="38" t="s">
        <v>2246</v>
      </c>
      <c r="C839" s="38" t="s">
        <v>1270</v>
      </c>
    </row>
    <row r="840" spans="1:3" s="69" customFormat="1" x14ac:dyDescent="0.25">
      <c r="A840" s="38">
        <v>995</v>
      </c>
      <c r="B840" s="38" t="s">
        <v>1874</v>
      </c>
      <c r="C840" s="38" t="s">
        <v>1272</v>
      </c>
    </row>
    <row r="841" spans="1:3" s="69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2598</v>
      </c>
      <c r="C842" s="38" t="s">
        <v>1273</v>
      </c>
    </row>
    <row r="843" spans="1:3" x14ac:dyDescent="0.25">
      <c r="A843" s="38">
        <v>379</v>
      </c>
      <c r="B843" s="38" t="s">
        <v>2611</v>
      </c>
      <c r="C843" s="38" t="s">
        <v>1270</v>
      </c>
    </row>
  </sheetData>
  <autoFilter ref="A1:C829">
    <sortState ref="A2:C843">
      <sortCondition sortBy="cellColor" ref="A1:A830" dxfId="270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4:A1048576 A1:A829">
    <cfRule type="duplicateValues" dxfId="150" priority="20"/>
  </conditionalFormatting>
  <conditionalFormatting sqref="A830">
    <cfRule type="duplicateValues" dxfId="149" priority="19"/>
  </conditionalFormatting>
  <conditionalFormatting sqref="A831">
    <cfRule type="duplicateValues" dxfId="148" priority="18"/>
  </conditionalFormatting>
  <conditionalFormatting sqref="A832">
    <cfRule type="duplicateValues" dxfId="147" priority="17"/>
  </conditionalFormatting>
  <conditionalFormatting sqref="A833">
    <cfRule type="duplicateValues" dxfId="146" priority="16"/>
  </conditionalFormatting>
  <conditionalFormatting sqref="A844:A1048576 A1:A833">
    <cfRule type="duplicateValues" dxfId="145" priority="15"/>
  </conditionalFormatting>
  <conditionalFormatting sqref="A834:A840">
    <cfRule type="duplicateValues" dxfId="144" priority="14"/>
  </conditionalFormatting>
  <conditionalFormatting sqref="A834:A840">
    <cfRule type="duplicateValues" dxfId="143" priority="13"/>
  </conditionalFormatting>
  <conditionalFormatting sqref="A844:A1048576 A1:A840">
    <cfRule type="duplicateValues" dxfId="142" priority="12"/>
  </conditionalFormatting>
  <conditionalFormatting sqref="A841">
    <cfRule type="duplicateValues" dxfId="141" priority="11"/>
  </conditionalFormatting>
  <conditionalFormatting sqref="A841">
    <cfRule type="duplicateValues" dxfId="140" priority="10"/>
  </conditionalFormatting>
  <conditionalFormatting sqref="A841">
    <cfRule type="duplicateValues" dxfId="139" priority="9"/>
  </conditionalFormatting>
  <conditionalFormatting sqref="A842">
    <cfRule type="duplicateValues" dxfId="138" priority="8"/>
  </conditionalFormatting>
  <conditionalFormatting sqref="A842">
    <cfRule type="duplicateValues" dxfId="137" priority="7"/>
  </conditionalFormatting>
  <conditionalFormatting sqref="A842">
    <cfRule type="duplicateValues" dxfId="136" priority="6"/>
  </conditionalFormatting>
  <conditionalFormatting sqref="A1:A842 A844:A1048576">
    <cfRule type="duplicateValues" dxfId="135" priority="5"/>
  </conditionalFormatting>
  <conditionalFormatting sqref="A843">
    <cfRule type="duplicateValues" dxfId="134" priority="4"/>
  </conditionalFormatting>
  <conditionalFormatting sqref="A843">
    <cfRule type="duplicateValues" dxfId="133" priority="3"/>
  </conditionalFormatting>
  <conditionalFormatting sqref="A843">
    <cfRule type="duplicateValues" dxfId="132" priority="2"/>
  </conditionalFormatting>
  <conditionalFormatting sqref="A843">
    <cfRule type="duplicateValues" dxfId="131" priority="1"/>
  </conditionalFormatting>
  <pageMargins left="0.7" right="0.7" top="0.75" bottom="0.75" header="0.3" footer="0.3"/>
  <pageSetup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6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215" t="s">
        <v>2413</v>
      </c>
      <c r="B1" s="216"/>
      <c r="C1" s="216"/>
      <c r="D1" s="216"/>
    </row>
    <row r="2" spans="1:5" x14ac:dyDescent="0.25">
      <c r="A2" s="47" t="s">
        <v>2414</v>
      </c>
      <c r="B2" s="47" t="s">
        <v>18</v>
      </c>
      <c r="C2" s="47" t="s">
        <v>2415</v>
      </c>
      <c r="D2" s="47" t="s">
        <v>2416</v>
      </c>
    </row>
    <row r="3" spans="1:5" ht="15.75" x14ac:dyDescent="0.25">
      <c r="A3" s="48">
        <v>3335925664</v>
      </c>
      <c r="B3" s="48" t="s">
        <v>2557</v>
      </c>
      <c r="C3" s="48" t="s">
        <v>2548</v>
      </c>
      <c r="D3" s="60" t="s">
        <v>2536</v>
      </c>
      <c r="E3" s="62"/>
    </row>
    <row r="4" spans="1:5" ht="15.75" x14ac:dyDescent="0.25">
      <c r="A4" s="48">
        <v>3335925995</v>
      </c>
      <c r="B4" s="48" t="s">
        <v>2558</v>
      </c>
      <c r="C4" s="48" t="s">
        <v>2548</v>
      </c>
      <c r="D4" s="60" t="s">
        <v>2536</v>
      </c>
      <c r="E4" s="62"/>
    </row>
    <row r="5" spans="1:5" ht="15.75" x14ac:dyDescent="0.25">
      <c r="A5" s="48">
        <v>3335926016</v>
      </c>
      <c r="B5" s="48" t="s">
        <v>2559</v>
      </c>
      <c r="C5" s="48" t="s">
        <v>2548</v>
      </c>
      <c r="D5" s="60" t="s">
        <v>2533</v>
      </c>
    </row>
    <row r="6" spans="1:5" ht="15.75" x14ac:dyDescent="0.25">
      <c r="A6" s="48">
        <v>3335926017</v>
      </c>
      <c r="B6" s="48" t="s">
        <v>2560</v>
      </c>
      <c r="C6" s="48" t="s">
        <v>2548</v>
      </c>
      <c r="D6" s="60" t="s">
        <v>2533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2417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2418</v>
      </c>
      <c r="D13" s="48">
        <f>COUNTIFS($D$3:$D$12,"Disponible")</f>
        <v>0</v>
      </c>
    </row>
    <row r="14" spans="1:5" ht="16.5" thickBot="1" x14ac:dyDescent="0.3">
      <c r="A14" s="46"/>
      <c r="B14" s="46" t="s">
        <v>2405</v>
      </c>
      <c r="C14" s="51" t="s">
        <v>2419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2420</v>
      </c>
      <c r="D15" s="52">
        <f>D13/D12</f>
        <v>0</v>
      </c>
    </row>
    <row r="16" spans="1:5" ht="15.75" thickBot="1" x14ac:dyDescent="0.3">
      <c r="A16" s="46"/>
      <c r="B16" s="46" t="s">
        <v>2405</v>
      </c>
      <c r="C16" s="53" t="s">
        <v>2421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15" t="s">
        <v>2422</v>
      </c>
      <c r="B18" s="216"/>
      <c r="C18" s="216"/>
      <c r="D18" s="216"/>
    </row>
    <row r="19" spans="1:4" x14ac:dyDescent="0.25">
      <c r="A19" s="47" t="s">
        <v>2414</v>
      </c>
      <c r="B19" s="47" t="s">
        <v>18</v>
      </c>
      <c r="C19" s="47" t="s">
        <v>2423</v>
      </c>
      <c r="D19" s="47" t="s">
        <v>2424</v>
      </c>
    </row>
    <row r="20" spans="1:4" ht="15.75" x14ac:dyDescent="0.25">
      <c r="A20" s="48">
        <v>3335925984</v>
      </c>
      <c r="B20" s="48" t="s">
        <v>2550</v>
      </c>
      <c r="C20" s="48" t="s">
        <v>2536</v>
      </c>
      <c r="D20" s="60" t="s">
        <v>2533</v>
      </c>
    </row>
    <row r="21" spans="1:4" ht="15.75" x14ac:dyDescent="0.25">
      <c r="A21" s="48">
        <v>3335925986</v>
      </c>
      <c r="B21" s="48" t="s">
        <v>2549</v>
      </c>
      <c r="C21" s="48" t="s">
        <v>2536</v>
      </c>
      <c r="D21" s="60" t="s">
        <v>2533</v>
      </c>
    </row>
    <row r="22" spans="1:4" ht="15.75" x14ac:dyDescent="0.25">
      <c r="A22" s="48">
        <v>3335925987</v>
      </c>
      <c r="B22" s="48" t="s">
        <v>2552</v>
      </c>
      <c r="C22" s="48" t="s">
        <v>2536</v>
      </c>
      <c r="D22" s="60" t="s">
        <v>2533</v>
      </c>
    </row>
    <row r="23" spans="1:4" ht="15.75" x14ac:dyDescent="0.25">
      <c r="A23" s="48">
        <v>3335925988</v>
      </c>
      <c r="B23" s="48" t="s">
        <v>2553</v>
      </c>
      <c r="C23" s="48" t="s">
        <v>2536</v>
      </c>
      <c r="D23" s="60" t="s">
        <v>2533</v>
      </c>
    </row>
    <row r="24" spans="1:4" s="77" customFormat="1" ht="15.75" x14ac:dyDescent="0.25">
      <c r="A24" s="48">
        <v>3335925991</v>
      </c>
      <c r="B24" s="48" t="s">
        <v>2554</v>
      </c>
      <c r="C24" s="48" t="s">
        <v>2536</v>
      </c>
      <c r="D24" s="60" t="s">
        <v>2533</v>
      </c>
    </row>
    <row r="25" spans="1:4" s="77" customFormat="1" ht="15.75" x14ac:dyDescent="0.25">
      <c r="A25" s="48">
        <v>3335925992</v>
      </c>
      <c r="B25" s="48" t="s">
        <v>2555</v>
      </c>
      <c r="C25" s="48" t="s">
        <v>2536</v>
      </c>
      <c r="D25" s="60" t="s">
        <v>2533</v>
      </c>
    </row>
    <row r="26" spans="1:4" s="77" customFormat="1" ht="15.75" x14ac:dyDescent="0.25">
      <c r="A26" s="48">
        <v>3335925993</v>
      </c>
      <c r="B26" s="48" t="s">
        <v>2556</v>
      </c>
      <c r="C26" s="48" t="s">
        <v>2536</v>
      </c>
      <c r="D26" s="60" t="s">
        <v>2533</v>
      </c>
    </row>
    <row r="27" spans="1:4" s="77" customFormat="1" ht="15.75" x14ac:dyDescent="0.25">
      <c r="A27" s="48">
        <v>3335925994</v>
      </c>
      <c r="B27" s="48" t="s">
        <v>2551</v>
      </c>
      <c r="C27" s="48" t="s">
        <v>2536</v>
      </c>
      <c r="D27" s="60" t="s">
        <v>2533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7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2425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2426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2419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2427</v>
      </c>
      <c r="D37" s="52">
        <f>D35/D34</f>
        <v>0</v>
      </c>
    </row>
    <row r="38" spans="1:4" ht="15.75" thickBot="1" x14ac:dyDescent="0.3">
      <c r="A38" s="46"/>
      <c r="B38" s="46"/>
      <c r="C38" s="58" t="s">
        <v>2428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130" priority="18"/>
  </conditionalFormatting>
  <conditionalFormatting sqref="B7:B8">
    <cfRule type="duplicateValues" dxfId="129" priority="17"/>
  </conditionalFormatting>
  <conditionalFormatting sqref="A7:A8">
    <cfRule type="duplicateValues" dxfId="128" priority="15"/>
    <cfRule type="duplicateValues" dxfId="127" priority="16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B9" sqref="B9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17" t="s">
        <v>58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6" t="str">
        <f ca="1">CONCATENATE(TODAY()-C3," días")</f>
        <v>123.832442129627 días</v>
      </c>
      <c r="B3" s="93" t="s">
        <v>2532</v>
      </c>
      <c r="C3" s="95">
        <v>44325.167557870373</v>
      </c>
      <c r="D3" s="95" t="s">
        <v>2174</v>
      </c>
      <c r="E3" s="92">
        <v>812</v>
      </c>
      <c r="F3" s="96" t="str">
        <f>VLOOKUP(E3,'LISTADO ATM'!$A$2:$B$821,2,0)</f>
        <v xml:space="preserve">ATM Canasta del Pueblo </v>
      </c>
      <c r="G3" s="96" t="str">
        <f>VLOOKUP(E3,VIP!$A$2:$O4516,6,0)</f>
        <v>NO</v>
      </c>
      <c r="H3" s="96" t="str">
        <f>VLOOKUP(E3,VIP!$A$2:$O4548,7,FALSE)</f>
        <v>Si</v>
      </c>
      <c r="I3" s="96" t="str">
        <f>VLOOKUP(E3,VIP!$A$2:$O4425,8,FALSE)</f>
        <v>Si</v>
      </c>
      <c r="J3" s="96" t="str">
        <f>VLOOKUP(E3,VIP!$A$2:$O4354,8,FALSE)</f>
        <v>Si</v>
      </c>
      <c r="K3" s="122" t="s">
        <v>2607</v>
      </c>
    </row>
    <row r="4" spans="1:11" ht="18" x14ac:dyDescent="0.25">
      <c r="A4" s="106" t="str">
        <f t="shared" ref="A4:A12" ca="1" si="0">CONCATENATE(TODAY()-C4," días")</f>
        <v>86.4985879629603 días</v>
      </c>
      <c r="B4" s="102">
        <v>3335920777</v>
      </c>
      <c r="C4" s="95">
        <v>44362.50141203704</v>
      </c>
      <c r="D4" s="95" t="s">
        <v>2174</v>
      </c>
      <c r="E4" s="101">
        <v>909</v>
      </c>
      <c r="F4" s="96" t="str">
        <f>VLOOKUP(E4,'LISTADO ATM'!$A$2:$B$821,2,0)</f>
        <v xml:space="preserve">ATM UNP UASD </v>
      </c>
      <c r="G4" s="96" t="str">
        <f>VLOOKUP(E4,VIP!$A$2:$O4518,6,0)</f>
        <v>SI</v>
      </c>
      <c r="H4" s="96" t="str">
        <f>VLOOKUP(E4,VIP!$A$2:$O4550,7,FALSE)</f>
        <v>Si</v>
      </c>
      <c r="I4" s="96" t="str">
        <f>VLOOKUP(E4,VIP!$A$2:$O4427,8,FALSE)</f>
        <v>Si</v>
      </c>
      <c r="J4" s="96" t="str">
        <f>VLOOKUP(E4,VIP!$A$2:$O4356,8,FALSE)</f>
        <v>Si</v>
      </c>
      <c r="K4" s="122" t="s">
        <v>2608</v>
      </c>
    </row>
    <row r="5" spans="1:11" ht="18" x14ac:dyDescent="0.25">
      <c r="A5" s="106" t="str">
        <f ca="1">CONCATENATE(TODAY()-C5," días")</f>
        <v>76.4985879629603 días</v>
      </c>
      <c r="B5" s="104">
        <v>3335933212</v>
      </c>
      <c r="C5" s="95">
        <v>44372.50141203704</v>
      </c>
      <c r="D5" s="95" t="s">
        <v>2174</v>
      </c>
      <c r="E5" s="103">
        <v>919</v>
      </c>
      <c r="F5" s="96" t="str">
        <f>VLOOKUP(E5,'LISTADO ATM'!$A$2:$B$821,2,0)</f>
        <v xml:space="preserve">ATM S/M La Cadena Sarasota </v>
      </c>
      <c r="G5" s="96" t="str">
        <f>VLOOKUP(E5,VIP!$A$2:$O4519,6,0)</f>
        <v>SI</v>
      </c>
      <c r="H5" s="96" t="str">
        <f>VLOOKUP(E5,VIP!$A$2:$O4551,7,FALSE)</f>
        <v>Si</v>
      </c>
      <c r="I5" s="96" t="str">
        <f>VLOOKUP(E5,VIP!$A$2:$O4428,8,FALSE)</f>
        <v>Si</v>
      </c>
      <c r="J5" s="96" t="str">
        <f>VLOOKUP(E5,VIP!$A$2:$O4357,8,FALSE)</f>
        <v>Si</v>
      </c>
      <c r="K5" s="122" t="s">
        <v>2607</v>
      </c>
    </row>
    <row r="6" spans="1:11" ht="18" x14ac:dyDescent="0.25">
      <c r="A6" s="106" t="str">
        <f t="shared" ca="1" si="0"/>
        <v>76.5651273148178 días</v>
      </c>
      <c r="B6" s="104">
        <v>3335932386</v>
      </c>
      <c r="C6" s="95">
        <v>44372.434872685182</v>
      </c>
      <c r="D6" s="95" t="s">
        <v>2174</v>
      </c>
      <c r="E6" s="103">
        <v>387</v>
      </c>
      <c r="F6" s="96" t="str">
        <f>VLOOKUP(E6,'LISTADO ATM'!$A$2:$B$821,2,0)</f>
        <v xml:space="preserve">ATM S/M La Cadena San Vicente de Paul </v>
      </c>
      <c r="G6" s="96" t="str">
        <f>VLOOKUP(E6,VIP!$A$2:$O4520,6,0)</f>
        <v>NO</v>
      </c>
      <c r="H6" s="96" t="str">
        <f>VLOOKUP(E6,VIP!$A$2:$O4552,7,FALSE)</f>
        <v>Si</v>
      </c>
      <c r="I6" s="96" t="str">
        <f>VLOOKUP(E6,VIP!$A$2:$O4429,8,FALSE)</f>
        <v>Si</v>
      </c>
      <c r="J6" s="96" t="str">
        <f>VLOOKUP(E6,VIP!$A$2:$O4358,8,FALSE)</f>
        <v>Si</v>
      </c>
      <c r="K6" s="105" t="s">
        <v>2607</v>
      </c>
    </row>
    <row r="7" spans="1:11" ht="18" x14ac:dyDescent="0.25">
      <c r="A7" s="106" t="str">
        <f t="shared" ca="1" si="0"/>
        <v>47.0556018518546 días</v>
      </c>
      <c r="B7" s="108">
        <v>3335965969</v>
      </c>
      <c r="C7" s="95">
        <v>44401.944398148145</v>
      </c>
      <c r="D7" s="95" t="s">
        <v>2174</v>
      </c>
      <c r="E7" s="113">
        <v>487</v>
      </c>
      <c r="F7" s="96" t="str">
        <f>VLOOKUP(E7,'LISTADO ATM'!$A$2:$B$821,2,0)</f>
        <v xml:space="preserve">ATM Olé Hainamosa </v>
      </c>
      <c r="G7" s="96" t="str">
        <f>VLOOKUP(E7,VIP!$A$2:$O4527,6,0)</f>
        <v>SI</v>
      </c>
      <c r="H7" s="96" t="str">
        <f>VLOOKUP(E7,VIP!$A$2:$O4559,7,FALSE)</f>
        <v>Si</v>
      </c>
      <c r="I7" s="96" t="str">
        <f>VLOOKUP(E7,VIP!$A$2:$O4436,8,FALSE)</f>
        <v>Si</v>
      </c>
      <c r="J7" s="96" t="str">
        <f>VLOOKUP(E7,VIP!$A$2:$O4365,8,FALSE)</f>
        <v>Si</v>
      </c>
      <c r="K7" s="114" t="s">
        <v>2580</v>
      </c>
    </row>
    <row r="8" spans="1:11" ht="18" x14ac:dyDescent="0.25">
      <c r="A8" s="106" t="str">
        <f t="shared" ca="1" si="0"/>
        <v>41.4964583333349 días</v>
      </c>
      <c r="B8" s="108">
        <v>3335972458</v>
      </c>
      <c r="C8" s="95">
        <v>44407.503541666665</v>
      </c>
      <c r="D8" s="95" t="s">
        <v>2174</v>
      </c>
      <c r="E8" s="113">
        <v>883</v>
      </c>
      <c r="F8" s="96" t="str">
        <f>VLOOKUP(E8,'LISTADO ATM'!$A$2:$B$821,2,0)</f>
        <v xml:space="preserve">ATM Oficina Filadelfia Plaza </v>
      </c>
      <c r="G8" s="96" t="str">
        <f>VLOOKUP(E8,VIP!$A$2:$O4528,6,0)</f>
        <v>NO</v>
      </c>
      <c r="H8" s="96" t="str">
        <f>VLOOKUP(E8,VIP!$A$2:$O4560,7,FALSE)</f>
        <v>Si</v>
      </c>
      <c r="I8" s="96" t="str">
        <f>VLOOKUP(E8,VIP!$A$2:$O4437,8,FALSE)</f>
        <v>Si</v>
      </c>
      <c r="J8" s="96" t="str">
        <f>VLOOKUP(E8,VIP!$A$2:$O4366,8,FALSE)</f>
        <v>Si</v>
      </c>
      <c r="K8" s="122" t="s">
        <v>2601</v>
      </c>
    </row>
    <row r="9" spans="1:11" ht="18" x14ac:dyDescent="0.25">
      <c r="A9" s="106" t="str">
        <f t="shared" ca="1" si="0"/>
        <v>28.0611689814832 días</v>
      </c>
      <c r="B9" s="123" t="s">
        <v>2606</v>
      </c>
      <c r="C9" s="95">
        <v>44420.938831018517</v>
      </c>
      <c r="D9" s="95" t="s">
        <v>2174</v>
      </c>
      <c r="E9" s="121">
        <v>487</v>
      </c>
      <c r="F9" s="96" t="str">
        <f>VLOOKUP(E9,'LISTADO ATM'!$A$2:$B$821,2,0)</f>
        <v xml:space="preserve">ATM Olé Hainamosa </v>
      </c>
      <c r="G9" s="96" t="str">
        <f>VLOOKUP(E9,VIP!$A$2:$O4529,6,0)</f>
        <v>SI</v>
      </c>
      <c r="H9" s="96" t="str">
        <f>VLOOKUP(E9,VIP!$A$2:$O4561,7,FALSE)</f>
        <v>Si</v>
      </c>
      <c r="I9" s="96" t="str">
        <f>VLOOKUP(E9,VIP!$A$2:$O4438,8,FALSE)</f>
        <v>Si</v>
      </c>
      <c r="J9" s="96" t="str">
        <f>VLOOKUP(E9,VIP!$A$2:$O4367,8,FALSE)</f>
        <v>Si</v>
      </c>
      <c r="K9" s="122" t="s">
        <v>2580</v>
      </c>
    </row>
    <row r="10" spans="1:11" ht="18" x14ac:dyDescent="0.25">
      <c r="A10" s="106" t="str">
        <f t="shared" ca="1" si="0"/>
        <v>30.1852893518517 días</v>
      </c>
      <c r="B10" s="123" t="s">
        <v>2605</v>
      </c>
      <c r="C10" s="95">
        <v>44418.814710648148</v>
      </c>
      <c r="D10" s="95" t="s">
        <v>2174</v>
      </c>
      <c r="E10" s="123">
        <v>318</v>
      </c>
      <c r="F10" s="96" t="str">
        <f>VLOOKUP(E10,'LISTADO ATM'!$A$2:$B$821,2,0)</f>
        <v>ATM Autoservicio Lope de Vega</v>
      </c>
      <c r="G10" s="96" t="str">
        <f>VLOOKUP(E10,VIP!$A$2:$O4530,6,0)</f>
        <v>NO</v>
      </c>
      <c r="H10" s="96" t="str">
        <f>VLOOKUP(E10,VIP!$A$2:$O4562,7,FALSE)</f>
        <v>Si</v>
      </c>
      <c r="I10" s="96" t="str">
        <f>VLOOKUP(E10,VIP!$A$2:$O4439,8,FALSE)</f>
        <v>Si</v>
      </c>
      <c r="J10" s="96" t="str">
        <f>VLOOKUP(E10,VIP!$A$2:$O4368,8,FALSE)</f>
        <v>Si</v>
      </c>
      <c r="K10" s="122" t="s">
        <v>2213</v>
      </c>
    </row>
    <row r="11" spans="1:11" ht="18" x14ac:dyDescent="0.25">
      <c r="A11" s="106" t="str">
        <f t="shared" ca="1" si="0"/>
        <v>26.2875578703679 días</v>
      </c>
      <c r="B11" s="123" t="s">
        <v>2610</v>
      </c>
      <c r="C11" s="95">
        <v>44422.712442129632</v>
      </c>
      <c r="D11" s="95" t="s">
        <v>2174</v>
      </c>
      <c r="E11" s="123">
        <v>735</v>
      </c>
      <c r="F11" s="96" t="str">
        <f>VLOOKUP(E11,'LISTADO ATM'!$A$2:$B$821,2,0)</f>
        <v xml:space="preserve">ATM Oficina Independencia II  </v>
      </c>
      <c r="G11" s="96" t="str">
        <f>VLOOKUP(E11,VIP!$A$2:$O4531,6,0)</f>
        <v>NO</v>
      </c>
      <c r="H11" s="96" t="str">
        <f>VLOOKUP(E11,VIP!$A$2:$O4563,7,FALSE)</f>
        <v>Si</v>
      </c>
      <c r="I11" s="96" t="str">
        <f>VLOOKUP(E11,VIP!$A$2:$O4440,8,FALSE)</f>
        <v>Si</v>
      </c>
      <c r="J11" s="96" t="str">
        <f>VLOOKUP(E11,VIP!$A$2:$O4369,8,FALSE)</f>
        <v>Si</v>
      </c>
      <c r="K11" s="122" t="s">
        <v>2616</v>
      </c>
    </row>
    <row r="12" spans="1:11" ht="18" x14ac:dyDescent="0.25">
      <c r="A12" s="106" t="str">
        <f t="shared" ca="1" si="0"/>
        <v>26.1782986111139 días</v>
      </c>
      <c r="B12" s="123" t="s">
        <v>2609</v>
      </c>
      <c r="C12" s="95">
        <v>44422.821701388886</v>
      </c>
      <c r="D12" s="95" t="s">
        <v>2174</v>
      </c>
      <c r="E12" s="123">
        <v>377</v>
      </c>
      <c r="F12" s="96" t="str">
        <f>VLOOKUP(E12,'LISTADO ATM'!$A$2:$B$821,2,0)</f>
        <v>ATM Estación del Metro Eduardo Brito</v>
      </c>
      <c r="G12" s="96" t="str">
        <f>VLOOKUP(E12,VIP!$A$2:$O4532,6,0)</f>
        <v>NO</v>
      </c>
      <c r="H12" s="96" t="str">
        <f>VLOOKUP(E12,VIP!$A$2:$O4564,7,FALSE)</f>
        <v>Si</v>
      </c>
      <c r="I12" s="96" t="str">
        <f>VLOOKUP(E12,VIP!$A$2:$O4441,8,FALSE)</f>
        <v>Si</v>
      </c>
      <c r="J12" s="96" t="str">
        <f>VLOOKUP(E12,VIP!$A$2:$O4370,8,FALSE)</f>
        <v>Si</v>
      </c>
      <c r="K12" s="122" t="s">
        <v>2213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3:E1048576 E1:E2">
    <cfRule type="duplicateValues" dxfId="126" priority="99402"/>
  </conditionalFormatting>
  <conditionalFormatting sqref="E3">
    <cfRule type="duplicateValues" dxfId="125" priority="121765"/>
  </conditionalFormatting>
  <conditionalFormatting sqref="E3">
    <cfRule type="duplicateValues" dxfId="124" priority="121766"/>
    <cfRule type="duplicateValues" dxfId="123" priority="121767"/>
  </conditionalFormatting>
  <conditionalFormatting sqref="E3">
    <cfRule type="duplicateValues" dxfId="122" priority="121768"/>
    <cfRule type="duplicateValues" dxfId="121" priority="121769"/>
    <cfRule type="duplicateValues" dxfId="120" priority="121770"/>
    <cfRule type="duplicateValues" dxfId="119" priority="121771"/>
  </conditionalFormatting>
  <conditionalFormatting sqref="B3">
    <cfRule type="duplicateValues" dxfId="118" priority="121772"/>
  </conditionalFormatting>
  <conditionalFormatting sqref="E4">
    <cfRule type="duplicateValues" dxfId="117" priority="117"/>
  </conditionalFormatting>
  <conditionalFormatting sqref="E4">
    <cfRule type="duplicateValues" dxfId="116" priority="114"/>
    <cfRule type="duplicateValues" dxfId="115" priority="115"/>
    <cfRule type="duplicateValues" dxfId="114" priority="116"/>
  </conditionalFormatting>
  <conditionalFormatting sqref="E4">
    <cfRule type="duplicateValues" dxfId="113" priority="113"/>
  </conditionalFormatting>
  <conditionalFormatting sqref="E4">
    <cfRule type="duplicateValues" dxfId="112" priority="110"/>
    <cfRule type="duplicateValues" dxfId="111" priority="111"/>
    <cfRule type="duplicateValues" dxfId="110" priority="112"/>
  </conditionalFormatting>
  <conditionalFormatting sqref="B4">
    <cfRule type="duplicateValues" dxfId="109" priority="109"/>
  </conditionalFormatting>
  <conditionalFormatting sqref="E4">
    <cfRule type="duplicateValues" dxfId="108" priority="108"/>
  </conditionalFormatting>
  <conditionalFormatting sqref="B5">
    <cfRule type="duplicateValues" dxfId="107" priority="92"/>
  </conditionalFormatting>
  <conditionalFormatting sqref="E5">
    <cfRule type="duplicateValues" dxfId="106" priority="91"/>
  </conditionalFormatting>
  <conditionalFormatting sqref="E5">
    <cfRule type="duplicateValues" dxfId="105" priority="88"/>
    <cfRule type="duplicateValues" dxfId="104" priority="89"/>
    <cfRule type="duplicateValues" dxfId="103" priority="90"/>
  </conditionalFormatting>
  <conditionalFormatting sqref="E5">
    <cfRule type="duplicateValues" dxfId="102" priority="87"/>
  </conditionalFormatting>
  <conditionalFormatting sqref="E5">
    <cfRule type="duplicateValues" dxfId="101" priority="84"/>
    <cfRule type="duplicateValues" dxfId="100" priority="85"/>
    <cfRule type="duplicateValues" dxfId="99" priority="86"/>
  </conditionalFormatting>
  <conditionalFormatting sqref="E5">
    <cfRule type="duplicateValues" dxfId="98" priority="83"/>
  </conditionalFormatting>
  <conditionalFormatting sqref="E7">
    <cfRule type="duplicateValues" dxfId="97" priority="36"/>
  </conditionalFormatting>
  <conditionalFormatting sqref="E7">
    <cfRule type="duplicateValues" dxfId="96" priority="34"/>
    <cfRule type="duplicateValues" dxfId="95" priority="35"/>
  </conditionalFormatting>
  <conditionalFormatting sqref="E7">
    <cfRule type="duplicateValues" dxfId="94" priority="31"/>
    <cfRule type="duplicateValues" dxfId="93" priority="32"/>
    <cfRule type="duplicateValues" dxfId="92" priority="33"/>
  </conditionalFormatting>
  <conditionalFormatting sqref="E7">
    <cfRule type="duplicateValues" dxfId="91" priority="27"/>
    <cfRule type="duplicateValues" dxfId="90" priority="28"/>
    <cfRule type="duplicateValues" dxfId="89" priority="29"/>
    <cfRule type="duplicateValues" dxfId="88" priority="30"/>
  </conditionalFormatting>
  <conditionalFormatting sqref="B7">
    <cfRule type="duplicateValues" dxfId="87" priority="26"/>
  </conditionalFormatting>
  <conditionalFormatting sqref="B7">
    <cfRule type="duplicateValues" dxfId="86" priority="24"/>
    <cfRule type="duplicateValues" dxfId="85" priority="25"/>
  </conditionalFormatting>
  <conditionalFormatting sqref="E8">
    <cfRule type="duplicateValues" dxfId="84" priority="23"/>
  </conditionalFormatting>
  <conditionalFormatting sqref="E8">
    <cfRule type="duplicateValues" dxfId="83" priority="22"/>
  </conditionalFormatting>
  <conditionalFormatting sqref="B8">
    <cfRule type="duplicateValues" dxfId="82" priority="21"/>
  </conditionalFormatting>
  <conditionalFormatting sqref="E8">
    <cfRule type="duplicateValues" dxfId="81" priority="20"/>
  </conditionalFormatting>
  <conditionalFormatting sqref="B8">
    <cfRule type="duplicateValues" dxfId="80" priority="19"/>
  </conditionalFormatting>
  <conditionalFormatting sqref="E8">
    <cfRule type="duplicateValues" dxfId="79" priority="18"/>
  </conditionalFormatting>
  <conditionalFormatting sqref="E9">
    <cfRule type="duplicateValues" dxfId="78" priority="7"/>
    <cfRule type="duplicateValues" dxfId="77" priority="8"/>
    <cfRule type="duplicateValues" dxfId="76" priority="9"/>
    <cfRule type="duplicateValues" dxfId="75" priority="10"/>
  </conditionalFormatting>
  <conditionalFormatting sqref="B9">
    <cfRule type="duplicateValues" dxfId="74" priority="130228"/>
  </conditionalFormatting>
  <conditionalFormatting sqref="E6">
    <cfRule type="duplicateValues" dxfId="73" priority="130230"/>
  </conditionalFormatting>
  <conditionalFormatting sqref="B6">
    <cfRule type="duplicateValues" dxfId="72" priority="130231"/>
  </conditionalFormatting>
  <conditionalFormatting sqref="B6">
    <cfRule type="duplicateValues" dxfId="71" priority="130232"/>
    <cfRule type="duplicateValues" dxfId="70" priority="130233"/>
    <cfRule type="duplicateValues" dxfId="69" priority="130234"/>
  </conditionalFormatting>
  <conditionalFormatting sqref="E6">
    <cfRule type="duplicateValues" dxfId="68" priority="130235"/>
    <cfRule type="duplicateValues" dxfId="67" priority="130236"/>
  </conditionalFormatting>
  <conditionalFormatting sqref="E6">
    <cfRule type="duplicateValues" dxfId="66" priority="130237"/>
    <cfRule type="duplicateValues" dxfId="65" priority="130238"/>
    <cfRule type="duplicateValues" dxfId="64" priority="130239"/>
  </conditionalFormatting>
  <conditionalFormatting sqref="E6">
    <cfRule type="duplicateValues" dxfId="63" priority="130240"/>
    <cfRule type="duplicateValues" dxfId="62" priority="130241"/>
    <cfRule type="duplicateValues" dxfId="61" priority="130242"/>
    <cfRule type="duplicateValues" dxfId="60" priority="130243"/>
  </conditionalFormatting>
  <conditionalFormatting sqref="B10:B12">
    <cfRule type="duplicateValues" dxfId="59" priority="2"/>
  </conditionalFormatting>
  <conditionalFormatting sqref="E10:E12">
    <cfRule type="duplicateValues" dxfId="58" priority="1"/>
  </conditionalFormatting>
  <pageMargins left="0.7" right="0.7" top="0.75" bottom="0.75" header="0.3" footer="0.3"/>
  <pageSetup orientation="portrait" horizontalDpi="300" verticalDpi="300"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4"/>
  <sheetViews>
    <sheetView zoomScaleNormal="100" workbookViewId="0">
      <pane ySplit="1" topLeftCell="A772" activePane="bottomLeft" state="frozen"/>
      <selection activeCell="D1" sqref="D1"/>
      <selection pane="bottomLeft" activeCell="F824" sqref="F824:M82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2613</v>
      </c>
      <c r="C5" s="29" t="s">
        <v>2612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7">
        <v>7</v>
      </c>
      <c r="B8" s="88" t="s">
        <v>2023</v>
      </c>
      <c r="C8" s="88" t="s">
        <v>2523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2518</v>
      </c>
      <c r="C16" s="29" t="s">
        <v>2474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2519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2403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2520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2517</v>
      </c>
      <c r="C29" s="29" t="s">
        <v>2473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2210</v>
      </c>
      <c r="C92" s="29" t="s">
        <v>2211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2218</v>
      </c>
      <c r="C93" s="29" t="s">
        <v>2217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2412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2475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2229</v>
      </c>
      <c r="C110" s="29" t="s">
        <v>2476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2531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2477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7" customFormat="1" ht="15.75" hidden="1" x14ac:dyDescent="0.25">
      <c r="A148" s="110">
        <v>214</v>
      </c>
      <c r="B148" s="111" t="s">
        <v>2571</v>
      </c>
      <c r="C148" s="111" t="s">
        <v>2572</v>
      </c>
      <c r="D148" s="111" t="s">
        <v>72</v>
      </c>
      <c r="E148" s="111" t="s">
        <v>82</v>
      </c>
      <c r="F148" s="111" t="s">
        <v>2025</v>
      </c>
      <c r="G148" s="111" t="s">
        <v>2027</v>
      </c>
      <c r="H148" s="111" t="s">
        <v>2027</v>
      </c>
      <c r="I148" s="111"/>
      <c r="J148" s="111" t="s">
        <v>2027</v>
      </c>
      <c r="K148" s="111"/>
      <c r="L148" s="111"/>
      <c r="M148" s="111"/>
      <c r="N148" s="111"/>
      <c r="O148" s="111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2224</v>
      </c>
      <c r="C195" s="29" t="s">
        <v>2225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2292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2591</v>
      </c>
      <c r="C212" s="29" t="s">
        <v>2584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2521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2478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2505</v>
      </c>
      <c r="C238" s="29" t="s">
        <v>2492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2293</v>
      </c>
      <c r="C239" s="29" t="s">
        <v>2214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2479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2506</v>
      </c>
      <c r="C242" s="29" t="s">
        <v>2493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2547</v>
      </c>
      <c r="C244" s="29" t="s">
        <v>2570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2233</v>
      </c>
      <c r="C252" s="29" t="s">
        <v>2340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2234</v>
      </c>
      <c r="C253" s="29" t="s">
        <v>2471</v>
      </c>
      <c r="D253" s="29" t="s">
        <v>87</v>
      </c>
      <c r="E253" s="29" t="s">
        <v>90</v>
      </c>
      <c r="F253" s="32" t="s">
        <v>2025</v>
      </c>
      <c r="G253" s="32" t="s">
        <v>2472</v>
      </c>
      <c r="H253" s="32" t="s">
        <v>2472</v>
      </c>
      <c r="I253" s="32" t="s">
        <v>1274</v>
      </c>
      <c r="J253" s="32" t="s">
        <v>2027</v>
      </c>
      <c r="K253" s="32" t="s">
        <v>2472</v>
      </c>
      <c r="L253" s="32" t="s">
        <v>2472</v>
      </c>
      <c r="M253" s="32" t="s">
        <v>2472</v>
      </c>
      <c r="N253" s="32" t="s">
        <v>2472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2507</v>
      </c>
      <c r="C255" s="29" t="s">
        <v>2494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2401</v>
      </c>
      <c r="C256" s="29" t="s">
        <v>2404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2508</v>
      </c>
      <c r="C257" s="29" t="s">
        <v>2495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2228</v>
      </c>
      <c r="C258" s="29" t="s">
        <v>2227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2509</v>
      </c>
      <c r="C259" s="29" t="s">
        <v>2496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2510</v>
      </c>
      <c r="C260" s="29" t="s">
        <v>2497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2504</v>
      </c>
      <c r="C261" s="29" t="s">
        <v>2491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2288</v>
      </c>
      <c r="C262" s="32" t="s">
        <v>2216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19" customFormat="1" ht="15.75" x14ac:dyDescent="0.25">
      <c r="A263" s="110">
        <v>361</v>
      </c>
      <c r="B263" s="111" t="s">
        <v>2541</v>
      </c>
      <c r="C263" s="118"/>
      <c r="D263" s="118"/>
      <c r="E263" s="118" t="s">
        <v>1273</v>
      </c>
      <c r="F263" s="111" t="s">
        <v>1298</v>
      </c>
      <c r="G263" s="111" t="s">
        <v>1298</v>
      </c>
      <c r="H263" s="111" t="s">
        <v>1298</v>
      </c>
      <c r="I263" s="111" t="s">
        <v>1298</v>
      </c>
      <c r="J263" s="111" t="s">
        <v>1298</v>
      </c>
      <c r="K263" s="111" t="s">
        <v>1298</v>
      </c>
      <c r="L263" s="111" t="s">
        <v>1298</v>
      </c>
      <c r="M263" s="111" t="s">
        <v>1298</v>
      </c>
      <c r="N263" s="118"/>
      <c r="O263" s="118"/>
    </row>
    <row r="264" spans="1:15" ht="15.75" x14ac:dyDescent="0.25">
      <c r="A264" s="31">
        <v>370</v>
      </c>
      <c r="B264" s="32" t="s">
        <v>2238</v>
      </c>
      <c r="C264" s="29" t="s">
        <v>2226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2602</v>
      </c>
      <c r="C265" s="29" t="s">
        <v>2564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2592</v>
      </c>
      <c r="C266" s="29" t="s">
        <v>2585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2514</v>
      </c>
      <c r="C267" s="29" t="s">
        <v>2501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2593</v>
      </c>
      <c r="C268" s="29" t="s">
        <v>2586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2223</v>
      </c>
      <c r="C269" s="29" t="s">
        <v>2219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2230</v>
      </c>
      <c r="C270" s="29" t="s">
        <v>2481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2231</v>
      </c>
      <c r="C271" s="29" t="s">
        <v>2480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2432</v>
      </c>
      <c r="C272" s="29" t="s">
        <v>2482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2232</v>
      </c>
      <c r="C273" s="29" t="s">
        <v>2221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2515</v>
      </c>
      <c r="C274" s="29" t="s">
        <v>2502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2215</v>
      </c>
      <c r="C284" s="29" t="s">
        <v>2483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2594</v>
      </c>
      <c r="C287" s="29" t="s">
        <v>2587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2595</v>
      </c>
      <c r="C298" s="29" t="s">
        <v>2588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2" customFormat="1" ht="31.5" hidden="1" x14ac:dyDescent="0.25">
      <c r="A307" s="110">
        <v>424</v>
      </c>
      <c r="B307" s="111" t="s">
        <v>699</v>
      </c>
      <c r="C307" s="111" t="s">
        <v>700</v>
      </c>
      <c r="D307" s="111" t="s">
        <v>130</v>
      </c>
      <c r="E307" s="111" t="s">
        <v>73</v>
      </c>
      <c r="F307" s="111" t="s">
        <v>2025</v>
      </c>
      <c r="G307" s="111" t="s">
        <v>77</v>
      </c>
      <c r="H307" s="111" t="s">
        <v>77</v>
      </c>
      <c r="I307" s="111" t="s">
        <v>74</v>
      </c>
      <c r="J307" s="111" t="s">
        <v>77</v>
      </c>
      <c r="K307" s="111" t="s">
        <v>74</v>
      </c>
      <c r="L307" s="111" t="s">
        <v>77</v>
      </c>
      <c r="M307" s="111" t="s">
        <v>77</v>
      </c>
      <c r="N307" s="111" t="s">
        <v>74</v>
      </c>
      <c r="O307" s="111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2583</v>
      </c>
      <c r="C312" s="32" t="s">
        <v>2582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2596</v>
      </c>
      <c r="C331" s="29" t="s">
        <v>2589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7" customFormat="1" ht="15.75" hidden="1" x14ac:dyDescent="0.25">
      <c r="A340" s="110">
        <v>468</v>
      </c>
      <c r="B340" s="111" t="s">
        <v>2204</v>
      </c>
      <c r="C340" s="118" t="s">
        <v>2171</v>
      </c>
      <c r="D340" s="118" t="s">
        <v>72</v>
      </c>
      <c r="E340" s="118" t="s">
        <v>73</v>
      </c>
      <c r="F340" s="111" t="s">
        <v>1298</v>
      </c>
      <c r="G340" s="111" t="s">
        <v>1298</v>
      </c>
      <c r="H340" s="111" t="s">
        <v>1298</v>
      </c>
      <c r="I340" s="111" t="s">
        <v>1298</v>
      </c>
      <c r="J340" s="111" t="s">
        <v>1298</v>
      </c>
      <c r="K340" s="111" t="s">
        <v>1298</v>
      </c>
      <c r="L340" s="111" t="s">
        <v>1298</v>
      </c>
      <c r="M340" s="111" t="s">
        <v>1298</v>
      </c>
      <c r="N340" s="111"/>
      <c r="O340" s="111"/>
    </row>
    <row r="341" spans="1:15" s="78" customFormat="1" ht="15.75" hidden="1" x14ac:dyDescent="0.25">
      <c r="A341" s="79">
        <v>470</v>
      </c>
      <c r="B341" s="80" t="s">
        <v>746</v>
      </c>
      <c r="C341" s="80" t="s">
        <v>747</v>
      </c>
      <c r="D341" s="80" t="s">
        <v>87</v>
      </c>
      <c r="E341" s="80" t="s">
        <v>90</v>
      </c>
      <c r="F341" s="80" t="s">
        <v>2025</v>
      </c>
      <c r="G341" s="80" t="s">
        <v>77</v>
      </c>
      <c r="H341" s="80" t="s">
        <v>77</v>
      </c>
      <c r="I341" s="80" t="s">
        <v>74</v>
      </c>
      <c r="J341" s="80" t="s">
        <v>77</v>
      </c>
      <c r="K341" s="80" t="s">
        <v>77</v>
      </c>
      <c r="L341" s="80" t="s">
        <v>77</v>
      </c>
      <c r="M341" s="80" t="s">
        <v>77</v>
      </c>
      <c r="N341" s="80" t="s">
        <v>77</v>
      </c>
      <c r="O341" s="80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2569</v>
      </c>
      <c r="C343" s="32" t="s">
        <v>2568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2597</v>
      </c>
      <c r="C345" s="29" t="s">
        <v>2590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2599</v>
      </c>
      <c r="C347" s="29" t="s">
        <v>2600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2484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2577</v>
      </c>
      <c r="C350" s="32" t="s">
        <v>2576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2466</v>
      </c>
      <c r="C361" s="32" t="s">
        <v>2442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2511</v>
      </c>
      <c r="C363" s="29" t="s">
        <v>2498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2436</v>
      </c>
      <c r="C367" s="41" t="s">
        <v>2437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2603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2485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7">
        <v>553</v>
      </c>
      <c r="B409" s="88" t="s">
        <v>544</v>
      </c>
      <c r="C409" s="88" t="s">
        <v>2525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70" customFormat="1" ht="15.75" hidden="1" x14ac:dyDescent="0.25">
      <c r="A412" s="72">
        <v>556</v>
      </c>
      <c r="B412" s="73" t="s">
        <v>124</v>
      </c>
      <c r="C412" s="73" t="s">
        <v>125</v>
      </c>
      <c r="D412" s="32" t="s">
        <v>72</v>
      </c>
      <c r="E412" s="73" t="s">
        <v>73</v>
      </c>
      <c r="F412" s="73" t="s">
        <v>2025</v>
      </c>
      <c r="G412" s="73" t="s">
        <v>74</v>
      </c>
      <c r="H412" s="73" t="s">
        <v>74</v>
      </c>
      <c r="I412" s="73" t="s">
        <v>74</v>
      </c>
      <c r="J412" s="73" t="s">
        <v>74</v>
      </c>
      <c r="K412" s="73" t="s">
        <v>74</v>
      </c>
      <c r="L412" s="73" t="s">
        <v>74</v>
      </c>
      <c r="M412" s="73" t="s">
        <v>74</v>
      </c>
      <c r="N412" s="73" t="s">
        <v>74</v>
      </c>
      <c r="O412" s="73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2449</v>
      </c>
      <c r="C432" s="32" t="s">
        <v>2450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2512</v>
      </c>
      <c r="C438" s="29" t="s">
        <v>2499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8" customFormat="1" ht="15.75" hidden="1" x14ac:dyDescent="0.25">
      <c r="A447" s="116">
        <v>591</v>
      </c>
      <c r="B447" s="117" t="s">
        <v>507</v>
      </c>
      <c r="C447" s="117" t="s">
        <v>2524</v>
      </c>
      <c r="D447" s="80" t="s">
        <v>72</v>
      </c>
      <c r="E447" s="80" t="s">
        <v>73</v>
      </c>
      <c r="F447" s="80" t="s">
        <v>2025</v>
      </c>
      <c r="G447" s="80" t="s">
        <v>77</v>
      </c>
      <c r="H447" s="80" t="s">
        <v>77</v>
      </c>
      <c r="I447" s="80" t="s">
        <v>74</v>
      </c>
      <c r="J447" s="80" t="s">
        <v>77</v>
      </c>
      <c r="K447" s="80" t="s">
        <v>74</v>
      </c>
      <c r="L447" s="80" t="s">
        <v>77</v>
      </c>
      <c r="M447" s="80" t="s">
        <v>77</v>
      </c>
      <c r="N447" s="80" t="s">
        <v>74</v>
      </c>
      <c r="O447" s="80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2454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4" customFormat="1" ht="15.75" hidden="1" x14ac:dyDescent="0.25">
      <c r="A465" s="67">
        <v>610</v>
      </c>
      <c r="B465" s="68" t="s">
        <v>846</v>
      </c>
      <c r="C465" s="68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2467</v>
      </c>
      <c r="C488" s="32" t="s">
        <v>2455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2468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2431</v>
      </c>
      <c r="C510" s="29" t="s">
        <v>2486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2212</v>
      </c>
      <c r="C511" s="29" t="s">
        <v>2487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2236</v>
      </c>
      <c r="C512" s="29" t="s">
        <v>2235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2237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2516</v>
      </c>
      <c r="C514" s="29" t="s">
        <v>2503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2395</v>
      </c>
      <c r="C516" s="29" t="s">
        <v>2381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2283</v>
      </c>
      <c r="C517" s="29" t="s">
        <v>2282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2284</v>
      </c>
    </row>
    <row r="518" spans="1:15" ht="15.75" x14ac:dyDescent="0.25">
      <c r="A518" s="31">
        <v>665</v>
      </c>
      <c r="B518" s="32" t="s">
        <v>2289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2280</v>
      </c>
      <c r="C519" s="29" t="s">
        <v>2279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2400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2285</v>
      </c>
      <c r="C532" s="29" t="s">
        <v>2281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2287</v>
      </c>
      <c r="C536" s="29" t="s">
        <v>2286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2290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2399</v>
      </c>
      <c r="C606" s="29" t="s">
        <v>2398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2513</v>
      </c>
      <c r="C639" s="29" t="s">
        <v>2500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2488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2489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2490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3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3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3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3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3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3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3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3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3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1" customFormat="1" ht="15.75" x14ac:dyDescent="0.25">
      <c r="A797" s="83">
        <v>964</v>
      </c>
      <c r="B797" s="84" t="s">
        <v>1124</v>
      </c>
      <c r="C797" s="85" t="s">
        <v>1125</v>
      </c>
      <c r="D797" s="84" t="s">
        <v>72</v>
      </c>
      <c r="E797" s="84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5" t="s">
        <v>1203</v>
      </c>
    </row>
    <row r="798" spans="1:15" s="81" customFormat="1" ht="15.75" hidden="1" x14ac:dyDescent="0.25">
      <c r="A798" s="83">
        <v>970</v>
      </c>
      <c r="B798" s="84" t="s">
        <v>1129</v>
      </c>
      <c r="C798" s="85" t="s">
        <v>1130</v>
      </c>
      <c r="D798" s="85" t="s">
        <v>72</v>
      </c>
      <c r="E798" s="85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5" t="s">
        <v>1178</v>
      </c>
    </row>
    <row r="799" spans="1:15" s="81" customFormat="1" ht="15.75" hidden="1" x14ac:dyDescent="0.25">
      <c r="A799" s="83">
        <v>971</v>
      </c>
      <c r="B799" s="84" t="s">
        <v>501</v>
      </c>
      <c r="C799" s="84" t="s">
        <v>502</v>
      </c>
      <c r="D799" s="84" t="s">
        <v>72</v>
      </c>
      <c r="E799" s="84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4" t="s">
        <v>1178</v>
      </c>
    </row>
    <row r="800" spans="1:15" s="81" customFormat="1" ht="31.5" hidden="1" x14ac:dyDescent="0.25">
      <c r="A800" s="83">
        <v>972</v>
      </c>
      <c r="B800" s="84" t="s">
        <v>292</v>
      </c>
      <c r="C800" s="84" t="s">
        <v>293</v>
      </c>
      <c r="D800" s="84" t="s">
        <v>130</v>
      </c>
      <c r="E800" s="84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4" t="s">
        <v>1181</v>
      </c>
    </row>
    <row r="801" spans="1:15" s="81" customFormat="1" ht="15.75" hidden="1" x14ac:dyDescent="0.25">
      <c r="A801" s="83">
        <v>973</v>
      </c>
      <c r="B801" s="84" t="s">
        <v>1082</v>
      </c>
      <c r="C801" s="84" t="s">
        <v>1083</v>
      </c>
      <c r="D801" s="84" t="s">
        <v>72</v>
      </c>
      <c r="E801" s="84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4" t="s">
        <v>1177</v>
      </c>
    </row>
    <row r="802" spans="1:15" s="81" customFormat="1" ht="15.75" hidden="1" x14ac:dyDescent="0.25">
      <c r="A802" s="83">
        <v>974</v>
      </c>
      <c r="B802" s="84" t="s">
        <v>1133</v>
      </c>
      <c r="C802" s="85" t="s">
        <v>1134</v>
      </c>
      <c r="D802" s="84" t="s">
        <v>72</v>
      </c>
      <c r="E802" s="85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5" t="s">
        <v>1181</v>
      </c>
    </row>
    <row r="803" spans="1:15" s="81" customFormat="1" ht="15.75" hidden="1" x14ac:dyDescent="0.25">
      <c r="A803" s="83">
        <v>976</v>
      </c>
      <c r="B803" s="84" t="s">
        <v>503</v>
      </c>
      <c r="C803" s="84" t="s">
        <v>504</v>
      </c>
      <c r="D803" s="84" t="s">
        <v>72</v>
      </c>
      <c r="E803" s="84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4" t="s">
        <v>1181</v>
      </c>
    </row>
    <row r="804" spans="1:15" s="81" customFormat="1" ht="15.75" hidden="1" x14ac:dyDescent="0.25">
      <c r="A804" s="83">
        <v>977</v>
      </c>
      <c r="B804" s="84" t="s">
        <v>1892</v>
      </c>
      <c r="C804" s="85" t="s">
        <v>1893</v>
      </c>
      <c r="D804" s="84" t="s">
        <v>72</v>
      </c>
      <c r="E804" s="85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5" t="s">
        <v>2014</v>
      </c>
    </row>
    <row r="805" spans="1:15" s="81" customFormat="1" ht="15.75" hidden="1" x14ac:dyDescent="0.25">
      <c r="A805" s="83">
        <v>978</v>
      </c>
      <c r="B805" s="84" t="s">
        <v>1135</v>
      </c>
      <c r="C805" s="85" t="s">
        <v>1136</v>
      </c>
      <c r="D805" s="84" t="s">
        <v>72</v>
      </c>
      <c r="E805" s="85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4" t="s">
        <v>1185</v>
      </c>
    </row>
    <row r="806" spans="1:15" s="81" customFormat="1" ht="15.75" hidden="1" x14ac:dyDescent="0.25">
      <c r="A806" s="83">
        <v>979</v>
      </c>
      <c r="B806" s="84" t="s">
        <v>1137</v>
      </c>
      <c r="C806" s="85" t="s">
        <v>1138</v>
      </c>
      <c r="D806" s="84" t="s">
        <v>72</v>
      </c>
      <c r="E806" s="85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5" t="s">
        <v>1178</v>
      </c>
    </row>
    <row r="807" spans="1:15" s="81" customFormat="1" ht="15.75" hidden="1" x14ac:dyDescent="0.25">
      <c r="A807" s="83">
        <v>980</v>
      </c>
      <c r="B807" s="84" t="s">
        <v>1139</v>
      </c>
      <c r="C807" s="85" t="s">
        <v>1140</v>
      </c>
      <c r="D807" s="84" t="s">
        <v>72</v>
      </c>
      <c r="E807" s="85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5" t="s">
        <v>1183</v>
      </c>
    </row>
    <row r="808" spans="1:15" s="81" customFormat="1" ht="15.75" hidden="1" x14ac:dyDescent="0.25">
      <c r="A808" s="83">
        <v>981</v>
      </c>
      <c r="B808" s="84" t="s">
        <v>1141</v>
      </c>
      <c r="C808" s="85" t="s">
        <v>1142</v>
      </c>
      <c r="D808" s="84" t="s">
        <v>72</v>
      </c>
      <c r="E808" s="85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5" t="s">
        <v>1183</v>
      </c>
    </row>
    <row r="809" spans="1:15" s="81" customFormat="1" ht="15.75" hidden="1" x14ac:dyDescent="0.25">
      <c r="A809" s="83">
        <v>983</v>
      </c>
      <c r="B809" s="84" t="s">
        <v>1143</v>
      </c>
      <c r="C809" s="85" t="s">
        <v>1144</v>
      </c>
      <c r="D809" s="84" t="s">
        <v>72</v>
      </c>
      <c r="E809" s="84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4" t="s">
        <v>1184</v>
      </c>
    </row>
    <row r="810" spans="1:15" s="63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2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2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2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2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2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2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2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2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2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2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2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2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4">
        <v>991</v>
      </c>
      <c r="B823" s="125" t="s">
        <v>1159</v>
      </c>
      <c r="C823" s="55" t="s">
        <v>1160</v>
      </c>
      <c r="D823" s="55" t="s">
        <v>72</v>
      </c>
      <c r="E823" s="55" t="s">
        <v>105</v>
      </c>
      <c r="F823" s="125" t="s">
        <v>2025</v>
      </c>
      <c r="G823" s="125" t="s">
        <v>77</v>
      </c>
      <c r="H823" s="125" t="s">
        <v>77</v>
      </c>
      <c r="I823" s="125" t="s">
        <v>74</v>
      </c>
      <c r="J823" s="125" t="s">
        <v>77</v>
      </c>
      <c r="K823" s="125" t="s">
        <v>74</v>
      </c>
      <c r="L823" s="125" t="s">
        <v>74</v>
      </c>
      <c r="M823" s="125" t="s">
        <v>74</v>
      </c>
      <c r="N823" s="125" t="s">
        <v>77</v>
      </c>
      <c r="O823" s="125" t="s">
        <v>1177</v>
      </c>
    </row>
    <row r="824" spans="1:15" ht="15.75" x14ac:dyDescent="0.25">
      <c r="A824" s="28">
        <v>863</v>
      </c>
      <c r="B824" s="125" t="s">
        <v>2620</v>
      </c>
      <c r="F824" s="32" t="s">
        <v>1298</v>
      </c>
      <c r="G824" s="32" t="s">
        <v>1298</v>
      </c>
      <c r="H824" s="32" t="s">
        <v>1298</v>
      </c>
      <c r="I824" s="32" t="s">
        <v>1298</v>
      </c>
      <c r="J824" s="32" t="s">
        <v>1298</v>
      </c>
      <c r="K824" s="32" t="s">
        <v>1298</v>
      </c>
      <c r="L824" s="32" t="s">
        <v>1298</v>
      </c>
      <c r="M824" s="32" t="s">
        <v>1298</v>
      </c>
    </row>
  </sheetData>
  <autoFilter ref="A1:O822">
    <filterColumn colId="4">
      <filters>
        <filter val="Norte"/>
      </filters>
    </filterColumn>
    <sortState ref="A4:O823">
      <sortCondition sortBy="cellColor" ref="A1:A822" dxfId="269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57" priority="12"/>
  </conditionalFormatting>
  <conditionalFormatting sqref="B1:B810 B823:B1048576">
    <cfRule type="duplicateValues" dxfId="56" priority="11"/>
  </conditionalFormatting>
  <conditionalFormatting sqref="A811:A814">
    <cfRule type="duplicateValues" dxfId="55" priority="10"/>
  </conditionalFormatting>
  <conditionalFormatting sqref="B811:B814">
    <cfRule type="duplicateValues" dxfId="54" priority="9"/>
  </conditionalFormatting>
  <conditionalFormatting sqref="A823:A1048576 A1:A814">
    <cfRule type="duplicateValues" dxfId="53" priority="8"/>
  </conditionalFormatting>
  <conditionalFormatting sqref="A815:A821">
    <cfRule type="duplicateValues" dxfId="52" priority="7"/>
  </conditionalFormatting>
  <conditionalFormatting sqref="B815:B821">
    <cfRule type="duplicateValues" dxfId="51" priority="6"/>
  </conditionalFormatting>
  <conditionalFormatting sqref="A815:A821">
    <cfRule type="duplicateValues" dxfId="50" priority="5"/>
  </conditionalFormatting>
  <conditionalFormatting sqref="A822">
    <cfRule type="duplicateValues" dxfId="49" priority="4"/>
  </conditionalFormatting>
  <conditionalFormatting sqref="A822">
    <cfRule type="duplicateValues" dxfId="48" priority="2"/>
  </conditionalFormatting>
  <conditionalFormatting sqref="B822">
    <cfRule type="duplicateValues" dxfId="47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19" t="s">
        <v>0</v>
      </c>
      <c r="B1" s="220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21" t="s">
        <v>8</v>
      </c>
      <c r="B9" s="222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23" t="s">
        <v>9</v>
      </c>
      <c r="B14" s="224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2294</v>
      </c>
      <c r="C70" s="3" t="s">
        <v>2295</v>
      </c>
      <c r="D70" s="3" t="s">
        <v>2296</v>
      </c>
    </row>
    <row r="71" spans="1:5" x14ac:dyDescent="0.35">
      <c r="A71" s="3" t="s">
        <v>2297</v>
      </c>
      <c r="B71" s="3" t="s">
        <v>2298</v>
      </c>
      <c r="C71" s="3" t="s">
        <v>2299</v>
      </c>
      <c r="D71" s="3" t="s">
        <v>2300</v>
      </c>
    </row>
    <row r="72" spans="1:5" x14ac:dyDescent="0.35">
      <c r="A72" s="3" t="s">
        <v>2301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Gráficos</vt:lpstr>
      </vt:variant>
      <vt:variant>
        <vt:i4>6</vt:i4>
      </vt:variant>
    </vt:vector>
  </HeadingPairs>
  <TitlesOfParts>
    <vt:vector size="22" baseType="lpstr">
      <vt:lpstr>Macro3</vt:lpstr>
      <vt:lpstr>Macro2</vt:lpstr>
      <vt:lpstr>Macro1</vt:lpstr>
      <vt:lpstr>REPORTE</vt:lpstr>
      <vt:lpstr>Sin Efectivo</vt:lpstr>
      <vt:lpstr>Concat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2021-05-25T15:11:04Z</cp:lastPrinted>
  <dcterms:created xsi:type="dcterms:W3CDTF">2014-10-01T23:18:29Z</dcterms:created>
  <dcterms:modified xsi:type="dcterms:W3CDTF">2021-09-10T11:52:25Z</dcterms:modified>
</cp:coreProperties>
</file>