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J39" i="1"/>
  <c r="K39" i="1"/>
  <c r="F59" i="1"/>
  <c r="G59" i="1"/>
  <c r="H59" i="1"/>
  <c r="I59" i="1"/>
  <c r="J59" i="1"/>
  <c r="K59" i="1"/>
  <c r="F43" i="1"/>
  <c r="G43" i="1"/>
  <c r="H43" i="1"/>
  <c r="I43" i="1"/>
  <c r="J43" i="1"/>
  <c r="K43" i="1"/>
  <c r="F24" i="1"/>
  <c r="G24" i="1"/>
  <c r="H24" i="1"/>
  <c r="I24" i="1"/>
  <c r="J24" i="1"/>
  <c r="K24" i="1"/>
  <c r="F5" i="1"/>
  <c r="G5" i="1"/>
  <c r="H5" i="1"/>
  <c r="I5" i="1"/>
  <c r="J5" i="1"/>
  <c r="K5" i="1"/>
  <c r="F46" i="1"/>
  <c r="G46" i="1"/>
  <c r="H46" i="1"/>
  <c r="I46" i="1"/>
  <c r="J46" i="1"/>
  <c r="K46" i="1"/>
  <c r="F47" i="1"/>
  <c r="G47" i="1"/>
  <c r="H47" i="1"/>
  <c r="I47" i="1"/>
  <c r="J47" i="1"/>
  <c r="K47" i="1"/>
  <c r="F6" i="1"/>
  <c r="G6" i="1"/>
  <c r="H6" i="1"/>
  <c r="I6" i="1"/>
  <c r="J6" i="1"/>
  <c r="K6" i="1"/>
  <c r="F76" i="1"/>
  <c r="G76" i="1"/>
  <c r="H76" i="1"/>
  <c r="I76" i="1"/>
  <c r="J76" i="1"/>
  <c r="K76" i="1"/>
  <c r="F80" i="1"/>
  <c r="G80" i="1"/>
  <c r="H80" i="1"/>
  <c r="I80" i="1"/>
  <c r="J80" i="1"/>
  <c r="K80" i="1"/>
  <c r="F48" i="1"/>
  <c r="G48" i="1"/>
  <c r="H48" i="1"/>
  <c r="I48" i="1"/>
  <c r="J48" i="1"/>
  <c r="K48" i="1"/>
  <c r="F40" i="1"/>
  <c r="G40" i="1"/>
  <c r="H40" i="1"/>
  <c r="I40" i="1"/>
  <c r="J40" i="1"/>
  <c r="K40" i="1"/>
  <c r="F44" i="1"/>
  <c r="G44" i="1"/>
  <c r="H44" i="1"/>
  <c r="I44" i="1"/>
  <c r="J44" i="1"/>
  <c r="K44" i="1"/>
  <c r="F77" i="1"/>
  <c r="G77" i="1"/>
  <c r="H77" i="1"/>
  <c r="I77" i="1"/>
  <c r="J77" i="1"/>
  <c r="K77" i="1"/>
  <c r="F78" i="1"/>
  <c r="G78" i="1"/>
  <c r="H78" i="1"/>
  <c r="I78" i="1"/>
  <c r="J78" i="1"/>
  <c r="K78" i="1"/>
  <c r="F75" i="1"/>
  <c r="G75" i="1"/>
  <c r="H75" i="1"/>
  <c r="I75" i="1"/>
  <c r="J75" i="1"/>
  <c r="K75" i="1"/>
  <c r="F49" i="1"/>
  <c r="G49" i="1"/>
  <c r="H49" i="1"/>
  <c r="I49" i="1"/>
  <c r="J49" i="1"/>
  <c r="K49" i="1"/>
  <c r="F50" i="1"/>
  <c r="G50" i="1"/>
  <c r="H50" i="1"/>
  <c r="I50" i="1"/>
  <c r="J50" i="1"/>
  <c r="K50" i="1"/>
  <c r="F60" i="1"/>
  <c r="G60" i="1"/>
  <c r="H60" i="1"/>
  <c r="I60" i="1"/>
  <c r="J60" i="1"/>
  <c r="K60" i="1"/>
  <c r="F51" i="1"/>
  <c r="G51" i="1"/>
  <c r="H51" i="1"/>
  <c r="I51" i="1"/>
  <c r="J51" i="1"/>
  <c r="K51" i="1"/>
  <c r="F61" i="1"/>
  <c r="G61" i="1"/>
  <c r="H61" i="1"/>
  <c r="I61" i="1"/>
  <c r="J61" i="1"/>
  <c r="K61" i="1"/>
  <c r="F82" i="1"/>
  <c r="G82" i="1"/>
  <c r="H82" i="1"/>
  <c r="I82" i="1"/>
  <c r="J82" i="1"/>
  <c r="K82" i="1"/>
  <c r="F53" i="1"/>
  <c r="G53" i="1"/>
  <c r="H53" i="1"/>
  <c r="I53" i="1"/>
  <c r="J53" i="1"/>
  <c r="K53" i="1"/>
  <c r="F41" i="1"/>
  <c r="G41" i="1"/>
  <c r="H41" i="1"/>
  <c r="I41" i="1"/>
  <c r="J41" i="1"/>
  <c r="K41" i="1"/>
  <c r="F84" i="1"/>
  <c r="G84" i="1"/>
  <c r="H84" i="1"/>
  <c r="I84" i="1"/>
  <c r="J84" i="1"/>
  <c r="K84" i="1"/>
  <c r="F86" i="1"/>
  <c r="G86" i="1"/>
  <c r="H86" i="1"/>
  <c r="I86" i="1"/>
  <c r="J86" i="1"/>
  <c r="K86" i="1"/>
  <c r="F42" i="1"/>
  <c r="G42" i="1"/>
  <c r="H42" i="1"/>
  <c r="I42" i="1"/>
  <c r="J42" i="1"/>
  <c r="K42" i="1"/>
  <c r="F72" i="1"/>
  <c r="G72" i="1"/>
  <c r="H72" i="1"/>
  <c r="I72" i="1"/>
  <c r="J72" i="1"/>
  <c r="K72" i="1"/>
  <c r="F74" i="1"/>
  <c r="G74" i="1"/>
  <c r="H74" i="1"/>
  <c r="I74" i="1"/>
  <c r="J74" i="1"/>
  <c r="K74" i="1"/>
  <c r="F79" i="1"/>
  <c r="G79" i="1"/>
  <c r="H79" i="1"/>
  <c r="I79" i="1"/>
  <c r="J79" i="1"/>
  <c r="K79" i="1"/>
  <c r="F25" i="1"/>
  <c r="G25" i="1"/>
  <c r="H25" i="1"/>
  <c r="I25" i="1"/>
  <c r="J25" i="1"/>
  <c r="K25" i="1"/>
  <c r="F85" i="1"/>
  <c r="G85" i="1"/>
  <c r="H85" i="1"/>
  <c r="I85" i="1"/>
  <c r="J85" i="1"/>
  <c r="K85" i="1"/>
  <c r="F7" i="1"/>
  <c r="G7" i="1"/>
  <c r="H7" i="1"/>
  <c r="I7" i="1"/>
  <c r="J7" i="1"/>
  <c r="K7" i="1"/>
  <c r="F87" i="1"/>
  <c r="G87" i="1"/>
  <c r="H87" i="1"/>
  <c r="I87" i="1"/>
  <c r="J87" i="1"/>
  <c r="K87" i="1"/>
  <c r="F83" i="1"/>
  <c r="G83" i="1"/>
  <c r="H83" i="1"/>
  <c r="I83" i="1"/>
  <c r="J83" i="1"/>
  <c r="K83" i="1"/>
  <c r="F88" i="1"/>
  <c r="G88" i="1"/>
  <c r="H88" i="1"/>
  <c r="I88" i="1"/>
  <c r="J88" i="1"/>
  <c r="K88" i="1"/>
  <c r="F81" i="1"/>
  <c r="G81" i="1"/>
  <c r="H81" i="1"/>
  <c r="I81" i="1"/>
  <c r="J81" i="1"/>
  <c r="K81" i="1"/>
  <c r="F90" i="1"/>
  <c r="G90" i="1"/>
  <c r="H90" i="1"/>
  <c r="I90" i="1"/>
  <c r="J90" i="1"/>
  <c r="K90" i="1"/>
  <c r="F52" i="1"/>
  <c r="G52" i="1"/>
  <c r="H52" i="1"/>
  <c r="I52" i="1"/>
  <c r="J52" i="1"/>
  <c r="K52" i="1"/>
  <c r="F8" i="1"/>
  <c r="G8" i="1"/>
  <c r="H8" i="1"/>
  <c r="I8" i="1"/>
  <c r="J8" i="1"/>
  <c r="K8" i="1"/>
  <c r="F45" i="1"/>
  <c r="G45" i="1"/>
  <c r="H45" i="1"/>
  <c r="I45" i="1"/>
  <c r="J45" i="1"/>
  <c r="K45" i="1"/>
  <c r="F66" i="1"/>
  <c r="G66" i="1"/>
  <c r="H66" i="1"/>
  <c r="I66" i="1"/>
  <c r="J66" i="1"/>
  <c r="K66" i="1"/>
  <c r="F89" i="1"/>
  <c r="G89" i="1"/>
  <c r="H89" i="1"/>
  <c r="I89" i="1"/>
  <c r="J89" i="1"/>
  <c r="K89" i="1"/>
  <c r="F55" i="1"/>
  <c r="G55" i="1"/>
  <c r="H55" i="1"/>
  <c r="I55" i="1"/>
  <c r="J55" i="1"/>
  <c r="K55" i="1"/>
  <c r="F67" i="1"/>
  <c r="G67" i="1"/>
  <c r="H67" i="1"/>
  <c r="I67" i="1"/>
  <c r="J67" i="1"/>
  <c r="K67" i="1"/>
  <c r="F26" i="1"/>
  <c r="G26" i="1"/>
  <c r="H26" i="1"/>
  <c r="I26" i="1"/>
  <c r="J26" i="1"/>
  <c r="K26" i="1"/>
  <c r="F9" i="1"/>
  <c r="G9" i="1"/>
  <c r="H9" i="1"/>
  <c r="I9" i="1"/>
  <c r="J9" i="1"/>
  <c r="K9" i="1"/>
  <c r="F73" i="1"/>
  <c r="G73" i="1"/>
  <c r="H73" i="1"/>
  <c r="I73" i="1"/>
  <c r="J73" i="1"/>
  <c r="K73" i="1"/>
  <c r="F92" i="1"/>
  <c r="G92" i="1"/>
  <c r="H92" i="1"/>
  <c r="I92" i="1"/>
  <c r="J92" i="1"/>
  <c r="K92" i="1"/>
  <c r="F10" i="1"/>
  <c r="G10" i="1"/>
  <c r="H10" i="1"/>
  <c r="I10" i="1"/>
  <c r="J10" i="1"/>
  <c r="K10" i="1"/>
  <c r="F11" i="1"/>
  <c r="G11" i="1"/>
  <c r="H11" i="1"/>
  <c r="I11" i="1"/>
  <c r="J11" i="1"/>
  <c r="K11" i="1"/>
  <c r="F91" i="1"/>
  <c r="G91" i="1"/>
  <c r="H91" i="1"/>
  <c r="I91" i="1"/>
  <c r="J91" i="1"/>
  <c r="K91" i="1"/>
  <c r="F68" i="1"/>
  <c r="G68" i="1"/>
  <c r="H68" i="1"/>
  <c r="I68" i="1"/>
  <c r="J68" i="1"/>
  <c r="K68" i="1"/>
  <c r="F12" i="1"/>
  <c r="G12" i="1"/>
  <c r="H12" i="1"/>
  <c r="I12" i="1"/>
  <c r="J12" i="1"/>
  <c r="K12" i="1"/>
  <c r="F27" i="1"/>
  <c r="G27" i="1"/>
  <c r="H27" i="1"/>
  <c r="I27" i="1"/>
  <c r="J27" i="1"/>
  <c r="K27" i="1"/>
  <c r="F28" i="1"/>
  <c r="G28" i="1"/>
  <c r="H28" i="1"/>
  <c r="I28" i="1"/>
  <c r="J28" i="1"/>
  <c r="K28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62" i="1"/>
  <c r="G62" i="1"/>
  <c r="H62" i="1"/>
  <c r="I62" i="1"/>
  <c r="J62" i="1"/>
  <c r="K62" i="1"/>
  <c r="F63" i="1"/>
  <c r="G63" i="1"/>
  <c r="H63" i="1"/>
  <c r="I63" i="1"/>
  <c r="J63" i="1"/>
  <c r="K63" i="1"/>
  <c r="F36" i="1"/>
  <c r="G36" i="1"/>
  <c r="H36" i="1"/>
  <c r="I36" i="1"/>
  <c r="J36" i="1"/>
  <c r="K36" i="1"/>
  <c r="F69" i="1"/>
  <c r="G69" i="1"/>
  <c r="H69" i="1"/>
  <c r="I69" i="1"/>
  <c r="J69" i="1"/>
  <c r="K69" i="1"/>
  <c r="F29" i="1"/>
  <c r="G29" i="1"/>
  <c r="H29" i="1"/>
  <c r="I29" i="1"/>
  <c r="J29" i="1"/>
  <c r="K29" i="1"/>
  <c r="F37" i="1"/>
  <c r="G37" i="1"/>
  <c r="H37" i="1"/>
  <c r="I37" i="1"/>
  <c r="J37" i="1"/>
  <c r="K37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21" i="1"/>
  <c r="G21" i="1"/>
  <c r="H21" i="1"/>
  <c r="I21" i="1"/>
  <c r="J21" i="1"/>
  <c r="K21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64" i="1"/>
  <c r="G64" i="1"/>
  <c r="H64" i="1"/>
  <c r="I64" i="1"/>
  <c r="J64" i="1"/>
  <c r="K64" i="1"/>
  <c r="F33" i="1"/>
  <c r="G33" i="1"/>
  <c r="H33" i="1"/>
  <c r="I33" i="1"/>
  <c r="J33" i="1"/>
  <c r="K33" i="1"/>
  <c r="F34" i="1"/>
  <c r="G34" i="1"/>
  <c r="H34" i="1"/>
  <c r="I34" i="1"/>
  <c r="J34" i="1"/>
  <c r="K34" i="1"/>
  <c r="F70" i="1"/>
  <c r="G70" i="1"/>
  <c r="H70" i="1"/>
  <c r="I70" i="1"/>
  <c r="J70" i="1"/>
  <c r="K70" i="1"/>
  <c r="F22" i="1"/>
  <c r="G22" i="1"/>
  <c r="H22" i="1"/>
  <c r="I22" i="1"/>
  <c r="J22" i="1"/>
  <c r="K22" i="1"/>
  <c r="F23" i="1"/>
  <c r="G23" i="1"/>
  <c r="H23" i="1"/>
  <c r="I23" i="1"/>
  <c r="J23" i="1"/>
  <c r="K23" i="1"/>
  <c r="F65" i="1"/>
  <c r="G65" i="1"/>
  <c r="H65" i="1"/>
  <c r="I65" i="1"/>
  <c r="J65" i="1"/>
  <c r="K65" i="1"/>
  <c r="F71" i="1"/>
  <c r="G71" i="1"/>
  <c r="H71" i="1"/>
  <c r="I71" i="1"/>
  <c r="J71" i="1"/>
  <c r="K71" i="1"/>
  <c r="F35" i="1"/>
  <c r="G35" i="1"/>
  <c r="H35" i="1"/>
  <c r="I35" i="1"/>
  <c r="J35" i="1"/>
  <c r="K35" i="1"/>
  <c r="F54" i="1"/>
  <c r="G54" i="1"/>
  <c r="H54" i="1"/>
  <c r="I54" i="1"/>
  <c r="J54" i="1"/>
  <c r="K54" i="1"/>
  <c r="A70" i="1"/>
  <c r="A22" i="1"/>
  <c r="A23" i="1"/>
  <c r="A65" i="1"/>
  <c r="A71" i="1"/>
  <c r="A35" i="1"/>
  <c r="A54" i="1"/>
  <c r="A34" i="1" l="1"/>
  <c r="A33" i="1"/>
  <c r="A64" i="1"/>
  <c r="A32" i="1"/>
  <c r="A31" i="1"/>
  <c r="A30" i="1"/>
  <c r="A21" i="1"/>
  <c r="A58" i="1"/>
  <c r="A57" i="1"/>
  <c r="A56" i="1"/>
  <c r="A37" i="1"/>
  <c r="A29" i="1"/>
  <c r="A69" i="1"/>
  <c r="A36" i="1"/>
  <c r="A63" i="1" l="1"/>
  <c r="A62" i="1"/>
  <c r="A20" i="1"/>
  <c r="A19" i="1"/>
  <c r="A18" i="1"/>
  <c r="A17" i="1"/>
  <c r="A16" i="1"/>
  <c r="A15" i="1"/>
  <c r="A14" i="1"/>
  <c r="A13" i="1"/>
  <c r="A28" i="1"/>
  <c r="A27" i="1"/>
  <c r="A12" i="1"/>
  <c r="A68" i="1"/>
  <c r="A91" i="1"/>
  <c r="A11" i="1"/>
  <c r="A10" i="1"/>
  <c r="A92" i="1"/>
  <c r="A73" i="1"/>
  <c r="A9" i="1"/>
  <c r="A26" i="1"/>
  <c r="A67" i="1"/>
  <c r="A55" i="1"/>
  <c r="A89" i="1"/>
  <c r="A66" i="1"/>
  <c r="A45" i="1"/>
  <c r="A8" i="1"/>
  <c r="A52" i="1"/>
  <c r="A90" i="1"/>
  <c r="A81" i="1"/>
  <c r="A88" i="1" l="1"/>
  <c r="A83" i="1"/>
  <c r="A87" i="1"/>
  <c r="A7" i="1"/>
  <c r="A85" i="1"/>
  <c r="A25" i="1"/>
  <c r="A79" i="1"/>
  <c r="A74" i="1"/>
  <c r="A72" i="1"/>
  <c r="A42" i="1"/>
  <c r="A86" i="1"/>
  <c r="A84" i="1"/>
  <c r="A41" i="1"/>
  <c r="A53" i="1"/>
  <c r="A82" i="1"/>
  <c r="A61" i="1"/>
  <c r="A51" i="1"/>
  <c r="A60" i="1"/>
  <c r="A50" i="1"/>
  <c r="A49" i="1"/>
  <c r="A75" i="1" l="1"/>
  <c r="A78" i="1"/>
  <c r="A77" i="1"/>
  <c r="A44" i="1"/>
  <c r="A40" i="1"/>
  <c r="A48" i="1"/>
  <c r="A80" i="1"/>
  <c r="A76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6" i="1" l="1"/>
  <c r="A47" i="1"/>
  <c r="A46" i="1"/>
  <c r="H1" i="16" l="1"/>
  <c r="A5" i="1"/>
  <c r="A24" i="1"/>
  <c r="A43" i="1" l="1"/>
  <c r="A59" i="1" l="1"/>
  <c r="K4" i="16" l="1"/>
  <c r="A39" i="1" l="1"/>
  <c r="A38" i="1"/>
  <c r="F38" i="1"/>
  <c r="G38" i="1"/>
  <c r="H38" i="1"/>
  <c r="I38" i="1"/>
  <c r="J38" i="1"/>
  <c r="K38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<sst xmlns="http://schemas.openxmlformats.org/spreadsheetml/2006/main" count="13757" uniqueCount="2648">
  <si>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</si>
  <si>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</si>
  <si>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</si>
  <si>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</si>
  <si>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</si>
  <si>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</si>
  <si>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</si>
  <si>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</si>
  <si>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</si>
  <si>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</si>
  <si>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</si>
  <si>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</si>
  <si>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</si>
  <si>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</si>
  <si>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</si>
  <si>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</si>
  <si>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</si>
  <si>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</si>
  <si>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</si>
  <si>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</si>
  <si>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</si>
  <si>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</si>
  <si>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</si>
  <si>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</si>
  <si>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</si>
  <si>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</si>
  <si>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</si>
  <si>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</si>
  <si>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</si>
  <si>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</si>
  <si>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</si>
  <si>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</si>
  <si>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</si>
  <si>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</si>
  <si>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</si>
  <si>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</si>
  <si>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</si>
  <si>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</si>
  <si>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</si>
  <si>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</si>
  <si>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</si>
  <si>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</si>
  <si>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</si>
  <si>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</si>
  <si>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</si>
  <si>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</si>
  <si>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</si>
  <si>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</si>
  <si>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</si>
  <si>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</si>
  <si>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</si>
  <si>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</si>
  <si>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</si>
  <si>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</si>
  <si>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</si>
  <si>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</si>
  <si>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</si>
  <si>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</si>
  <si>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</si>
  <si>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</si>
  <si>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</si>
  <si>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</si>
  <si>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</si>
  <si>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</si>
  <si>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</si>
  <si>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</si>
  <si>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</si>
  <si>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</si>
  <si>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</si>
  <si>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</si>
  <si>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</si>
  <si>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</si>
  <si>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</si>
  <si>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</si>
  <si>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</si>
  <si>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</si>
  <si>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</si>
  <si>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</si>
  <si>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</si>
  <si>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</si>
  <si>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</si>
  <si>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</si>
  <si>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</si>
  <si>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</si>
  <si>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</si>
  <si>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</si>
  <si>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</si>
  <si>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</si>
  <si>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</si>
  <si>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</si>
  <si>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</si>
  <si>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</si>
  <si>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</si>
  <si>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</si>
  <si>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</si>
  <si>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</si>
  <si>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</si>
  <si>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</si>
  <si>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</si>
  <si>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</si>
  <si>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</si>
  <si>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</si>
  <si>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</si>
  <si>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</si>
  <si>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</si>
  <si>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</si>
  <si>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</si>
  <si>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</si>
  <si>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</si>
  <si>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</si>
  <si>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</si>
  <si>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</si>
  <si>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</si>
  <si>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</si>
  <si>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</si>
  <si>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</si>
  <si>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</si>
  <si>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</si>
  <si>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</si>
  <si>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</si>
  <si>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</si>
  <si>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</si>
  <si>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</si>
  <si>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</si>
  <si>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</si>
  <si>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</si>
  <si>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</si>
  <si>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</si>
  <si>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</si>
  <si>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</si>
  <si>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</si>
  <si>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</si>
  <si>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</si>
  <si>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</si>
  <si>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</si>
  <si>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</si>
  <si>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</si>
  <si>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</si>
  <si>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</si>
  <si>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</si>
  <si>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</si>
  <si>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</si>
  <si>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</si>
  <si>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</si>
  <si>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</si>
  <si>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</si>
  <si>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</si>
  <si>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</si>
  <si>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</si>
  <si>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</si>
  <si>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</si>
  <si>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</si>
  <si>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</si>
  <si>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</si>
  <si>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</si>
  <si>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</si>
  <si>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</si>
  <si>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</si>
  <si>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</si>
  <si>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</si>
  <si>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</si>
  <si>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</si>
  <si>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</si>
  <si>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</si>
  <si>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</si>
  <si>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</si>
  <si>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</si>
  <si>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</si>
  <si>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</si>
  <si>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</si>
  <si>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</si>
  <si>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</si>
  <si>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</si>
  <si>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</si>
  <si>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</si>
  <si>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</si>
  <si>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</si>
  <si>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</si>
  <si>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</si>
  <si>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</si>
  <si>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</si>
  <si>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</si>
  <si>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</si>
  <si>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</si>
  <si>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</si>
  <si>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</si>
  <si>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</si>
  <si>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</si>
  <si>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</si>
  <si>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</si>
  <si>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</si>
  <si>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</si>
  <si>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</si>
  <si>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</si>
  <si>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</si>
  <si>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</si>
  <si>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</si>
  <si>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</si>
  <si>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</si>
  <si>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</si>
  <si>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</si>
  <si>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</si>
  <si>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</si>
  <si>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</si>
  <si>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</si>
  <si>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</si>
  <si>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</si>
  <si>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</si>
  <si>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</si>
  <si>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</si>
  <si>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</si>
  <si>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</si>
  <si>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</si>
  <si>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</si>
  <si>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</si>
  <si>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</si>
  <si>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</si>
  <si>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</si>
  <si>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</si>
  <si>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</si>
  <si>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</si>
  <si>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</si>
  <si>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</si>
  <si>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</si>
  <si>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</si>
  <si>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</si>
  <si>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</si>
  <si>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</si>
  <si>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</si>
  <si>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</si>
  <si>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</si>
  <si>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</si>
  <si>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</si>
  <si>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</si>
  <si>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</si>
  <si>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</si>
  <si>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</si>
  <si>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</si>
  <si>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</si>
  <si>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</si>
  <si>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</si>
  <si>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</si>
  <si>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</si>
  <si>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</si>
  <si>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</si>
  <si>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</si>
  <si>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</si>
  <si>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</si>
  <si>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</si>
  <si>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</si>
  <si>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</si>
  <si>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</si>
  <si>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</si>
  <si>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</si>
  <si>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</si>
  <si>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</si>
  <si>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</si>
  <si>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</si>
  <si>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</si>
  <si>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</si>
  <si>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</si>
  <si>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</si>
  <si>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</si>
  <si>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</si>
  <si>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</si>
  <si>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</si>
  <si>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</si>
  <si>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</si>
  <si>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</si>
  <si>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</si>
  <si>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</si>
  <si>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</si>
  <si>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</si>
  <si>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</si>
  <si>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</si>
  <si>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</si>
  <si>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</si>
  <si>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</si>
  <si>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</si>
  <si>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</si>
  <si>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</si>
  <si>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</si>
  <si>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</si>
  <si>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</si>
  <si>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</si>
  <si>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</si>
  <si>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</si>
  <si>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</si>
  <si>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</si>
  <si>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</si>
  <si>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</si>
  <si>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</si>
  <si>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</si>
  <si>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</si>
  <si>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</si>
  <si>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</si>
  <si>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</si>
  <si>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</si>
  <si>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</si>
  <si>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</si>
  <si>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</si>
  <si>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</si>
  <si>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</si>
  <si>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</si>
  <si>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</si>
  <si>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</si>
  <si>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</si>
  <si>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</si>
  <si>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</si>
  <si>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</si>
  <si>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</si>
  <si>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</si>
  <si>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</si>
  <si>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</si>
  <si>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</si>
  <si>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</si>
  <si>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</si>
  <si>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</si>
  <si>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</si>
  <si>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</si>
  <si>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</si>
  <si>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</si>
  <si>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</si>
  <si>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</si>
  <si>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</si>
  <si>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</si>
  <si>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</si>
  <si>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</si>
  <si>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</si>
  <si>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</si>
  <si>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</si>
  <si>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</si>
  <si>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</si>
  <si>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</si>
  <si>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</si>
  <si>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</si>
  <si>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</si>
  <si>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</si>
  <si>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</si>
  <si>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</si>
  <si>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</si>
  <si>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</si>
  <si>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</si>
  <si>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</si>
  <si>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</si>
  <si>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</si>
  <si>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</si>
  <si>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</si>
  <si>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</si>
  <si>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</si>
  <si>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</si>
  <si>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</si>
  <si>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</si>
  <si>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</si>
  <si>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</si>
  <si>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</si>
  <si>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</si>
  <si>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</si>
  <si>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</si>
  <si>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</si>
  <si>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</si>
  <si>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</si>
  <si>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</si>
  <si>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</si>
  <si>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</si>
  <si>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</si>
  <si>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</si>
  <si>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</si>
  <si>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</si>
  <si>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</si>
  <si>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</si>
  <si>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</si>
  <si>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</si>
  <si>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</si>
  <si>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</si>
  <si>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</si>
  <si>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</si>
  <si>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</si>
  <si>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</si>
  <si>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</si>
  <si>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</si>
  <si>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</si>
  <si>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</si>
  <si>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</si>
  <si>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</si>
  <si>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</si>
  <si>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</si>
  <si>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</si>
  <si>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</si>
  <si>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</si>
  <si>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</si>
  <si>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</si>
  <si>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</si>
  <si>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</si>
  <si>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</si>
  <si>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</si>
  <si>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</si>
  <si>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</si>
  <si>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</si>
  <si>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</si>
  <si>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</si>
  <si>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</si>
  <si>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</si>
  <si>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</si>
  <si>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</si>
  <si>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</si>
  <si>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</si>
  <si>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</si>
  <si>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</si>
  <si>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</si>
  <si>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</si>
  <si>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</si>
  <si>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</si>
  <si>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</si>
  <si>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</si>
  <si>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</si>
  <si>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</si>
  <si>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</si>
  <si>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</si>
  <si>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</si>
  <si>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</si>
  <si>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</si>
  <si>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</si>
  <si>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</si>
  <si>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</si>
  <si>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</si>
  <si>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</si>
  <si>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</si>
  <si>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</si>
  <si>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</si>
  <si>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</si>
  <si>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</si>
  <si>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</si>
  <si>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</si>
  <si>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</si>
  <si>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</si>
  <si>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</si>
  <si>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</si>
  <si>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</si>
  <si>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</si>
  <si>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</si>
  <si>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</si>
  <si>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</si>
  <si>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</si>
  <si>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</si>
  <si>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</si>
  <si>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</si>
  <si>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</si>
  <si>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</si>
  <si>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</si>
  <si>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</si>
  <si>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</si>
  <si>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</si>
  <si>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</si>
  <si>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</si>
  <si>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</si>
  <si>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</si>
  <si>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</si>
  <si>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</si>
  <si>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</si>
  <si>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</si>
  <si>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</si>
  <si>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</si>
  <si>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</si>
  <si>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</si>
  <si>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</si>
  <si>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</si>
  <si>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</si>
  <si>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</si>
  <si>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</si>
  <si>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</si>
  <si>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</si>
  <si>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</si>
  <si>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</si>
  <si>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</si>
  <si>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</si>
  <si>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</si>
  <si>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</si>
  <si>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</si>
  <si>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</si>
  <si>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</si>
  <si>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</si>
  <si>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</si>
  <si>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</si>
  <si>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</si>
  <si>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</si>
  <si>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</si>
  <si>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</si>
  <si>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</si>
  <si>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</si>
  <si>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</si>
  <si>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</si>
  <si>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</si>
  <si>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</si>
  <si>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</si>
  <si>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</si>
  <si>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</si>
  <si>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</si>
  <si>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</si>
  <si>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</si>
  <si>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</si>
  <si>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</si>
  <si>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</si>
  <si>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</si>
  <si>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</si>
  <si>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</si>
  <si>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</si>
  <si>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</si>
  <si>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</si>
  <si>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</si>
  <si>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</si>
  <si>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</si>
  <si>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</si>
  <si>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</si>
  <si>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</si>
  <si>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</si>
  <si>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</si>
  <si>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</si>
  <si>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</si>
  <si>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</si>
  <si>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</si>
  <si>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</si>
  <si>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</si>
  <si>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</si>
  <si>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</si>
  <si>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</si>
  <si>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</si>
  <si>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</si>
  <si>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</si>
  <si>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</si>
  <si>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</si>
  <si>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</si>
  <si>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</si>
  <si>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</si>
  <si>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</si>
  <si>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</si>
  <si>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</si>
  <si>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</si>
  <si>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</si>
  <si>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</si>
  <si>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</si>
  <si>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</si>
  <si>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</si>
  <si>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</si>
  <si>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</si>
  <si>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</si>
  <si>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</si>
  <si>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</si>
  <si>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</si>
  <si>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</si>
  <si>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</si>
  <si>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</si>
  <si>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</si>
  <si>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</si>
  <si>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</si>
  <si>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</si>
  <si>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</si>
  <si>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</si>
  <si>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</si>
  <si>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</si>
  <si>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</si>
  <si>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</si>
  <si>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</si>
  <si>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</si>
  <si>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</si>
  <si>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</si>
  <si>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</si>
  <si>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</si>
  <si>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</si>
  <si>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</si>
  <si>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</si>
  <si>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</si>
  <si>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</si>
  <si>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</si>
  <si>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</si>
  <si>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</si>
  <si>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</si>
  <si>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</si>
  <si>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</si>
  <si>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</si>
  <si>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</si>
  <si>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</si>
  <si>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</si>
  <si>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</si>
  <si>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</si>
  <si>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</si>
  <si>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</si>
  <si>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</si>
  <si>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</si>
  <si>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</si>
  <si>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</si>
  <si>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</si>
  <si>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</si>
  <si>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</si>
  <si>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</si>
  <si>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</si>
  <si>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</si>
  <si>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</si>
  <si>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</si>
  <si>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</si>
  <si>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</si>
  <si>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</si>
  <si>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</si>
  <si>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</si>
  <si>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</si>
  <si>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</si>
  <si>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</si>
  <si>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</si>
  <si>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</si>
  <si>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</si>
  <si>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</si>
  <si>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</si>
  <si>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</si>
  <si>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</si>
  <si>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</si>
  <si>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</si>
  <si>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</si>
  <si>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</si>
  <si>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</si>
  <si>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</si>
  <si>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</si>
  <si>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</si>
  <si>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</si>
  <si>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</si>
  <si>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</si>
  <si>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</si>
  <si>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</si>
  <si>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</si>
  <si>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</si>
  <si>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</si>
  <si>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</si>
  <si>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</si>
  <si>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</si>
  <si>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</si>
  <si>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</si>
  <si>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</si>
  <si>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</si>
  <si>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</si>
  <si>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</si>
  <si>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</si>
  <si>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</si>
  <si>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</si>
  <si>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</si>
  <si>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</si>
  <si>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</si>
  <si>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</si>
  <si>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</si>
  <si>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</si>
  <si>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</si>
  <si>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</si>
  <si>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</si>
  <si>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</si>
  <si>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</si>
  <si>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</si>
  <si>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</si>
  <si>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</si>
  <si>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</si>
  <si>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</si>
  <si>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</si>
  <si>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</si>
  <si>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</si>
  <si>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</si>
  <si>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</si>
  <si>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</si>
  <si>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</si>
  <si>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</si>
  <si>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</si>
  <si>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</si>
  <si>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</si>
  <si>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</si>
  <si>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</si>
  <si>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</si>
  <si>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</si>
  <si>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</si>
  <si>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</si>
  <si>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</si>
  <si>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</si>
  <si>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</si>
  <si>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</si>
  <si>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</si>
  <si>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</si>
  <si>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</si>
  <si>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</si>
  <si>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</si>
  <si>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</si>
  <si>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</si>
  <si>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</si>
  <si>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</si>
  <si>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</si>
  <si>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</si>
  <si>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</si>
  <si>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</si>
  <si>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</si>
  <si>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</si>
  <si>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</si>
  <si>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</si>
  <si>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</si>
  <si>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</si>
  <si>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</si>
  <si>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</si>
  <si>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</si>
  <si>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</si>
  <si>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</si>
  <si>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</si>
  <si>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</si>
  <si>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</si>
  <si>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</si>
  <si>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</si>
  <si>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</si>
  <si>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</si>
  <si>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</si>
  <si>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</si>
  <si>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</si>
  <si>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</si>
  <si>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</si>
  <si>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</si>
  <si>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</si>
  <si>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</si>
  <si>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</si>
  <si>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</si>
  <si>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</si>
  <si>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</si>
  <si>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</si>
  <si>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</si>
  <si>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</si>
  <si>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</si>
  <si>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</si>
  <si>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</si>
  <si>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</si>
  <si>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</si>
  <si>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</si>
  <si>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</si>
  <si>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</si>
  <si>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</si>
  <si>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</si>
  <si>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</si>
  <si>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</si>
  <si>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</si>
  <si>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</si>
  <si>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</si>
  <si>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</si>
  <si>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</si>
  <si>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</si>
  <si>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</si>
  <si>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</si>
  <si>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</si>
  <si>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</si>
  <si>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</si>
  <si>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</si>
  <si>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</si>
  <si>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</si>
  <si>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</si>
  <si>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</si>
  <si>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</si>
  <si>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</si>
  <si>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</si>
  <si>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</si>
  <si>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</si>
  <si>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</si>
  <si>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</si>
  <si>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</si>
  <si>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</si>
  <si>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</si>
  <si>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</si>
  <si>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</si>
  <si>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</si>
  <si>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</si>
  <si>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</si>
  <si>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</si>
  <si>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</si>
  <si>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</si>
  <si>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</si>
  <si>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</si>
  <si>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</si>
  <si>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</si>
  <si>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</si>
  <si>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</si>
  <si>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</si>
  <si>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</si>
  <si>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</si>
  <si>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</si>
  <si>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</si>
  <si>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</si>
  <si>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</si>
  <si>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</si>
  <si>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</si>
  <si>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</si>
  <si>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</si>
  <si>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</si>
  <si>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</si>
  <si>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</si>
  <si>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</si>
  <si>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</si>
  <si>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</si>
  <si>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</si>
  <si>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</si>
  <si>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</si>
  <si>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</si>
  <si>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</si>
  <si>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</si>
  <si>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</si>
  <si>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</si>
  <si>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</si>
  <si>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</si>
  <si>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</si>
  <si>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</si>
  <si>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</si>
  <si>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</si>
  <si>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</si>
  <si>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</si>
  <si>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</si>
  <si>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</si>
  <si>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</si>
  <si>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</si>
  <si>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</si>
  <si>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</si>
  <si>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</si>
  <si>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</si>
  <si>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</si>
  <si>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</si>
  <si>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</si>
  <si>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</si>
  <si>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</si>
  <si>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</si>
  <si>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</si>
  <si>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</si>
  <si>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</si>
  <si>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</si>
  <si>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</si>
  <si>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</si>
  <si>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</si>
  <si>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</si>
  <si>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</si>
  <si>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</si>
  <si>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</si>
  <si>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</si>
  <si>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</si>
  <si>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</si>
  <si>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</si>
  <si>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</si>
  <si>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</si>
  <si>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</si>
  <si>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</si>
  <si>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</si>
  <si>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</si>
  <si>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</si>
  <si>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</si>
  <si>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</si>
  <si>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</si>
  <si>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</si>
  <si>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</si>
  <si>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</si>
  <si>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</si>
  <si>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</si>
  <si>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</si>
  <si>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</si>
  <si>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</si>
  <si>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</si>
  <si>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</si>
  <si>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</si>
  <si>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</si>
  <si>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</si>
  <si>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</si>
  <si>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</si>
  <si>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</si>
  <si>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</si>
  <si>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</si>
  <si>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</si>
  <si>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</si>
  <si>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</si>
  <si>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</si>
  <si>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</si>
  <si>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</si>
  <si>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</si>
  <si>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</si>
  <si>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</si>
  <si>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</si>
  <si>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</si>
  <si>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</si>
  <si>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</si>
  <si>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</si>
  <si>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</si>
  <si>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</si>
  <si>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</si>
  <si>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</si>
  <si>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</si>
  <si>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</si>
  <si>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</si>
  <si>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</si>
  <si>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</si>
  <si>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</si>
  <si>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</si>
  <si>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</si>
  <si>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</si>
  <si>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</si>
  <si>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</si>
  <si>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</si>
  <si>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</si>
  <si>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</si>
  <si>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</si>
  <si>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</si>
  <si>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</si>
  <si>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</si>
  <si>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</si>
  <si>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</si>
  <si>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</si>
  <si>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</si>
  <si>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</si>
  <si>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</si>
  <si>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</si>
  <si>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</si>
  <si>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</si>
  <si>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</si>
  <si>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</si>
  <si>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</si>
  <si>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</si>
  <si>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</si>
  <si>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</si>
  <si>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</si>
  <si>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</si>
  <si>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</si>
  <si>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</si>
  <si>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</si>
  <si>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</si>
  <si>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</si>
  <si>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</si>
  <si>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</si>
  <si>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</si>
  <si>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</si>
  <si>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</si>
  <si>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</si>
  <si>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</si>
  <si>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</si>
  <si>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</si>
  <si>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</si>
  <si>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</si>
  <si>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</si>
  <si>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</si>
  <si>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</si>
  <si>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</si>
  <si>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</si>
  <si>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</si>
  <si>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</si>
  <si>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</si>
  <si>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</si>
  <si>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</si>
  <si>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</si>
  <si>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</si>
  <si>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</si>
  <si>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</si>
  <si>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</si>
  <si>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</si>
  <si>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</si>
  <si>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</si>
  <si>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</si>
  <si>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</si>
  <si>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</si>
  <si>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</si>
  <si>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</si>
  <si>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</si>
  <si>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</si>
  <si>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</si>
  <si>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</si>
  <si>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</si>
  <si>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</si>
  <si>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</si>
  <si>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</si>
  <si>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</si>
  <si>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</si>
  <si>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</si>
  <si>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</si>
  <si>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</si>
  <si>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</si>
  <si>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</si>
  <si>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</si>
  <si>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</si>
  <si>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</si>
  <si>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</si>
  <si>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</si>
  <si>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</si>
  <si>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</si>
  <si>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</si>
  <si>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</si>
  <si>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</si>
  <si>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</si>
  <si>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</si>
  <si>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</si>
  <si>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</si>
  <si>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</si>
  <si>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</si>
  <si>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</si>
  <si>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</si>
  <si>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</si>
  <si>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</si>
  <si>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</si>
  <si>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</si>
  <si>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</si>
  <si>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</si>
  <si>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</si>
  <si>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</si>
  <si>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</si>
  <si>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</si>
  <si>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</si>
  <si>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</si>
  <si>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</si>
  <si>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</si>
  <si>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</si>
  <si>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</si>
  <si>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</si>
  <si>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</si>
  <si>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</si>
  <si>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</si>
  <si>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</si>
  <si>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</si>
  <si>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</si>
  <si>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</si>
  <si>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</si>
  <si>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</si>
  <si>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</si>
  <si>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</si>
  <si>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</si>
  <si>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</si>
  <si>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</si>
  <si>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</si>
  <si>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</si>
  <si>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</si>
  <si>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</si>
  <si>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</si>
  <si>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</si>
  <si>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</si>
  <si>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</si>
  <si>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</si>
  <si>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</si>
  <si>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</si>
  <si>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</si>
  <si>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</si>
  <si>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</si>
  <si>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</si>
  <si>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</si>
  <si>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</si>
  <si>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</si>
  <si>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</si>
  <si>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</si>
  <si>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</si>
  <si>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</si>
  <si>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</si>
  <si>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</si>
  <si>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</si>
  <si>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</si>
  <si>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</si>
  <si>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</si>
  <si>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</si>
  <si>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</si>
  <si>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</si>
  <si>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</si>
  <si>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</si>
  <si>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</si>
  <si>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</si>
  <si>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</si>
  <si>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</si>
  <si>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</si>
  <si>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</si>
  <si>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</si>
  <si>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</si>
  <si>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</si>
  <si>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</si>
  <si>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</si>
  <si>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</si>
  <si>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</si>
  <si>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</si>
  <si>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</si>
  <si>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</si>
  <si>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</si>
  <si>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</si>
  <si>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</si>
  <si>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</si>
  <si>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</si>
  <si>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</si>
  <si>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</si>
  <si>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</si>
  <si>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</si>
  <si>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</si>
  <si>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</si>
  <si>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</si>
  <si>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</si>
  <si>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</si>
  <si>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</si>
  <si>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</si>
  <si>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</si>
  <si>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</si>
  <si>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</si>
  <si>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</si>
  <si>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</si>
  <si>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</si>
  <si>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</si>
  <si>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</si>
  <si>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</si>
  <si>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</si>
  <si>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</si>
  <si>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</si>
  <si>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</si>
  <si>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</si>
  <si>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</si>
  <si>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</si>
  <si>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</si>
  <si>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</si>
  <si>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</si>
  <si>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</si>
  <si>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</si>
  <si>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</si>
  <si>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</si>
  <si>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</si>
  <si>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</si>
  <si>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</si>
  <si>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</si>
  <si>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</si>
  <si>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</si>
  <si>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</si>
  <si>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</si>
  <si>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</si>
  <si>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</si>
  <si>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</si>
  <si>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</si>
  <si>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</si>
  <si>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</si>
  <si>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</si>
  <si>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</si>
  <si>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</si>
  <si>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</si>
  <si>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</si>
  <si>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</si>
  <si>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</si>
  <si>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</si>
  <si>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</si>
  <si>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</si>
  <si>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</si>
  <si>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</si>
  <si>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</si>
  <si>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</si>
  <si>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</si>
  <si>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</si>
  <si>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</si>
  <si>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</si>
  <si>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</si>
  <si>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</si>
  <si>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</si>
  <si>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</si>
  <si>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</si>
  <si>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</si>
  <si>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</si>
  <si>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</si>
  <si>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</si>
  <si>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</si>
  <si>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</si>
  <si>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</si>
  <si>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</si>
  <si>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</si>
  <si>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</si>
  <si>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</si>
  <si>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</si>
  <si>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</si>
  <si>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</si>
  <si>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</si>
  <si>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</si>
  <si>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</si>
  <si>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</si>
  <si>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</si>
  <si>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</si>
  <si>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</si>
  <si>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</si>
  <si>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</si>
  <si>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</si>
  <si>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</si>
  <si>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</si>
  <si>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</si>
  <si>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</si>
  <si>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</si>
  <si>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</si>
  <si>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</si>
  <si>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</si>
  <si>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</si>
  <si>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</si>
  <si>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</si>
  <si>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</si>
  <si>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</si>
  <si>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</si>
  <si>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</si>
  <si>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</si>
  <si>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</si>
  <si>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</si>
  <si>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</si>
  <si>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</si>
  <si>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</si>
  <si>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</si>
  <si>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</si>
  <si>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</si>
  <si>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</si>
  <si>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</si>
  <si>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</si>
  <si>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</si>
  <si>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</si>
  <si>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</si>
  <si>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</si>
  <si>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</si>
  <si>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</si>
  <si>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</si>
  <si>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</si>
  <si>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</si>
  <si>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</si>
  <si>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</si>
  <si>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</si>
  <si>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</si>
  <si>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</si>
  <si>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</si>
  <si>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</si>
  <si>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</si>
  <si>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</si>
  <si>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</si>
  <si>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</si>
  <si>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</si>
  <si>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</si>
  <si>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</si>
  <si>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</si>
  <si>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</si>
  <si>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</si>
  <si>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</si>
  <si>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</si>
  <si>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</si>
  <si>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</si>
  <si>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</si>
  <si>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</si>
  <si>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</si>
  <si>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</si>
  <si>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</si>
  <si>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</si>
  <si>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</si>
  <si>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</si>
  <si>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</si>
  <si>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</si>
  <si>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</si>
  <si>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</si>
  <si>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</si>
  <si>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</si>
  <si>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</si>
  <si>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</si>
  <si>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</si>
  <si>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</si>
  <si>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</si>
  <si>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</si>
  <si>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</si>
  <si>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</si>
  <si>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</si>
  <si>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</si>
  <si>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</si>
  <si>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</si>
  <si>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</si>
  <si>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</si>
  <si>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</si>
  <si>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</si>
  <si>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</si>
  <si>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</si>
  <si>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</si>
  <si>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</si>
  <si>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</si>
  <si>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</si>
  <si>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</si>
  <si>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</si>
  <si>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</si>
  <si>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</si>
  <si>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</si>
  <si>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</si>
  <si>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</si>
  <si>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</si>
  <si>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</si>
  <si>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</si>
  <si>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</si>
  <si>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</si>
  <si>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</si>
  <si>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</si>
  <si>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</si>
  <si>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</si>
  <si>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</si>
  <si>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</si>
  <si>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</si>
  <si>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</si>
  <si>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</si>
  <si>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</si>
  <si>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</si>
  <si>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</si>
  <si>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</si>
  <si>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</si>
  <si>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</si>
  <si>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</si>
  <si>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</si>
  <si>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</si>
  <si>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</si>
  <si>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</si>
  <si>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</si>
  <si>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</si>
  <si>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</si>
  <si>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</si>
  <si>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</si>
  <si>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</si>
  <si>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</si>
  <si>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</si>
  <si>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</si>
  <si>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</si>
  <si>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</si>
  <si>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</si>
  <si>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</si>
  <si>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</si>
  <si>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</si>
  <si>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</si>
  <si>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</si>
  <si>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</si>
  <si>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</si>
  <si>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</si>
  <si>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</si>
  <si>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</si>
  <si>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</si>
  <si>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</si>
  <si>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</si>
  <si>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</si>
  <si>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</si>
  <si>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</si>
  <si>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</si>
  <si>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</si>
  <si>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</si>
  <si>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</si>
  <si>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</si>
  <si>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</si>
  <si>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</si>
  <si>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</si>
  <si>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</si>
  <si>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</si>
  <si>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</si>
  <si>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</si>
  <si>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</si>
  <si>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</si>
  <si>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</si>
  <si>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</si>
  <si>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</si>
  <si>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</si>
  <si>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</si>
  <si>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</si>
  <si>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</si>
  <si>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</si>
  <si>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</si>
  <si>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</si>
  <si>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</si>
  <si>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</si>
  <si>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</si>
  <si>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</si>
  <si>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</si>
  <si>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</si>
  <si>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</si>
  <si>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</si>
  <si>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</si>
  <si>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</si>
  <si>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</si>
  <si>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</si>
  <si>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</si>
  <si>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</si>
  <si>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</si>
  <si>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</si>
  <si>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</si>
  <si>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</si>
  <si>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</si>
  <si>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</si>
  <si>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</si>
  <si>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</si>
  <si>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</si>
  <si>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</si>
  <si>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</si>
  <si>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</si>
  <si>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</si>
  <si>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</si>
  <si>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</si>
  <si>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</si>
  <si>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</si>
  <si>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</si>
  <si>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</si>
  <si>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</si>
  <si>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</si>
  <si>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</si>
  <si>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</si>
  <si>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</si>
  <si>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</si>
  <si>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</si>
  <si>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</si>
  <si>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</si>
  <si>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</si>
  <si>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</si>
  <si>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</si>
  <si>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</si>
  <si>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</si>
  <si>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</si>
  <si>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</si>
  <si>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</si>
  <si>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</si>
  <si>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</si>
  <si>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</si>
  <si>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</si>
  <si>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</si>
  <si>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</si>
  <si>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</si>
  <si>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</si>
  <si>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</si>
  <si>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</si>
  <si>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</si>
  <si>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</si>
  <si>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</si>
  <si>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</si>
  <si>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</si>
  <si>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</si>
  <si>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</si>
  <si>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</si>
  <si>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</si>
  <si>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</si>
  <si>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</si>
  <si>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</si>
  <si>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</si>
  <si>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</si>
  <si>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</si>
  <si>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</si>
  <si>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</si>
  <si>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</si>
  <si>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</si>
  <si>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</si>
  <si>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</si>
  <si>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</si>
  <si>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</si>
  <si>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</si>
  <si>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</si>
  <si>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</si>
  <si>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</si>
  <si>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</si>
  <si>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</si>
  <si>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</si>
  <si>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</si>
  <si>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</si>
  <si>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</si>
  <si>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</si>
  <si>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</si>
  <si>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</si>
  <si>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</si>
  <si>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</si>
  <si>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</si>
  <si>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</si>
  <si>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</si>
  <si>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</si>
  <si>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</si>
  <si>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</si>
  <si>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</si>
  <si>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</si>
  <si>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</si>
  <si>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</si>
  <si>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</si>
  <si>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</si>
  <si>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</si>
  <si>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</si>
  <si>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</si>
  <si>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</si>
  <si>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</si>
  <si>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</si>
  <si>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</si>
  <si>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</si>
  <si>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</si>
  <si>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</si>
  <si>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</si>
  <si>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</si>
  <si>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</si>
  <si>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</si>
  <si>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</si>
  <si>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</si>
  <si>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</si>
  <si>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</si>
  <si>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</si>
  <si>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</si>
  <si>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</si>
  <si>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</si>
  <si>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</si>
  <si>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</si>
  <si>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</si>
  <si>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</si>
  <si>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</si>
  <si>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</si>
  <si>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</si>
  <si>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</si>
  <si>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</si>
  <si>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</si>
  <si>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</si>
  <si>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</si>
  <si>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</si>
  <si>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</si>
  <si>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</si>
  <si>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</si>
  <si>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</si>
  <si>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</si>
  <si>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</si>
  <si>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</si>
  <si>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</si>
  <si>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</si>
  <si>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</si>
  <si>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</si>
  <si>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</si>
  <si>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</si>
  <si>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</si>
  <si>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</si>
  <si>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</si>
  <si>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</si>
  <si>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</si>
  <si>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</si>
  <si>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</si>
  <si>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</si>
  <si>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</si>
  <si>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</si>
  <si>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</si>
  <si>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</si>
  <si>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</si>
  <si>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</si>
  <si>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</si>
  <si>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</si>
  <si>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</si>
  <si>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</si>
  <si>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</si>
  <si>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</si>
  <si>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</si>
  <si>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</si>
  <si>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</si>
  <si>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</si>
  <si>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</si>
  <si>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</si>
  <si>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</si>
  <si>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</si>
  <si>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</si>
  <si>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</si>
  <si>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</si>
  <si>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</si>
  <si>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</si>
  <si>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</si>
  <si>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</si>
  <si>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</si>
  <si>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</si>
  <si>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</si>
  <si>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</si>
  <si>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</si>
  <si>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</si>
  <si>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</si>
  <si>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</si>
  <si>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</si>
  <si>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</si>
  <si>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</si>
  <si>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</si>
  <si>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</si>
  <si>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</si>
  <si>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</si>
  <si>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</si>
  <si>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</si>
  <si>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</si>
  <si>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</si>
  <si>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</si>
  <si>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</si>
  <si>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</si>
  <si>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</si>
  <si>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</si>
  <si>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</si>
  <si>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</si>
  <si>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</si>
  <si>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</si>
  <si>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</si>
  <si>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</si>
  <si>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</si>
  <si>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</si>
  <si>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</si>
  <si>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</si>
  <si>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</si>
  <si>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</si>
  <si>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</si>
  <si>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</si>
  <si>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</si>
  <si>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</si>
  <si>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</si>
  <si>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</si>
  <si>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</si>
  <si>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</si>
  <si>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</si>
  <si>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</si>
  <si>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</si>
  <si>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</si>
  <si>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</si>
  <si>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</si>
  <si>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</si>
  <si>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</si>
  <si>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</si>
  <si>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</si>
  <si>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</si>
  <si>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</si>
  <si>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</si>
  <si>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</si>
  <si>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</si>
  <si>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</si>
  <si>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</si>
  <si>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</si>
  <si>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</si>
  <si>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</si>
  <si>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</si>
  <si>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</si>
  <si>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</si>
  <si>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</si>
  <si>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</si>
  <si>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</si>
  <si>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</si>
  <si>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</si>
  <si>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</si>
  <si>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</si>
  <si>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</si>
  <si>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</si>
  <si>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</si>
  <si>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</si>
  <si>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</si>
  <si>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</si>
  <si>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</si>
  <si>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</si>
  <si>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</si>
  <si>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</si>
  <si>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</si>
  <si>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</si>
  <si>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</si>
  <si>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</si>
  <si>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</si>
  <si>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</si>
  <si>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</si>
  <si>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</si>
  <si>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</si>
  <si>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</si>
  <si>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</si>
  <si>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</si>
  <si>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</si>
  <si>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</si>
  <si>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</si>
  <si>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</si>
  <si>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</si>
  <si>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</si>
  <si>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</si>
  <si>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</si>
  <si>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</si>
  <si>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</si>
  <si>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</si>
  <si>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</si>
  <si>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</si>
  <si>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</si>
  <si>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</si>
  <si>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</si>
  <si>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</si>
  <si>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</si>
  <si>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</si>
  <si>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</si>
  <si>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</si>
  <si>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</si>
  <si>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</si>
  <si>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</si>
  <si>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</si>
  <si>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</si>
  <si>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</si>
  <si>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</si>
  <si>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</si>
  <si>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</si>
  <si>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</si>
  <si>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</si>
  <si>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</si>
  <si>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</si>
  <si>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</si>
  <si>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</si>
  <si>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</si>
  <si>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</si>
  <si>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</si>
  <si>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</si>
  <si>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</si>
  <si>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</si>
  <si>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</si>
  <si>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</si>
  <si>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</si>
  <si>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</si>
  <si>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</si>
  <si>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</si>
  <si>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</si>
  <si>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</si>
  <si>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</si>
  <si>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</si>
  <si>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</si>
  <si>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</si>
  <si>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</si>
  <si>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</si>
  <si>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</si>
  <si>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</si>
  <si>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</si>
  <si>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</si>
  <si>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</si>
  <si>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</si>
  <si>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</si>
  <si>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</si>
  <si>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</si>
  <si>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</si>
  <si>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</si>
  <si>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</si>
  <si>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</si>
  <si>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</si>
  <si>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</si>
  <si>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</si>
  <si>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</si>
  <si>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</si>
  <si>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</si>
  <si>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</si>
  <si>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</si>
  <si>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</si>
  <si>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</si>
  <si>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</si>
  <si>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</si>
  <si>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</si>
  <si>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</si>
  <si>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</si>
  <si>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</si>
  <si>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</si>
  <si>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</si>
  <si>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</si>
  <si>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</si>
  <si>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</si>
  <si>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</si>
  <si>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</si>
  <si>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</si>
  <si>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</si>
  <si>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</si>
  <si>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</si>
  <si>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</si>
  <si>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</si>
  <si>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</si>
  <si>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</si>
  <si>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</si>
  <si>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</si>
  <si>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</si>
  <si>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</si>
  <si>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</si>
  <si>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</si>
  <si>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</si>
  <si>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</si>
  <si>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</si>
  <si>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</si>
  <si>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</si>
  <si>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</si>
  <si>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</si>
  <si>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</si>
  <si>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</si>
  <si>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</si>
  <si>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</si>
  <si>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</si>
  <si>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</si>
  <si>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</si>
  <si>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</si>
  <si>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</si>
  <si>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</si>
  <si>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</si>
  <si>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</si>
  <si>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</si>
  <si>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</si>
  <si>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</si>
  <si>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</si>
  <si>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</si>
  <si>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</si>
  <si>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</si>
  <si>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</si>
  <si>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</si>
  <si>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</si>
  <si>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</si>
  <si>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</si>
  <si>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</si>
  <si>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</si>
  <si>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</si>
  <si>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</si>
  <si>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</si>
  <si>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</si>
  <si>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</si>
  <si>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</si>
  <si>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</si>
  <si>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</si>
  <si>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</si>
  <si>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</si>
  <si>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</si>
  <si>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</si>
  <si>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</si>
  <si>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</si>
  <si>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</si>
  <si>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</si>
  <si>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</si>
  <si>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</si>
  <si>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</si>
  <si>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</si>
  <si>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</si>
  <si>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</si>
  <si>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</si>
  <si>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</si>
  <si>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</si>
  <si>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</si>
  <si>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</si>
  <si>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</si>
  <si>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</si>
  <si>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</si>
  <si>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</si>
  <si>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</si>
  <si>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</si>
  <si>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</si>
  <si>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</si>
  <si>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</si>
  <si>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</si>
  <si>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</si>
  <si>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</si>
  <si>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</si>
  <si>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</si>
  <si>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</si>
  <si>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</si>
  <si>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</si>
  <si>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</si>
  <si>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</si>
  <si>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</si>
  <si>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</si>
  <si>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</si>
  <si>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</si>
  <si>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</si>
  <si>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</si>
  <si>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</si>
  <si>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</si>
  <si>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</si>
  <si>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</si>
  <si>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</si>
  <si>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</si>
  <si>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</si>
  <si>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</si>
  <si>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</si>
  <si>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</si>
  <si>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</si>
  <si>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</si>
  <si>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</si>
  <si>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</si>
  <si>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</si>
  <si>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</si>
  <si>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</si>
  <si>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</si>
  <si>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</si>
  <si>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</si>
  <si>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</si>
  <si>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</si>
  <si>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</si>
  <si>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</si>
  <si>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</si>
  <si>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</si>
  <si>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</si>
  <si>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</si>
  <si>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</si>
  <si>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</si>
  <si>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</si>
  <si>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</si>
  <si>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</si>
  <si>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</si>
  <si>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</si>
  <si>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</si>
  <si>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</si>
  <si>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</si>
  <si>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</si>
  <si>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</si>
  <si>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</si>
  <si>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</si>
  <si>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</si>
  <si>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</si>
  <si>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</si>
  <si>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</si>
  <si>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</si>
  <si>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</si>
  <si>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</si>
  <si>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</si>
  <si>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</si>
  <si>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</si>
  <si>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</si>
  <si>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</si>
  <si>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</si>
  <si>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</si>
  <si>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</si>
  <si>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</si>
  <si>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</si>
  <si>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</si>
  <si>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</si>
  <si>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</si>
  <si>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</si>
  <si>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</si>
  <si>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</si>
  <si>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</si>
  <si>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</si>
  <si>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</si>
  <si>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</si>
  <si>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</si>
  <si>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</si>
  <si>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</si>
  <si>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</si>
  <si>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</si>
  <si>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</si>
  <si>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</si>
  <si>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</si>
  <si>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</si>
  <si>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</si>
  <si>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</si>
  <si>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</si>
  <si>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</si>
  <si>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</si>
  <si>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</si>
  <si>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</si>
  <si>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</si>
  <si>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</si>
  <si>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</si>
  <si>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</si>
  <si>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</si>
  <si>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</si>
  <si>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</si>
  <si>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</si>
  <si>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</si>
  <si>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</si>
  <si>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</si>
  <si>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</si>
  <si>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</si>
  <si>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</si>
  <si>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</si>
  <si>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</si>
  <si>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</si>
  <si>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</si>
  <si>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</si>
  <si>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</si>
  <si>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</si>
  <si>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</si>
  <si>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</si>
  <si>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</si>
  <si>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</si>
  <si>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</si>
  <si>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</si>
  <si>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</si>
  <si>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</si>
  <si>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</si>
  <si>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</si>
  <si>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</si>
  <si>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</si>
  <si>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</si>
  <si>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</si>
  <si>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</si>
  <si>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</si>
  <si>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</si>
  <si>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</si>
  <si>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</si>
  <si>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</si>
  <si>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</si>
  <si>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</si>
  <si>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</si>
  <si>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</si>
  <si>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</si>
  <si>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</si>
  <si>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</si>
  <si>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</si>
  <si>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</si>
  <si>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</si>
  <si>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</si>
  <si>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</si>
  <si>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</si>
  <si>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</si>
  <si>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</si>
  <si>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</si>
  <si>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</si>
  <si>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</si>
  <si>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</si>
  <si>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</si>
  <si>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</si>
  <si>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</si>
  <si>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</si>
  <si>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</si>
  <si>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</si>
  <si>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</si>
  <si>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</si>
  <si>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</si>
  <si>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</si>
  <si>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</si>
  <si>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</si>
  <si>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</si>
  <si>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</si>
  <si>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</si>
  <si>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</si>
  <si>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</si>
  <si>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</si>
  <si>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</si>
  <si>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</si>
  <si>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</si>
  <si>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</si>
  <si>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</si>
  <si>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</si>
  <si>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</si>
  <si>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</si>
  <si>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</si>
  <si>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</si>
  <si>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</si>
  <si>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</si>
  <si>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</si>
  <si>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</si>
  <si>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</si>
  <si>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</si>
  <si>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</si>
  <si>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</si>
  <si>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</si>
  <si>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</si>
  <si>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</si>
  <si>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</si>
  <si>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</si>
  <si>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</si>
  <si>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</si>
  <si>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</si>
  <si>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</si>
  <si>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</si>
  <si>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</si>
  <si>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</si>
  <si>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</si>
  <si>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</si>
  <si>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</si>
  <si>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</si>
  <si>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</si>
  <si>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</si>
  <si>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</si>
  <si>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</si>
  <si>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</si>
  <si>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</si>
  <si>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</si>
  <si>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</si>
  <si>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</si>
  <si>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</si>
  <si>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</si>
  <si>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</si>
  <si>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</si>
  <si>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</si>
  <si>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</si>
  <si>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</si>
  <si>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</si>
  <si>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</si>
  <si>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</si>
  <si>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</si>
  <si>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</si>
  <si>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</si>
  <si>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</si>
  <si>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</si>
  <si>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</si>
  <si>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</si>
  <si>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</si>
  <si>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</si>
  <si>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</si>
  <si>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</si>
  <si>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</si>
  <si>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</si>
  <si>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</si>
  <si>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</si>
  <si>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</si>
  <si>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</si>
  <si>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</si>
  <si>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</si>
  <si>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</si>
  <si>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</si>
  <si>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</si>
  <si>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</si>
  <si>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</si>
  <si>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</si>
  <si>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</si>
  <si>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</si>
  <si>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</si>
  <si>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</si>
  <si>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</si>
  <si>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</si>
  <si>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</si>
  <si>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</si>
  <si>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</si>
  <si>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</si>
  <si>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</si>
  <si>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</si>
  <si>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</si>
  <si>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</si>
  <si>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</si>
  <si>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</si>
  <si>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</si>
  <si>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</si>
  <si>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</si>
  <si>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</si>
  <si>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</si>
  <si>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</si>
  <si>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</si>
  <si>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</si>
  <si>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</si>
  <si>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</si>
  <si>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</si>
  <si>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</si>
  <si>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</si>
  <si>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</si>
  <si>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</si>
  <si>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</si>
  <si>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</si>
  <si>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</si>
  <si>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</si>
  <si>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</si>
  <si>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</si>
  <si>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</si>
  <si>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</si>
  <si>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</si>
  <si>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</si>
  <si>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</si>
  <si>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</si>
  <si>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</si>
  <si>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</si>
  <si>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</si>
  <si>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</si>
  <si>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</si>
  <si>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</si>
  <si>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</si>
  <si>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</si>
  <si>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</si>
  <si>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</si>
  <si>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</si>
  <si>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</si>
  <si>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</si>
  <si>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</si>
  <si>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</si>
  <si>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</si>
  <si>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</si>
  <si>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</si>
  <si>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</si>
  <si>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</si>
  <si>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</si>
  <si>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</si>
  <si>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</si>
  <si>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</si>
  <si>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</si>
  <si>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</si>
  <si>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</si>
  <si>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</si>
  <si>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</si>
  <si>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</si>
  <si>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</si>
  <si>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</si>
  <si>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</si>
  <si>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</si>
  <si>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</si>
  <si>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</si>
  <si>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</si>
  <si>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</si>
  <si>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</si>
  <si>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</si>
  <si>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</si>
  <si>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</si>
  <si>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</si>
  <si>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</si>
  <si>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</si>
  <si>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</si>
  <si>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</si>
  <si>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</si>
  <si>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</si>
  <si>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</si>
  <si>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</si>
  <si>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</si>
  <si>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</si>
  <si>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</si>
  <si>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</si>
  <si>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</si>
  <si>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</si>
  <si>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</si>
  <si>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</si>
  <si>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</si>
  <si>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</si>
  <si>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</si>
  <si>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</si>
  <si>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</si>
  <si>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</si>
  <si>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</si>
  <si>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</si>
  <si>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</si>
  <si>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</si>
  <si>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</si>
  <si>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</si>
  <si>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</si>
  <si>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</si>
  <si>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</si>
  <si>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</si>
  <si>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</si>
  <si>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</si>
  <si>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</si>
  <si>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</si>
  <si>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</si>
  <si>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</si>
  <si>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</si>
  <si>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</si>
  <si>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</si>
  <si>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</si>
  <si>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</si>
  <si>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</si>
  <si>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</si>
  <si>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</si>
  <si>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</si>
  <si>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</si>
  <si>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</si>
  <si>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</si>
  <si>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</si>
  <si>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</si>
  <si>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</si>
  <si>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</si>
  <si>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</si>
  <si>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</si>
  <si>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</si>
  <si>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</si>
  <si>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</si>
  <si>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</si>
  <si>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</si>
  <si>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</si>
  <si>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</si>
  <si>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</si>
  <si>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</si>
  <si>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</si>
  <si>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</si>
  <si>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</si>
  <si>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</si>
  <si>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</si>
  <si>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</si>
  <si>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</si>
  <si>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</si>
  <si>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</si>
  <si>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</si>
  <si>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</si>
  <si>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</si>
  <si>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</si>
  <si>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</si>
  <si>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</si>
  <si>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</si>
  <si>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</si>
  <si>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</si>
  <si>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</si>
  <si>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</si>
  <si>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</si>
  <si>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</si>
  <si>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</si>
  <si>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</si>
  <si>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</si>
  <si>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</si>
  <si>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</si>
  <si>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</si>
  <si>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</si>
  <si>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</si>
  <si>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</si>
  <si>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</si>
  <si>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</si>
  <si>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</si>
  <si>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</si>
  <si>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</si>
  <si>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</si>
  <si>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</si>
  <si>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</si>
  <si>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</si>
  <si>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</si>
  <si>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</si>
  <si>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</si>
  <si>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</si>
  <si>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</si>
  <si>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</si>
  <si>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</si>
  <si>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</si>
  <si>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</si>
  <si>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</si>
  <si>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</si>
  <si>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</si>
  <si>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</si>
  <si>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</si>
  <si>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</si>
  <si>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</si>
  <si>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</si>
  <si>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</si>
  <si>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</si>
  <si>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</si>
  <si>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</si>
  <si>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</si>
  <si>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</si>
  <si>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</si>
  <si>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</si>
  <si>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</si>
  <si>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</si>
  <si>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</si>
  <si>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</si>
  <si>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</si>
  <si>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</si>
  <si>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</si>
  <si>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</si>
  <si>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</si>
  <si>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</si>
  <si>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</si>
  <si>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</si>
  <si>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</si>
  <si>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</si>
  <si>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</si>
  <si>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</si>
  <si>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</si>
  <si>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</si>
  <si>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</si>
  <si>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</si>
  <si>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</si>
  <si>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</si>
  <si>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</si>
  <si>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</si>
  <si>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</si>
  <si>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</si>
  <si>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</si>
  <si>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</si>
  <si>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</si>
  <si>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</si>
  <si>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</si>
  <si>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</si>
  <si>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</si>
  <si>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</si>
  <si>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</si>
  <si>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</si>
  <si>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</si>
  <si>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</si>
  <si>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</si>
  <si>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</si>
  <si>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</si>
  <si>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</si>
  <si>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</si>
  <si>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</si>
  <si>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</si>
  <si>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</si>
  <si>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</si>
  <si>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</si>
  <si>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</si>
  <si>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</si>
  <si>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</si>
  <si>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</si>
  <si>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</si>
  <si>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</si>
  <si>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</si>
  <si>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</si>
  <si>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</si>
  <si>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</si>
  <si>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</si>
  <si>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</si>
  <si>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</si>
  <si>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</si>
  <si>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</si>
  <si>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</si>
  <si>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</si>
  <si>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</si>
  <si>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</si>
  <si>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</si>
  <si>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</si>
  <si>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</si>
  <si>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</si>
  <si>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</si>
  <si>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</si>
  <si>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</si>
  <si>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</si>
  <si>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</si>
  <si>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</si>
  <si>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</si>
  <si>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</si>
  <si>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</si>
  <si>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</si>
  <si>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</si>
  <si>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</si>
  <si>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</si>
  <si>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</si>
  <si>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</si>
  <si>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</si>
  <si>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</si>
  <si>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</si>
  <si>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</si>
  <si>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</si>
  <si>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</si>
  <si>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</si>
  <si>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</si>
  <si>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</si>
  <si>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</si>
  <si>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</si>
  <si>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</si>
  <si>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</si>
  <si>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</si>
  <si>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</si>
  <si>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</si>
  <si>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</si>
  <si>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</si>
  <si>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</si>
  <si>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</si>
  <si>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</si>
  <si>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</si>
  <si>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</si>
  <si>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</si>
  <si>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</si>
  <si>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</si>
  <si>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</si>
  <si>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</si>
  <si>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</si>
  <si>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</si>
  <si>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</si>
  <si>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</si>
  <si>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</si>
  <si>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</si>
  <si>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</si>
  <si>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</si>
  <si>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</si>
  <si>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</si>
  <si>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</si>
  <si>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</si>
  <si>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</si>
  <si>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</si>
  <si>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</si>
  <si>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</si>
  <si>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</si>
  <si>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</si>
  <si>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</si>
  <si>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</si>
  <si>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</si>
  <si>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</si>
  <si>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</si>
  <si>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</si>
  <si>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</si>
  <si>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</si>
  <si>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</si>
  <si>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</si>
  <si>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</si>
  <si>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</si>
  <si>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</si>
  <si>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</si>
  <si>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</si>
  <si>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</si>
  <si>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</si>
  <si>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</si>
  <si>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</si>
  <si>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</si>
  <si>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</si>
  <si>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</si>
  <si>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</si>
  <si>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</si>
  <si>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</si>
  <si>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</si>
  <si>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</si>
  <si>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</si>
  <si>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</si>
  <si>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</si>
  <si>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</si>
  <si>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</si>
  <si>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</si>
  <si>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</si>
  <si>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</si>
  <si>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</si>
  <si>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</si>
  <si>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</si>
  <si>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</si>
  <si>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</si>
  <si>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</si>
  <si>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</si>
  <si>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</si>
  <si>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</si>
  <si>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</si>
  <si>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</si>
  <si>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</si>
  <si>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</si>
  <si>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</si>
  <si>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</si>
  <si>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</si>
  <si>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</si>
  <si>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</si>
  <si>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</si>
  <si>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</si>
  <si>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</si>
  <si>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</si>
  <si>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</si>
  <si>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</si>
  <si>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</si>
  <si>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</si>
  <si>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</si>
  <si>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</si>
  <si>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</si>
  <si>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</si>
  <si>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</si>
  <si>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</si>
  <si>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</si>
  <si>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</si>
  <si>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</si>
  <si>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</si>
  <si>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</si>
  <si>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</si>
  <si>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</si>
  <si>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</si>
  <si>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</si>
  <si>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</si>
  <si>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</si>
  <si>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</si>
  <si>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</si>
  <si>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</si>
  <si>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</si>
  <si>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</si>
  <si>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</si>
  <si>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</si>
  <si>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</si>
  <si>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</si>
  <si>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</si>
  <si>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</si>
  <si>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</si>
  <si>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</si>
  <si>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</si>
  <si>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</si>
  <si>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</si>
  <si>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</si>
  <si>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</si>
  <si>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</si>
  <si>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</si>
  <si>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</si>
  <si>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</si>
  <si>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</si>
  <si>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</si>
  <si>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</si>
  <si>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</si>
  <si>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</si>
  <si>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</si>
  <si>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</si>
  <si>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</si>
  <si>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</si>
  <si>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</si>
  <si>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</si>
  <si>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</si>
  <si>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</si>
  <si>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</si>
  <si>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</si>
  <si>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</si>
  <si>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</si>
  <si>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</si>
  <si>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</si>
  <si>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</si>
  <si>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</si>
  <si>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</si>
  <si>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</si>
  <si>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</si>
  <si>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</si>
  <si>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</si>
  <si>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</si>
  <si>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</si>
  <si>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</si>
  <si>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</si>
  <si>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</si>
  <si>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</si>
  <si>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</si>
  <si>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</si>
  <si>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</si>
  <si>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</si>
  <si>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</si>
  <si>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</si>
  <si>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</si>
  <si>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</si>
  <si>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</si>
  <si>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</si>
  <si>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</si>
  <si>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</si>
  <si>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</si>
  <si>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</si>
  <si>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</si>
  <si>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</si>
  <si>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</si>
  <si>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</si>
  <si>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</si>
  <si>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</si>
  <si>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</si>
  <si>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</si>
  <si>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</si>
  <si>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</si>
  <si>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</si>
  <si>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</si>
  <si>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</si>
  <si>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</si>
  <si>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</si>
  <si>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</si>
  <si>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</si>
  <si>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</si>
  <si>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</si>
  <si>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</si>
  <si>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</si>
  <si>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</si>
  <si>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</si>
  <si>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</si>
  <si>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</si>
  <si>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</si>
  <si>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</si>
  <si>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</si>
  <si>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</si>
  <si>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</si>
  <si>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</si>
  <si>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</si>
  <si>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</si>
  <si>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</si>
  <si>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</si>
  <si>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</si>
  <si>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</si>
  <si>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</si>
  <si>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</si>
  <si>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</si>
  <si>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</si>
  <si>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</si>
  <si>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</si>
  <si>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</si>
  <si>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</si>
  <si>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</si>
  <si>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</si>
  <si>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</si>
  <si>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</si>
  <si>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</si>
  <si>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</si>
  <si>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</si>
  <si>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</si>
  <si>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</si>
  <si>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</si>
  <si>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</si>
  <si>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</si>
  <si>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</si>
  <si>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</si>
  <si>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</si>
  <si>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</si>
  <si>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</si>
  <si>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</si>
  <si>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</si>
  <si>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</si>
  <si>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</si>
  <si>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</si>
  <si>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</si>
  <si>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</si>
  <si>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</si>
  <si>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</si>
  <si>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</si>
  <si>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SIN EFECITVO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</si>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</sst>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7"/>
      <tableStyleElement type="headerRow" dxfId="276"/>
      <tableStyleElement type="totalRow" dxfId="275"/>
      <tableStyleElement type="firstColumn" dxfId="274"/>
      <tableStyleElement type="lastColumn" dxfId="273"/>
      <tableStyleElement type="firstRowStripe" dxfId="272"/>
      <tableStyleElement type="firstColumnStripe" dxfId="2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6" priority="99402"/>
  </conditionalFormatting>
  <conditionalFormatting sqref="E3">
    <cfRule type="duplicateValues" dxfId="125" priority="121765"/>
  </conditionalFormatting>
  <conditionalFormatting sqref="E3">
    <cfRule type="duplicateValues" dxfId="124" priority="121766"/>
    <cfRule type="duplicateValues" dxfId="123" priority="121767"/>
  </conditionalFormatting>
  <conditionalFormatting sqref="E3">
    <cfRule type="duplicateValues" dxfId="122" priority="121768"/>
    <cfRule type="duplicateValues" dxfId="121" priority="121769"/>
    <cfRule type="duplicateValues" dxfId="120" priority="121770"/>
    <cfRule type="duplicateValues" dxfId="119" priority="121771"/>
  </conditionalFormatting>
  <conditionalFormatting sqref="B3">
    <cfRule type="duplicateValues" dxfId="118" priority="121772"/>
  </conditionalFormatting>
  <conditionalFormatting sqref="E4">
    <cfRule type="duplicateValues" dxfId="117" priority="117"/>
  </conditionalFormatting>
  <conditionalFormatting sqref="E4">
    <cfRule type="duplicateValues" dxfId="116" priority="114"/>
    <cfRule type="duplicateValues" dxfId="115" priority="115"/>
    <cfRule type="duplicateValues" dxfId="114" priority="116"/>
  </conditionalFormatting>
  <conditionalFormatting sqref="E4">
    <cfRule type="duplicateValues" dxfId="113" priority="113"/>
  </conditionalFormatting>
  <conditionalFormatting sqref="E4">
    <cfRule type="duplicateValues" dxfId="112" priority="110"/>
    <cfRule type="duplicateValues" dxfId="111" priority="111"/>
    <cfRule type="duplicateValues" dxfId="110" priority="112"/>
  </conditionalFormatting>
  <conditionalFormatting sqref="B4">
    <cfRule type="duplicateValues" dxfId="109" priority="109"/>
  </conditionalFormatting>
  <conditionalFormatting sqref="E4">
    <cfRule type="duplicateValues" dxfId="108" priority="108"/>
  </conditionalFormatting>
  <conditionalFormatting sqref="B5">
    <cfRule type="duplicateValues" dxfId="107" priority="92"/>
  </conditionalFormatting>
  <conditionalFormatting sqref="E5">
    <cfRule type="duplicateValues" dxfId="106" priority="91"/>
  </conditionalFormatting>
  <conditionalFormatting sqref="E5">
    <cfRule type="duplicateValues" dxfId="105" priority="88"/>
    <cfRule type="duplicateValues" dxfId="104" priority="89"/>
    <cfRule type="duplicateValues" dxfId="103" priority="90"/>
  </conditionalFormatting>
  <conditionalFormatting sqref="E5">
    <cfRule type="duplicateValues" dxfId="102" priority="87"/>
  </conditionalFormatting>
  <conditionalFormatting sqref="E5">
    <cfRule type="duplicateValues" dxfId="101" priority="84"/>
    <cfRule type="duplicateValues" dxfId="100" priority="85"/>
    <cfRule type="duplicateValues" dxfId="99" priority="86"/>
  </conditionalFormatting>
  <conditionalFormatting sqref="E5">
    <cfRule type="duplicateValues" dxfId="98" priority="83"/>
  </conditionalFormatting>
  <conditionalFormatting sqref="E7">
    <cfRule type="duplicateValues" dxfId="97" priority="36"/>
  </conditionalFormatting>
  <conditionalFormatting sqref="E7">
    <cfRule type="duplicateValues" dxfId="96" priority="34"/>
    <cfRule type="duplicateValues" dxfId="95" priority="35"/>
  </conditionalFormatting>
  <conditionalFormatting sqref="E7">
    <cfRule type="duplicateValues" dxfId="94" priority="31"/>
    <cfRule type="duplicateValues" dxfId="93" priority="32"/>
    <cfRule type="duplicateValues" dxfId="92" priority="33"/>
  </conditionalFormatting>
  <conditionalFormatting sqref="E7">
    <cfRule type="duplicateValues" dxfId="91" priority="27"/>
    <cfRule type="duplicateValues" dxfId="90" priority="28"/>
    <cfRule type="duplicateValues" dxfId="89" priority="29"/>
    <cfRule type="duplicateValues" dxfId="88" priority="30"/>
  </conditionalFormatting>
  <conditionalFormatting sqref="B7">
    <cfRule type="duplicateValues" dxfId="87" priority="26"/>
  </conditionalFormatting>
  <conditionalFormatting sqref="B7">
    <cfRule type="duplicateValues" dxfId="86" priority="24"/>
    <cfRule type="duplicateValues" dxfId="85" priority="25"/>
  </conditionalFormatting>
  <conditionalFormatting sqref="E8">
    <cfRule type="duplicateValues" dxfId="84" priority="23"/>
  </conditionalFormatting>
  <conditionalFormatting sqref="E8">
    <cfRule type="duplicateValues" dxfId="83" priority="22"/>
  </conditionalFormatting>
  <conditionalFormatting sqref="B8">
    <cfRule type="duplicateValues" dxfId="82" priority="21"/>
  </conditionalFormatting>
  <conditionalFormatting sqref="E8">
    <cfRule type="duplicateValues" dxfId="81" priority="20"/>
  </conditionalFormatting>
  <conditionalFormatting sqref="B8">
    <cfRule type="duplicateValues" dxfId="80" priority="19"/>
  </conditionalFormatting>
  <conditionalFormatting sqref="E8">
    <cfRule type="duplicateValues" dxfId="79" priority="18"/>
  </conditionalFormatting>
  <conditionalFormatting sqref="E9">
    <cfRule type="duplicateValues" dxfId="78" priority="7"/>
    <cfRule type="duplicateValues" dxfId="77" priority="8"/>
    <cfRule type="duplicateValues" dxfId="76" priority="9"/>
    <cfRule type="duplicateValues" dxfId="75" priority="10"/>
  </conditionalFormatting>
  <conditionalFormatting sqref="B9">
    <cfRule type="duplicateValues" dxfId="74" priority="130228"/>
  </conditionalFormatting>
  <conditionalFormatting sqref="E6">
    <cfRule type="duplicateValues" dxfId="73" priority="130230"/>
  </conditionalFormatting>
  <conditionalFormatting sqref="B6">
    <cfRule type="duplicateValues" dxfId="72" priority="130231"/>
  </conditionalFormatting>
  <conditionalFormatting sqref="B6">
    <cfRule type="duplicateValues" dxfId="71" priority="130232"/>
    <cfRule type="duplicateValues" dxfId="70" priority="130233"/>
    <cfRule type="duplicateValues" dxfId="69" priority="130234"/>
  </conditionalFormatting>
  <conditionalFormatting sqref="E6">
    <cfRule type="duplicateValues" dxfId="68" priority="130235"/>
    <cfRule type="duplicateValues" dxfId="67" priority="130236"/>
  </conditionalFormatting>
  <conditionalFormatting sqref="E6">
    <cfRule type="duplicateValues" dxfId="66" priority="130237"/>
    <cfRule type="duplicateValues" dxfId="65" priority="130238"/>
    <cfRule type="duplicateValues" dxfId="64" priority="130239"/>
  </conditionalFormatting>
  <conditionalFormatting sqref="E6">
    <cfRule type="duplicateValues" dxfId="63" priority="130240"/>
    <cfRule type="duplicateValues" dxfId="62" priority="130241"/>
    <cfRule type="duplicateValues" dxfId="61" priority="130242"/>
    <cfRule type="duplicateValues" dxfId="60" priority="130243"/>
  </conditionalFormatting>
  <conditionalFormatting sqref="B10:B12">
    <cfRule type="duplicateValues" dxfId="59" priority="2"/>
  </conditionalFormatting>
  <conditionalFormatting sqref="E10:E12">
    <cfRule type="duplicateValues" dxfId="58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6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7" priority="12"/>
  </conditionalFormatting>
  <conditionalFormatting sqref="B1:B810 B823:B1048576">
    <cfRule type="duplicateValues" dxfId="56" priority="11"/>
  </conditionalFormatting>
  <conditionalFormatting sqref="A811:A814">
    <cfRule type="duplicateValues" dxfId="55" priority="10"/>
  </conditionalFormatting>
  <conditionalFormatting sqref="B811:B814">
    <cfRule type="duplicateValues" dxfId="54" priority="9"/>
  </conditionalFormatting>
  <conditionalFormatting sqref="A823:A1048576 A1:A814">
    <cfRule type="duplicateValues" dxfId="53" priority="8"/>
  </conditionalFormatting>
  <conditionalFormatting sqref="A815:A821">
    <cfRule type="duplicateValues" dxfId="52" priority="7"/>
  </conditionalFormatting>
  <conditionalFormatting sqref="B815:B821">
    <cfRule type="duplicateValues" dxfId="51" priority="6"/>
  </conditionalFormatting>
  <conditionalFormatting sqref="A815:A821">
    <cfRule type="duplicateValues" dxfId="50" priority="5"/>
  </conditionalFormatting>
  <conditionalFormatting sqref="A822">
    <cfRule type="duplicateValues" dxfId="49" priority="4"/>
  </conditionalFormatting>
  <conditionalFormatting sqref="A822">
    <cfRule type="duplicateValues" dxfId="48" priority="2"/>
  </conditionalFormatting>
  <conditionalFormatting sqref="B822">
    <cfRule type="duplicateValues" dxfId="4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701"/>
  <sheetViews>
    <sheetView tabSelected="1" topLeftCell="F1" zoomScale="82" zoomScaleNormal="82" workbookViewId="0">
      <pane ySplit="4" topLeftCell="A5" activePane="bottomLeft" state="frozen"/>
      <selection pane="bottomLeft" activeCell="A3" sqref="A3:Q3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DISTRITO NACIONAL</v>
      </c>
      <c r="B5" s="123">
        <v>3336019749</v>
      </c>
      <c r="C5" s="95">
        <v>44447.733738425923</v>
      </c>
      <c r="D5" s="95" t="s">
        <v>2174</v>
      </c>
      <c r="E5" s="123">
        <v>515</v>
      </c>
      <c r="F5" s="136" t="str">
        <f>VLOOKUP(E5,VIP!$A$2:$O15860,2,0)</f>
        <v>DRBR515</v>
      </c>
      <c r="G5" s="136" t="str">
        <f>VLOOKUP(E5,'LISTADO ATM'!$A$2:$B$900,2,0)</f>
        <v xml:space="preserve">ATM Oficina Agora Mall I </v>
      </c>
      <c r="H5" s="136" t="str">
        <f>VLOOKUP(E5,VIP!$A$2:$O20821,7,FALSE)</f>
        <v>Si</v>
      </c>
      <c r="I5" s="136" t="str">
        <f>VLOOKUP(E5,VIP!$A$2:$O12786,8,FALSE)</f>
        <v>Si</v>
      </c>
      <c r="J5" s="136" t="str">
        <f>VLOOKUP(E5,VIP!$A$2:$O12736,8,FALSE)</f>
        <v>Si</v>
      </c>
      <c r="K5" s="136" t="str">
        <f>VLOOKUP(E5,VIP!$A$2:$O16310,6,0)</f>
        <v>SI</v>
      </c>
      <c r="L5" s="145" t="s">
        <v>2213</v>
      </c>
      <c r="M5" s="94" t="s">
        <v>2438</v>
      </c>
      <c r="N5" s="94" t="s">
        <v>2444</v>
      </c>
      <c r="O5" s="136" t="s">
        <v>2446</v>
      </c>
      <c r="P5" s="145"/>
      <c r="Q5" s="94" t="s">
        <v>2213</v>
      </c>
    </row>
    <row r="6" spans="1:17" s="120" customFormat="1" ht="18" x14ac:dyDescent="0.25">
      <c r="A6" s="136" t="str">
        <f>VLOOKUP(E6,'LISTADO ATM'!$A$2:$C$901,3,0)</f>
        <v>SUR</v>
      </c>
      <c r="B6" s="123">
        <v>3336019811</v>
      </c>
      <c r="C6" s="95">
        <v>44447.889467592591</v>
      </c>
      <c r="D6" s="95" t="s">
        <v>2174</v>
      </c>
      <c r="E6" s="123">
        <v>512</v>
      </c>
      <c r="F6" s="136" t="str">
        <f>VLOOKUP(E6,VIP!$A$2:$O15863,2,0)</f>
        <v>DRBR512</v>
      </c>
      <c r="G6" s="136" t="str">
        <f>VLOOKUP(E6,'LISTADO ATM'!$A$2:$B$900,2,0)</f>
        <v>ATM Plaza Jesús Ferreira</v>
      </c>
      <c r="H6" s="136" t="str">
        <f>VLOOKUP(E6,VIP!$A$2:$O20824,7,FALSE)</f>
        <v>N/A</v>
      </c>
      <c r="I6" s="136" t="str">
        <f>VLOOKUP(E6,VIP!$A$2:$O12789,8,FALSE)</f>
        <v>N/A</v>
      </c>
      <c r="J6" s="136" t="str">
        <f>VLOOKUP(E6,VIP!$A$2:$O12739,8,FALSE)</f>
        <v>N/A</v>
      </c>
      <c r="K6" s="136" t="str">
        <f>VLOOKUP(E6,VIP!$A$2:$O16313,6,0)</f>
        <v>N/A</v>
      </c>
      <c r="L6" s="145" t="s">
        <v>2213</v>
      </c>
      <c r="M6" s="94" t="s">
        <v>2438</v>
      </c>
      <c r="N6" s="94" t="s">
        <v>2444</v>
      </c>
      <c r="O6" s="136" t="s">
        <v>2446</v>
      </c>
      <c r="P6" s="145"/>
      <c r="Q6" s="94" t="s">
        <v>2213</v>
      </c>
    </row>
    <row r="7" spans="1:17" s="120" customFormat="1" ht="18" x14ac:dyDescent="0.25">
      <c r="A7" s="136" t="str">
        <f>VLOOKUP(E7,'LISTADO ATM'!$A$2:$C$901,3,0)</f>
        <v>NORTE</v>
      </c>
      <c r="B7" s="123">
        <v>3336021262</v>
      </c>
      <c r="C7" s="95">
        <v>44448.768020833333</v>
      </c>
      <c r="D7" s="95" t="s">
        <v>2175</v>
      </c>
      <c r="E7" s="123">
        <v>371</v>
      </c>
      <c r="F7" s="136" t="str">
        <f>VLOOKUP(E7,VIP!$A$2:$O15888,2,0)</f>
        <v>DRBR371</v>
      </c>
      <c r="G7" s="136" t="str">
        <f>VLOOKUP(E7,'LISTADO ATM'!$A$2:$B$900,2,0)</f>
        <v>ATM AYUNTAMIENTO JIMA LA VEGA</v>
      </c>
      <c r="H7" s="136">
        <f>VLOOKUP(E7,VIP!$A$2:$O20849,7,FALSE)</f>
        <v>0</v>
      </c>
      <c r="I7" s="136">
        <f>VLOOKUP(E7,VIP!$A$2:$O12814,8,FALSE)</f>
        <v>0</v>
      </c>
      <c r="J7" s="136">
        <f>VLOOKUP(E7,VIP!$A$2:$O12764,8,FALSE)</f>
        <v>0</v>
      </c>
      <c r="K7" s="136">
        <f>VLOOKUP(E7,VIP!$A$2:$O16338,6,0)</f>
        <v>0</v>
      </c>
      <c r="L7" s="145" t="s">
        <v>2213</v>
      </c>
      <c r="M7" s="94" t="s">
        <v>2438</v>
      </c>
      <c r="N7" s="94" t="s">
        <v>2444</v>
      </c>
      <c r="O7" s="136" t="s">
        <v>2634</v>
      </c>
      <c r="P7" s="145"/>
      <c r="Q7" s="94" t="s">
        <v>2213</v>
      </c>
    </row>
    <row r="8" spans="1:17" s="120" customFormat="1" ht="18" x14ac:dyDescent="0.25">
      <c r="A8" s="136" t="str">
        <f>VLOOKUP(E8,'LISTADO ATM'!$A$2:$C$901,3,0)</f>
        <v>ESTE</v>
      </c>
      <c r="B8" s="123">
        <v>3336021310</v>
      </c>
      <c r="C8" s="95">
        <v>44448.872210648151</v>
      </c>
      <c r="D8" s="95" t="s">
        <v>2174</v>
      </c>
      <c r="E8" s="123">
        <v>289</v>
      </c>
      <c r="F8" s="136" t="str">
        <f>VLOOKUP(E8,VIP!$A$2:$O15895,2,0)</f>
        <v>DRBR910</v>
      </c>
      <c r="G8" s="136" t="str">
        <f>VLOOKUP(E8,'LISTADO ATM'!$A$2:$B$900,2,0)</f>
        <v>ATM Oficina Bávaro II</v>
      </c>
      <c r="H8" s="136" t="str">
        <f>VLOOKUP(E8,VIP!$A$2:$O20856,7,FALSE)</f>
        <v>Si</v>
      </c>
      <c r="I8" s="136" t="str">
        <f>VLOOKUP(E8,VIP!$A$2:$O12821,8,FALSE)</f>
        <v>Si</v>
      </c>
      <c r="J8" s="136" t="str">
        <f>VLOOKUP(E8,VIP!$A$2:$O12771,8,FALSE)</f>
        <v>Si</v>
      </c>
      <c r="K8" s="136" t="str">
        <f>VLOOKUP(E8,VIP!$A$2:$O16345,6,0)</f>
        <v>NO</v>
      </c>
      <c r="L8" s="145" t="s">
        <v>2213</v>
      </c>
      <c r="M8" s="94" t="s">
        <v>2438</v>
      </c>
      <c r="N8" s="94" t="s">
        <v>2444</v>
      </c>
      <c r="O8" s="136" t="s">
        <v>2446</v>
      </c>
      <c r="P8" s="145"/>
      <c r="Q8" s="94" t="s">
        <v>2213</v>
      </c>
    </row>
    <row r="9" spans="1:17" s="120" customFormat="1" ht="18" x14ac:dyDescent="0.25">
      <c r="A9" s="136" t="str">
        <f>VLOOKUP(E9,'LISTADO ATM'!$A$2:$C$901,3,0)</f>
        <v>NORTE</v>
      </c>
      <c r="B9" s="123">
        <v>3336021319</v>
      </c>
      <c r="C9" s="95">
        <v>44448.893379629626</v>
      </c>
      <c r="D9" s="95" t="s">
        <v>2175</v>
      </c>
      <c r="E9" s="123">
        <v>712</v>
      </c>
      <c r="F9" s="136" t="str">
        <f>VLOOKUP(E9,VIP!$A$2:$O15902,2,0)</f>
        <v>DRBR128</v>
      </c>
      <c r="G9" s="136" t="str">
        <f>VLOOKUP(E9,'LISTADO ATM'!$A$2:$B$900,2,0)</f>
        <v xml:space="preserve">ATM Oficina Imbert </v>
      </c>
      <c r="H9" s="136" t="str">
        <f>VLOOKUP(E9,VIP!$A$2:$O20863,7,FALSE)</f>
        <v>Si</v>
      </c>
      <c r="I9" s="136" t="str">
        <f>VLOOKUP(E9,VIP!$A$2:$O12828,8,FALSE)</f>
        <v>Si</v>
      </c>
      <c r="J9" s="136" t="str">
        <f>VLOOKUP(E9,VIP!$A$2:$O12778,8,FALSE)</f>
        <v>Si</v>
      </c>
      <c r="K9" s="136" t="str">
        <f>VLOOKUP(E9,VIP!$A$2:$O16352,6,0)</f>
        <v>SI</v>
      </c>
      <c r="L9" s="145" t="s">
        <v>2213</v>
      </c>
      <c r="M9" s="94" t="s">
        <v>2438</v>
      </c>
      <c r="N9" s="94" t="s">
        <v>2444</v>
      </c>
      <c r="O9" s="136" t="s">
        <v>2634</v>
      </c>
      <c r="P9" s="145"/>
      <c r="Q9" s="94" t="s">
        <v>2213</v>
      </c>
    </row>
    <row r="10" spans="1:17" s="120" customFormat="1" ht="18" x14ac:dyDescent="0.25">
      <c r="A10" s="136" t="str">
        <f>VLOOKUP(E10,'LISTADO ATM'!$A$2:$C$901,3,0)</f>
        <v>DISTRITO NACIONAL</v>
      </c>
      <c r="B10" s="123">
        <v>3336021322</v>
      </c>
      <c r="C10" s="95">
        <v>44448.904699074075</v>
      </c>
      <c r="D10" s="95" t="s">
        <v>2174</v>
      </c>
      <c r="E10" s="123">
        <v>338</v>
      </c>
      <c r="F10" s="136" t="str">
        <f>VLOOKUP(E10,VIP!$A$2:$O15905,2,0)</f>
        <v>DRBR338</v>
      </c>
      <c r="G10" s="136" t="str">
        <f>VLOOKUP(E10,'LISTADO ATM'!$A$2:$B$900,2,0)</f>
        <v>ATM S/M Aprezio Pantoja</v>
      </c>
      <c r="H10" s="136" t="str">
        <f>VLOOKUP(E10,VIP!$A$2:$O20866,7,FALSE)</f>
        <v>Si</v>
      </c>
      <c r="I10" s="136" t="str">
        <f>VLOOKUP(E10,VIP!$A$2:$O12831,8,FALSE)</f>
        <v>Si</v>
      </c>
      <c r="J10" s="136" t="str">
        <f>VLOOKUP(E10,VIP!$A$2:$O12781,8,FALSE)</f>
        <v>Si</v>
      </c>
      <c r="K10" s="136" t="str">
        <f>VLOOKUP(E10,VIP!$A$2:$O16355,6,0)</f>
        <v>NO</v>
      </c>
      <c r="L10" s="145" t="s">
        <v>2213</v>
      </c>
      <c r="M10" s="94" t="s">
        <v>2438</v>
      </c>
      <c r="N10" s="94" t="s">
        <v>2444</v>
      </c>
      <c r="O10" s="136" t="s">
        <v>2446</v>
      </c>
      <c r="P10" s="145"/>
      <c r="Q10" s="94" t="s">
        <v>2213</v>
      </c>
    </row>
    <row r="11" spans="1:17" s="120" customFormat="1" ht="18" x14ac:dyDescent="0.25">
      <c r="A11" s="136" t="str">
        <f>VLOOKUP(E11,'LISTADO ATM'!$A$2:$C$901,3,0)</f>
        <v>DISTRITO NACIONAL</v>
      </c>
      <c r="B11" s="123">
        <v>3336021323</v>
      </c>
      <c r="C11" s="95">
        <v>44448.905775462961</v>
      </c>
      <c r="D11" s="95" t="s">
        <v>2174</v>
      </c>
      <c r="E11" s="123">
        <v>60</v>
      </c>
      <c r="F11" s="136" t="str">
        <f>VLOOKUP(E11,VIP!$A$2:$O15906,2,0)</f>
        <v>DRBR060</v>
      </c>
      <c r="G11" s="136" t="str">
        <f>VLOOKUP(E11,'LISTADO ATM'!$A$2:$B$900,2,0)</f>
        <v xml:space="preserve">ATM Autobanco 27 de Febrero </v>
      </c>
      <c r="H11" s="136" t="str">
        <f>VLOOKUP(E11,VIP!$A$2:$O20867,7,FALSE)</f>
        <v>Si</v>
      </c>
      <c r="I11" s="136" t="str">
        <f>VLOOKUP(E11,VIP!$A$2:$O12832,8,FALSE)</f>
        <v>Si</v>
      </c>
      <c r="J11" s="136" t="str">
        <f>VLOOKUP(E11,VIP!$A$2:$O12782,8,FALSE)</f>
        <v>Si</v>
      </c>
      <c r="K11" s="136" t="str">
        <f>VLOOKUP(E11,VIP!$A$2:$O16356,6,0)</f>
        <v>NO</v>
      </c>
      <c r="L11" s="145" t="s">
        <v>2213</v>
      </c>
      <c r="M11" s="94" t="s">
        <v>2438</v>
      </c>
      <c r="N11" s="94" t="s">
        <v>2444</v>
      </c>
      <c r="O11" s="136" t="s">
        <v>2446</v>
      </c>
      <c r="P11" s="145"/>
      <c r="Q11" s="94" t="s">
        <v>2213</v>
      </c>
    </row>
    <row r="12" spans="1:17" s="120" customFormat="1" ht="18" x14ac:dyDescent="0.25">
      <c r="A12" s="136" t="str">
        <f>VLOOKUP(E12,'LISTADO ATM'!$A$2:$C$901,3,0)</f>
        <v>SUR</v>
      </c>
      <c r="B12" s="123">
        <v>3336021327</v>
      </c>
      <c r="C12" s="95">
        <v>44448.907465277778</v>
      </c>
      <c r="D12" s="95" t="s">
        <v>2174</v>
      </c>
      <c r="E12" s="123">
        <v>576</v>
      </c>
      <c r="F12" s="136" t="str">
        <f>VLOOKUP(E12,VIP!$A$2:$O15909,2,0)</f>
        <v>DRBR576</v>
      </c>
      <c r="G12" s="136" t="str">
        <f>VLOOKUP(E12,'LISTADO ATM'!$A$2:$B$900,2,0)</f>
        <v>ATM Nizao</v>
      </c>
      <c r="H12" s="136">
        <f>VLOOKUP(E12,VIP!$A$2:$O20870,7,FALSE)</f>
        <v>0</v>
      </c>
      <c r="I12" s="136">
        <f>VLOOKUP(E12,VIP!$A$2:$O12835,8,FALSE)</f>
        <v>0</v>
      </c>
      <c r="J12" s="136">
        <f>VLOOKUP(E12,VIP!$A$2:$O12785,8,FALSE)</f>
        <v>0</v>
      </c>
      <c r="K12" s="136">
        <f>VLOOKUP(E12,VIP!$A$2:$O16359,6,0)</f>
        <v>0</v>
      </c>
      <c r="L12" s="145" t="s">
        <v>2213</v>
      </c>
      <c r="M12" s="94" t="s">
        <v>2438</v>
      </c>
      <c r="N12" s="94" t="s">
        <v>2444</v>
      </c>
      <c r="O12" s="136" t="s">
        <v>2446</v>
      </c>
      <c r="P12" s="145"/>
      <c r="Q12" s="94" t="s">
        <v>2213</v>
      </c>
    </row>
    <row r="13" spans="1:17" s="120" customFormat="1" ht="18" x14ac:dyDescent="0.25">
      <c r="A13" s="136" t="str">
        <f>VLOOKUP(E13,'LISTADO ATM'!$A$2:$C$901,3,0)</f>
        <v>DISTRITO NACIONAL</v>
      </c>
      <c r="B13" s="123">
        <v>3336021333</v>
      </c>
      <c r="C13" s="95">
        <v>44448.924872685187</v>
      </c>
      <c r="D13" s="95" t="s">
        <v>2174</v>
      </c>
      <c r="E13" s="123">
        <v>37</v>
      </c>
      <c r="F13" s="136" t="str">
        <f>VLOOKUP(E13,VIP!$A$2:$O15912,2,0)</f>
        <v>DRBR037</v>
      </c>
      <c r="G13" s="136" t="str">
        <f>VLOOKUP(E13,'LISTADO ATM'!$A$2:$B$900,2,0)</f>
        <v xml:space="preserve">ATM Oficina Villa Mella </v>
      </c>
      <c r="H13" s="136" t="str">
        <f>VLOOKUP(E13,VIP!$A$2:$O20873,7,FALSE)</f>
        <v>Si</v>
      </c>
      <c r="I13" s="136" t="str">
        <f>VLOOKUP(E13,VIP!$A$2:$O12838,8,FALSE)</f>
        <v>Si</v>
      </c>
      <c r="J13" s="136" t="str">
        <f>VLOOKUP(E13,VIP!$A$2:$O12788,8,FALSE)</f>
        <v>Si</v>
      </c>
      <c r="K13" s="136" t="str">
        <f>VLOOKUP(E13,VIP!$A$2:$O16362,6,0)</f>
        <v>SI</v>
      </c>
      <c r="L13" s="145" t="s">
        <v>2213</v>
      </c>
      <c r="M13" s="94" t="s">
        <v>2438</v>
      </c>
      <c r="N13" s="94" t="s">
        <v>2444</v>
      </c>
      <c r="O13" s="136" t="s">
        <v>2446</v>
      </c>
      <c r="P13" s="145"/>
      <c r="Q13" s="94" t="s">
        <v>2213</v>
      </c>
    </row>
    <row r="14" spans="1:17" s="120" customFormat="1" ht="18" x14ac:dyDescent="0.25">
      <c r="A14" s="136" t="str">
        <f>VLOOKUP(E14,'LISTADO ATM'!$A$2:$C$901,3,0)</f>
        <v>DISTRITO NACIONAL</v>
      </c>
      <c r="B14" s="123">
        <v>3336021334</v>
      </c>
      <c r="C14" s="95">
        <v>44448.925439814811</v>
      </c>
      <c r="D14" s="95" t="s">
        <v>2174</v>
      </c>
      <c r="E14" s="123">
        <v>935</v>
      </c>
      <c r="F14" s="136" t="str">
        <f>VLOOKUP(E14,VIP!$A$2:$O15913,2,0)</f>
        <v>DRBR16J</v>
      </c>
      <c r="G14" s="136" t="str">
        <f>VLOOKUP(E14,'LISTADO ATM'!$A$2:$B$900,2,0)</f>
        <v xml:space="preserve">ATM Oficina John F. Kennedy </v>
      </c>
      <c r="H14" s="136" t="str">
        <f>VLOOKUP(E14,VIP!$A$2:$O20874,7,FALSE)</f>
        <v>Si</v>
      </c>
      <c r="I14" s="136" t="str">
        <f>VLOOKUP(E14,VIP!$A$2:$O12839,8,FALSE)</f>
        <v>Si</v>
      </c>
      <c r="J14" s="136" t="str">
        <f>VLOOKUP(E14,VIP!$A$2:$O12789,8,FALSE)</f>
        <v>Si</v>
      </c>
      <c r="K14" s="136" t="str">
        <f>VLOOKUP(E14,VIP!$A$2:$O16363,6,0)</f>
        <v>SI</v>
      </c>
      <c r="L14" s="145" t="s">
        <v>2213</v>
      </c>
      <c r="M14" s="94" t="s">
        <v>2438</v>
      </c>
      <c r="N14" s="94" t="s">
        <v>2444</v>
      </c>
      <c r="O14" s="136" t="s">
        <v>2446</v>
      </c>
      <c r="P14" s="145"/>
      <c r="Q14" s="94" t="s">
        <v>2213</v>
      </c>
    </row>
    <row r="15" spans="1:17" s="120" customFormat="1" ht="18" x14ac:dyDescent="0.25">
      <c r="A15" s="136" t="str">
        <f>VLOOKUP(E15,'LISTADO ATM'!$A$2:$C$901,3,0)</f>
        <v>NORTE</v>
      </c>
      <c r="B15" s="123">
        <v>3336021335</v>
      </c>
      <c r="C15" s="95">
        <v>44448.925821759258</v>
      </c>
      <c r="D15" s="95" t="s">
        <v>2175</v>
      </c>
      <c r="E15" s="123">
        <v>948</v>
      </c>
      <c r="F15" s="136" t="str">
        <f>VLOOKUP(E15,VIP!$A$2:$O15914,2,0)</f>
        <v>DRBR948</v>
      </c>
      <c r="G15" s="136" t="str">
        <f>VLOOKUP(E15,'LISTADO ATM'!$A$2:$B$900,2,0)</f>
        <v xml:space="preserve">ATM Autobanco El Jaya II (SFM) </v>
      </c>
      <c r="H15" s="136" t="str">
        <f>VLOOKUP(E15,VIP!$A$2:$O20875,7,FALSE)</f>
        <v>Si</v>
      </c>
      <c r="I15" s="136" t="str">
        <f>VLOOKUP(E15,VIP!$A$2:$O12840,8,FALSE)</f>
        <v>Si</v>
      </c>
      <c r="J15" s="136" t="str">
        <f>VLOOKUP(E15,VIP!$A$2:$O12790,8,FALSE)</f>
        <v>Si</v>
      </c>
      <c r="K15" s="136" t="str">
        <f>VLOOKUP(E15,VIP!$A$2:$O16364,6,0)</f>
        <v>NO</v>
      </c>
      <c r="L15" s="145" t="s">
        <v>2213</v>
      </c>
      <c r="M15" s="94" t="s">
        <v>2438</v>
      </c>
      <c r="N15" s="94" t="s">
        <v>2444</v>
      </c>
      <c r="O15" s="136" t="s">
        <v>2634</v>
      </c>
      <c r="P15" s="145"/>
      <c r="Q15" s="94" t="s">
        <v>2213</v>
      </c>
    </row>
    <row r="16" spans="1:17" s="120" customFormat="1" ht="18.75" customHeight="1" x14ac:dyDescent="0.25">
      <c r="A16" s="136" t="str">
        <f>VLOOKUP(E16,'LISTADO ATM'!$A$2:$C$901,3,0)</f>
        <v>DISTRITO NACIONAL</v>
      </c>
      <c r="B16" s="123">
        <v>3336021336</v>
      </c>
      <c r="C16" s="95">
        <v>44448.926296296297</v>
      </c>
      <c r="D16" s="95" t="s">
        <v>2174</v>
      </c>
      <c r="E16" s="123">
        <v>57</v>
      </c>
      <c r="F16" s="136" t="str">
        <f>VLOOKUP(E16,VIP!$A$2:$O15915,2,0)</f>
        <v>DRBR057</v>
      </c>
      <c r="G16" s="136" t="str">
        <f>VLOOKUP(E16,'LISTADO ATM'!$A$2:$B$900,2,0)</f>
        <v xml:space="preserve">ATM Oficina Malecon Center </v>
      </c>
      <c r="H16" s="136" t="str">
        <f>VLOOKUP(E16,VIP!$A$2:$O20876,7,FALSE)</f>
        <v>Si</v>
      </c>
      <c r="I16" s="136" t="str">
        <f>VLOOKUP(E16,VIP!$A$2:$O12841,8,FALSE)</f>
        <v>Si</v>
      </c>
      <c r="J16" s="136" t="str">
        <f>VLOOKUP(E16,VIP!$A$2:$O12791,8,FALSE)</f>
        <v>Si</v>
      </c>
      <c r="K16" s="136" t="str">
        <f>VLOOKUP(E16,VIP!$A$2:$O16365,6,0)</f>
        <v>NO</v>
      </c>
      <c r="L16" s="145" t="s">
        <v>2213</v>
      </c>
      <c r="M16" s="94" t="s">
        <v>2438</v>
      </c>
      <c r="N16" s="94" t="s">
        <v>2444</v>
      </c>
      <c r="O16" s="136" t="s">
        <v>2446</v>
      </c>
      <c r="P16" s="145"/>
      <c r="Q16" s="94" t="s">
        <v>2213</v>
      </c>
    </row>
    <row r="17" spans="1:17" s="120" customFormat="1" ht="18" x14ac:dyDescent="0.25">
      <c r="A17" s="136" t="str">
        <f>VLOOKUP(E17,'LISTADO ATM'!$A$2:$C$901,3,0)</f>
        <v>DISTRITO NACIONAL</v>
      </c>
      <c r="B17" s="123">
        <v>3336021337</v>
      </c>
      <c r="C17" s="95">
        <v>44448.926944444444</v>
      </c>
      <c r="D17" s="95" t="s">
        <v>2174</v>
      </c>
      <c r="E17" s="123">
        <v>115</v>
      </c>
      <c r="F17" s="136" t="str">
        <f>VLOOKUP(E17,VIP!$A$2:$O15916,2,0)</f>
        <v>DRBR115</v>
      </c>
      <c r="G17" s="136" t="str">
        <f>VLOOKUP(E17,'LISTADO ATM'!$A$2:$B$900,2,0)</f>
        <v xml:space="preserve">ATM Oficina Megacentro I </v>
      </c>
      <c r="H17" s="136" t="str">
        <f>VLOOKUP(E17,VIP!$A$2:$O20877,7,FALSE)</f>
        <v>Si</v>
      </c>
      <c r="I17" s="136" t="str">
        <f>VLOOKUP(E17,VIP!$A$2:$O12842,8,FALSE)</f>
        <v>Si</v>
      </c>
      <c r="J17" s="136" t="str">
        <f>VLOOKUP(E17,VIP!$A$2:$O12792,8,FALSE)</f>
        <v>Si</v>
      </c>
      <c r="K17" s="136" t="str">
        <f>VLOOKUP(E17,VIP!$A$2:$O16366,6,0)</f>
        <v>SI</v>
      </c>
      <c r="L17" s="145" t="s">
        <v>2213</v>
      </c>
      <c r="M17" s="94" t="s">
        <v>2438</v>
      </c>
      <c r="N17" s="94" t="s">
        <v>2444</v>
      </c>
      <c r="O17" s="136" t="s">
        <v>2446</v>
      </c>
      <c r="P17" s="145"/>
      <c r="Q17" s="94" t="s">
        <v>2213</v>
      </c>
    </row>
    <row r="18" spans="1:17" s="120" customFormat="1" ht="18" x14ac:dyDescent="0.25">
      <c r="A18" s="136" t="str">
        <f>VLOOKUP(E18,'LISTADO ATM'!$A$2:$C$901,3,0)</f>
        <v>NORTE</v>
      </c>
      <c r="B18" s="123">
        <v>3336021338</v>
      </c>
      <c r="C18" s="95">
        <v>44448.927499999998</v>
      </c>
      <c r="D18" s="95" t="s">
        <v>2175</v>
      </c>
      <c r="E18" s="123">
        <v>528</v>
      </c>
      <c r="F18" s="136" t="str">
        <f>VLOOKUP(E18,VIP!$A$2:$O15917,2,0)</f>
        <v>DRBR284</v>
      </c>
      <c r="G18" s="136" t="str">
        <f>VLOOKUP(E18,'LISTADO ATM'!$A$2:$B$900,2,0)</f>
        <v xml:space="preserve">ATM Ferretería Ochoa (Santiago) </v>
      </c>
      <c r="H18" s="136" t="str">
        <f>VLOOKUP(E18,VIP!$A$2:$O20878,7,FALSE)</f>
        <v>Si</v>
      </c>
      <c r="I18" s="136" t="str">
        <f>VLOOKUP(E18,VIP!$A$2:$O12843,8,FALSE)</f>
        <v>Si</v>
      </c>
      <c r="J18" s="136" t="str">
        <f>VLOOKUP(E18,VIP!$A$2:$O12793,8,FALSE)</f>
        <v>Si</v>
      </c>
      <c r="K18" s="136" t="str">
        <f>VLOOKUP(E18,VIP!$A$2:$O16367,6,0)</f>
        <v>NO</v>
      </c>
      <c r="L18" s="145" t="s">
        <v>2213</v>
      </c>
      <c r="M18" s="94" t="s">
        <v>2438</v>
      </c>
      <c r="N18" s="94" t="s">
        <v>2444</v>
      </c>
      <c r="O18" s="136" t="s">
        <v>2634</v>
      </c>
      <c r="P18" s="145"/>
      <c r="Q18" s="94" t="s">
        <v>2213</v>
      </c>
    </row>
    <row r="19" spans="1:17" s="120" customFormat="1" ht="18" x14ac:dyDescent="0.25">
      <c r="A19" s="136" t="str">
        <f>VLOOKUP(E19,'LISTADO ATM'!$A$2:$C$901,3,0)</f>
        <v>DISTRITO NACIONAL</v>
      </c>
      <c r="B19" s="123">
        <v>3336021340</v>
      </c>
      <c r="C19" s="95">
        <v>44448.928518518522</v>
      </c>
      <c r="D19" s="95" t="s">
        <v>2174</v>
      </c>
      <c r="E19" s="123">
        <v>708</v>
      </c>
      <c r="F19" s="136" t="str">
        <f>VLOOKUP(E19,VIP!$A$2:$O15918,2,0)</f>
        <v>DRBR505</v>
      </c>
      <c r="G19" s="136" t="str">
        <f>VLOOKUP(E19,'LISTADO ATM'!$A$2:$B$900,2,0)</f>
        <v xml:space="preserve">ATM El Vestir De Hoy </v>
      </c>
      <c r="H19" s="136" t="str">
        <f>VLOOKUP(E19,VIP!$A$2:$O20879,7,FALSE)</f>
        <v>Si</v>
      </c>
      <c r="I19" s="136" t="str">
        <f>VLOOKUP(E19,VIP!$A$2:$O12844,8,FALSE)</f>
        <v>Si</v>
      </c>
      <c r="J19" s="136" t="str">
        <f>VLOOKUP(E19,VIP!$A$2:$O12794,8,FALSE)</f>
        <v>Si</v>
      </c>
      <c r="K19" s="136" t="str">
        <f>VLOOKUP(E19,VIP!$A$2:$O16368,6,0)</f>
        <v>NO</v>
      </c>
      <c r="L19" s="145" t="s">
        <v>2213</v>
      </c>
      <c r="M19" s="94" t="s">
        <v>2438</v>
      </c>
      <c r="N19" s="94" t="s">
        <v>2444</v>
      </c>
      <c r="O19" s="136" t="s">
        <v>2446</v>
      </c>
      <c r="P19" s="145"/>
      <c r="Q19" s="94" t="s">
        <v>2213</v>
      </c>
    </row>
    <row r="20" spans="1:17" s="120" customFormat="1" ht="18" x14ac:dyDescent="0.25">
      <c r="A20" s="136" t="str">
        <f>VLOOKUP(E20,'LISTADO ATM'!$A$2:$C$901,3,0)</f>
        <v>DISTRITO NACIONAL</v>
      </c>
      <c r="B20" s="123">
        <v>3336021341</v>
      </c>
      <c r="C20" s="95">
        <v>44448.929918981485</v>
      </c>
      <c r="D20" s="95" t="s">
        <v>2174</v>
      </c>
      <c r="E20" s="123">
        <v>623</v>
      </c>
      <c r="F20" s="136" t="str">
        <f>VLOOKUP(E20,VIP!$A$2:$O15919,2,0)</f>
        <v>DRBR623</v>
      </c>
      <c r="G20" s="136" t="str">
        <f>VLOOKUP(E20,'LISTADO ATM'!$A$2:$B$900,2,0)</f>
        <v xml:space="preserve">ATM Operaciones Especiales (Manoguayabo) </v>
      </c>
      <c r="H20" s="136" t="str">
        <f>VLOOKUP(E20,VIP!$A$2:$O20880,7,FALSE)</f>
        <v>Si</v>
      </c>
      <c r="I20" s="136" t="str">
        <f>VLOOKUP(E20,VIP!$A$2:$O12845,8,FALSE)</f>
        <v>Si</v>
      </c>
      <c r="J20" s="136" t="str">
        <f>VLOOKUP(E20,VIP!$A$2:$O12795,8,FALSE)</f>
        <v>Si</v>
      </c>
      <c r="K20" s="136" t="str">
        <f>VLOOKUP(E20,VIP!$A$2:$O16369,6,0)</f>
        <v>No</v>
      </c>
      <c r="L20" s="145" t="s">
        <v>2213</v>
      </c>
      <c r="M20" s="94" t="s">
        <v>2438</v>
      </c>
      <c r="N20" s="94" t="s">
        <v>2444</v>
      </c>
      <c r="O20" s="136" t="s">
        <v>2446</v>
      </c>
      <c r="P20" s="145"/>
      <c r="Q20" s="94" t="s">
        <v>2213</v>
      </c>
    </row>
    <row r="21" spans="1:17" s="120" customFormat="1" ht="18" x14ac:dyDescent="0.25">
      <c r="A21" s="136" t="str">
        <f>VLOOKUP(E21,'LISTADO ATM'!$A$2:$C$901,3,0)</f>
        <v>DISTRITO NACIONAL</v>
      </c>
      <c r="B21" s="123">
        <v>3336021354</v>
      </c>
      <c r="C21" s="95">
        <v>44449.001921296294</v>
      </c>
      <c r="D21" s="95" t="s">
        <v>2174</v>
      </c>
      <c r="E21" s="123">
        <v>835</v>
      </c>
      <c r="F21" s="136" t="str">
        <f>VLOOKUP(E21,VIP!$A$2:$O15929,2,0)</f>
        <v>DRBR835</v>
      </c>
      <c r="G21" s="136" t="str">
        <f>VLOOKUP(E21,'LISTADO ATM'!$A$2:$B$900,2,0)</f>
        <v xml:space="preserve">ATM UNP Megacentro </v>
      </c>
      <c r="H21" s="136" t="str">
        <f>VLOOKUP(E21,VIP!$A$2:$O20890,7,FALSE)</f>
        <v>Si</v>
      </c>
      <c r="I21" s="136" t="str">
        <f>VLOOKUP(E21,VIP!$A$2:$O12855,8,FALSE)</f>
        <v>Si</v>
      </c>
      <c r="J21" s="136" t="str">
        <f>VLOOKUP(E21,VIP!$A$2:$O12805,8,FALSE)</f>
        <v>Si</v>
      </c>
      <c r="K21" s="136" t="str">
        <f>VLOOKUP(E21,VIP!$A$2:$O16379,6,0)</f>
        <v>SI</v>
      </c>
      <c r="L21" s="145" t="s">
        <v>2213</v>
      </c>
      <c r="M21" s="94" t="s">
        <v>2438</v>
      </c>
      <c r="N21" s="94" t="s">
        <v>2444</v>
      </c>
      <c r="O21" s="136" t="s">
        <v>2446</v>
      </c>
      <c r="P21" s="145"/>
      <c r="Q21" s="94" t="s">
        <v>2213</v>
      </c>
    </row>
    <row r="22" spans="1:17" s="120" customFormat="1" ht="18" x14ac:dyDescent="0.25">
      <c r="A22" s="136" t="str">
        <f>VLOOKUP(E22,'LISTADO ATM'!$A$2:$C$901,3,0)</f>
        <v>DISTRITO NACIONAL</v>
      </c>
      <c r="B22" s="123" t="s">
        <v>2641</v>
      </c>
      <c r="C22" s="95">
        <v>44449.309363425928</v>
      </c>
      <c r="D22" s="95" t="s">
        <v>2174</v>
      </c>
      <c r="E22" s="123">
        <v>685</v>
      </c>
      <c r="F22" s="136" t="str">
        <f>VLOOKUP(E22,VIP!$A$2:$O15937,2,0)</f>
        <v>DRBR685</v>
      </c>
      <c r="G22" s="136" t="str">
        <f>VLOOKUP(E22,'LISTADO ATM'!$A$2:$B$900,2,0)</f>
        <v>ATM Autoservicio UASD</v>
      </c>
      <c r="H22" s="136" t="str">
        <f>VLOOKUP(E22,VIP!$A$2:$O20898,7,FALSE)</f>
        <v>NO</v>
      </c>
      <c r="I22" s="136" t="str">
        <f>VLOOKUP(E22,VIP!$A$2:$O12863,8,FALSE)</f>
        <v>SI</v>
      </c>
      <c r="J22" s="136" t="str">
        <f>VLOOKUP(E22,VIP!$A$2:$O12813,8,FALSE)</f>
        <v>SI</v>
      </c>
      <c r="K22" s="136" t="str">
        <f>VLOOKUP(E22,VIP!$A$2:$O16387,6,0)</f>
        <v>NO</v>
      </c>
      <c r="L22" s="145" t="s">
        <v>2213</v>
      </c>
      <c r="M22" s="94" t="s">
        <v>2438</v>
      </c>
      <c r="N22" s="94" t="s">
        <v>2444</v>
      </c>
      <c r="O22" s="136" t="s">
        <v>2446</v>
      </c>
      <c r="P22" s="145"/>
      <c r="Q22" s="94" t="s">
        <v>2213</v>
      </c>
    </row>
    <row r="23" spans="1:17" s="120" customFormat="1" ht="18" x14ac:dyDescent="0.25">
      <c r="A23" s="136" t="str">
        <f>VLOOKUP(E23,'LISTADO ATM'!$A$2:$C$901,3,0)</f>
        <v>ESTE</v>
      </c>
      <c r="B23" s="123" t="s">
        <v>2642</v>
      </c>
      <c r="C23" s="95">
        <v>44449.301944444444</v>
      </c>
      <c r="D23" s="95" t="s">
        <v>2174</v>
      </c>
      <c r="E23" s="123">
        <v>366</v>
      </c>
      <c r="F23" s="136" t="str">
        <f>VLOOKUP(E23,VIP!$A$2:$O15938,2,0)</f>
        <v>DRBR366</v>
      </c>
      <c r="G23" s="136" t="str">
        <f>VLOOKUP(E23,'LISTADO ATM'!$A$2:$B$900,2,0)</f>
        <v>ATM Oficina Boulevard (Higuey) II</v>
      </c>
      <c r="H23" s="136" t="str">
        <f>VLOOKUP(E23,VIP!$A$2:$O20899,7,FALSE)</f>
        <v>N/A</v>
      </c>
      <c r="I23" s="136" t="str">
        <f>VLOOKUP(E23,VIP!$A$2:$O12864,8,FALSE)</f>
        <v>N/A</v>
      </c>
      <c r="J23" s="136" t="str">
        <f>VLOOKUP(E23,VIP!$A$2:$O12814,8,FALSE)</f>
        <v>N/A</v>
      </c>
      <c r="K23" s="136" t="str">
        <f>VLOOKUP(E23,VIP!$A$2:$O16388,6,0)</f>
        <v>N/A</v>
      </c>
      <c r="L23" s="145" t="s">
        <v>2213</v>
      </c>
      <c r="M23" s="94" t="s">
        <v>2438</v>
      </c>
      <c r="N23" s="94" t="s">
        <v>2444</v>
      </c>
      <c r="O23" s="136" t="s">
        <v>2446</v>
      </c>
      <c r="P23" s="145"/>
      <c r="Q23" s="94" t="s">
        <v>2213</v>
      </c>
    </row>
    <row r="24" spans="1:17" ht="18" x14ac:dyDescent="0.25">
      <c r="A24" s="136" t="str">
        <f>VLOOKUP(E24,'LISTADO ATM'!$A$2:$C$901,3,0)</f>
        <v>DISTRITO NACIONAL</v>
      </c>
      <c r="B24" s="123">
        <v>3336019705</v>
      </c>
      <c r="C24" s="95">
        <v>44447.710335648146</v>
      </c>
      <c r="D24" s="95" t="s">
        <v>2174</v>
      </c>
      <c r="E24" s="123">
        <v>917</v>
      </c>
      <c r="F24" s="136" t="str">
        <f>VLOOKUP(E24,VIP!$A$2:$O15859,2,0)</f>
        <v>DRBR01B</v>
      </c>
      <c r="G24" s="136" t="str">
        <f>VLOOKUP(E24,'LISTADO ATM'!$A$2:$B$900,2,0)</f>
        <v xml:space="preserve">ATM Oficina Los Mina </v>
      </c>
      <c r="H24" s="136" t="str">
        <f>VLOOKUP(E24,VIP!$A$2:$O20820,7,FALSE)</f>
        <v>Si</v>
      </c>
      <c r="I24" s="136" t="str">
        <f>VLOOKUP(E24,VIP!$A$2:$O12785,8,FALSE)</f>
        <v>Si</v>
      </c>
      <c r="J24" s="136" t="str">
        <f>VLOOKUP(E24,VIP!$A$2:$O12735,8,FALSE)</f>
        <v>Si</v>
      </c>
      <c r="K24" s="136" t="str">
        <f>VLOOKUP(E24,VIP!$A$2:$O16309,6,0)</f>
        <v>NO</v>
      </c>
      <c r="L24" s="145" t="s">
        <v>2239</v>
      </c>
      <c r="M24" s="94" t="s">
        <v>2438</v>
      </c>
      <c r="N24" s="94" t="s">
        <v>2618</v>
      </c>
      <c r="O24" s="136" t="s">
        <v>2446</v>
      </c>
      <c r="P24" s="145"/>
      <c r="Q24" s="94" t="s">
        <v>2239</v>
      </c>
    </row>
    <row r="25" spans="1:17" ht="18" x14ac:dyDescent="0.25">
      <c r="A25" s="136" t="str">
        <f>VLOOKUP(E25,'LISTADO ATM'!$A$2:$C$901,3,0)</f>
        <v>DISTRITO NACIONAL</v>
      </c>
      <c r="B25" s="123">
        <v>3336021259</v>
      </c>
      <c r="C25" s="95">
        <v>44448.76053240741</v>
      </c>
      <c r="D25" s="95" t="s">
        <v>2174</v>
      </c>
      <c r="E25" s="123">
        <v>180</v>
      </c>
      <c r="F25" s="136" t="str">
        <f>VLOOKUP(E25,VIP!$A$2:$O15886,2,0)</f>
        <v>DRBR180</v>
      </c>
      <c r="G25" s="136" t="str">
        <f>VLOOKUP(E25,'LISTADO ATM'!$A$2:$B$900,2,0)</f>
        <v xml:space="preserve">ATM Megacentro II </v>
      </c>
      <c r="H25" s="136" t="str">
        <f>VLOOKUP(E25,VIP!$A$2:$O20847,7,FALSE)</f>
        <v>Si</v>
      </c>
      <c r="I25" s="136" t="str">
        <f>VLOOKUP(E25,VIP!$A$2:$O12812,8,FALSE)</f>
        <v>Si</v>
      </c>
      <c r="J25" s="136" t="str">
        <f>VLOOKUP(E25,VIP!$A$2:$O12762,8,FALSE)</f>
        <v>Si</v>
      </c>
      <c r="K25" s="136" t="str">
        <f>VLOOKUP(E25,VIP!$A$2:$O16336,6,0)</f>
        <v>SI</v>
      </c>
      <c r="L25" s="145" t="s">
        <v>2239</v>
      </c>
      <c r="M25" s="94" t="s">
        <v>2438</v>
      </c>
      <c r="N25" s="94" t="s">
        <v>2444</v>
      </c>
      <c r="O25" s="136" t="s">
        <v>2446</v>
      </c>
      <c r="P25" s="145"/>
      <c r="Q25" s="94" t="s">
        <v>2239</v>
      </c>
    </row>
    <row r="26" spans="1:17" ht="18" x14ac:dyDescent="0.25">
      <c r="A26" s="136" t="str">
        <f>VLOOKUP(E26,'LISTADO ATM'!$A$2:$C$901,3,0)</f>
        <v>DISTRITO NACIONAL</v>
      </c>
      <c r="B26" s="123">
        <v>3336021318</v>
      </c>
      <c r="C26" s="95">
        <v>44448.890810185185</v>
      </c>
      <c r="D26" s="95" t="s">
        <v>2174</v>
      </c>
      <c r="E26" s="123">
        <v>13</v>
      </c>
      <c r="F26" s="136" t="str">
        <f>VLOOKUP(E26,VIP!$A$2:$O15901,2,0)</f>
        <v>DRBR013</v>
      </c>
      <c r="G26" s="136" t="str">
        <f>VLOOKUP(E26,'LISTADO ATM'!$A$2:$B$900,2,0)</f>
        <v xml:space="preserve">ATM CDEEE </v>
      </c>
      <c r="H26" s="136" t="str">
        <f>VLOOKUP(E26,VIP!$A$2:$O20862,7,FALSE)</f>
        <v>Si</v>
      </c>
      <c r="I26" s="136" t="str">
        <f>VLOOKUP(E26,VIP!$A$2:$O12827,8,FALSE)</f>
        <v>Si</v>
      </c>
      <c r="J26" s="136" t="str">
        <f>VLOOKUP(E26,VIP!$A$2:$O12777,8,FALSE)</f>
        <v>Si</v>
      </c>
      <c r="K26" s="136" t="str">
        <f>VLOOKUP(E26,VIP!$A$2:$O16351,6,0)</f>
        <v>NO</v>
      </c>
      <c r="L26" s="145" t="s">
        <v>2239</v>
      </c>
      <c r="M26" s="94" t="s">
        <v>2438</v>
      </c>
      <c r="N26" s="94" t="s">
        <v>2444</v>
      </c>
      <c r="O26" s="136" t="s">
        <v>2446</v>
      </c>
      <c r="P26" s="145"/>
      <c r="Q26" s="94" t="s">
        <v>2239</v>
      </c>
    </row>
    <row r="27" spans="1:17" ht="18" x14ac:dyDescent="0.25">
      <c r="A27" s="136" t="str">
        <f>VLOOKUP(E27,'LISTADO ATM'!$A$2:$C$901,3,0)</f>
        <v>DISTRITO NACIONAL</v>
      </c>
      <c r="B27" s="123">
        <v>3336021329</v>
      </c>
      <c r="C27" s="95">
        <v>44448.909155092595</v>
      </c>
      <c r="D27" s="95" t="s">
        <v>2174</v>
      </c>
      <c r="E27" s="123">
        <v>931</v>
      </c>
      <c r="F27" s="136" t="str">
        <f>VLOOKUP(E27,VIP!$A$2:$O15910,2,0)</f>
        <v>DRBR24N</v>
      </c>
      <c r="G27" s="136" t="str">
        <f>VLOOKUP(E27,'LISTADO ATM'!$A$2:$B$900,2,0)</f>
        <v xml:space="preserve">ATM Autobanco Luperón I </v>
      </c>
      <c r="H27" s="136" t="str">
        <f>VLOOKUP(E27,VIP!$A$2:$O20871,7,FALSE)</f>
        <v>Si</v>
      </c>
      <c r="I27" s="136" t="str">
        <f>VLOOKUP(E27,VIP!$A$2:$O12836,8,FALSE)</f>
        <v>Si</v>
      </c>
      <c r="J27" s="136" t="str">
        <f>VLOOKUP(E27,VIP!$A$2:$O12786,8,FALSE)</f>
        <v>Si</v>
      </c>
      <c r="K27" s="136" t="str">
        <f>VLOOKUP(E27,VIP!$A$2:$O16360,6,0)</f>
        <v>NO</v>
      </c>
      <c r="L27" s="145" t="s">
        <v>2239</v>
      </c>
      <c r="M27" s="94" t="s">
        <v>2438</v>
      </c>
      <c r="N27" s="94" t="s">
        <v>2444</v>
      </c>
      <c r="O27" s="136" t="s">
        <v>2446</v>
      </c>
      <c r="P27" s="145"/>
      <c r="Q27" s="94" t="s">
        <v>2239</v>
      </c>
    </row>
    <row r="28" spans="1:17" ht="18" x14ac:dyDescent="0.25">
      <c r="A28" s="136" t="str">
        <f>VLOOKUP(E28,'LISTADO ATM'!$A$2:$C$901,3,0)</f>
        <v>DISTRITO NACIONAL</v>
      </c>
      <c r="B28" s="123">
        <v>3336021330</v>
      </c>
      <c r="C28" s="95">
        <v>44448.909756944442</v>
      </c>
      <c r="D28" s="95" t="s">
        <v>2174</v>
      </c>
      <c r="E28" s="123">
        <v>244</v>
      </c>
      <c r="F28" s="136" t="str">
        <f>VLOOKUP(E28,VIP!$A$2:$O15911,2,0)</f>
        <v>DRBR244</v>
      </c>
      <c r="G28" s="136" t="str">
        <f>VLOOKUP(E28,'LISTADO ATM'!$A$2:$B$900,2,0)</f>
        <v xml:space="preserve">ATM Ministerio de Hacienda (antiguo Finanzas) </v>
      </c>
      <c r="H28" s="136" t="str">
        <f>VLOOKUP(E28,VIP!$A$2:$O20872,7,FALSE)</f>
        <v>Si</v>
      </c>
      <c r="I28" s="136" t="str">
        <f>VLOOKUP(E28,VIP!$A$2:$O12837,8,FALSE)</f>
        <v>Si</v>
      </c>
      <c r="J28" s="136" t="str">
        <f>VLOOKUP(E28,VIP!$A$2:$O12787,8,FALSE)</f>
        <v>Si</v>
      </c>
      <c r="K28" s="136" t="str">
        <f>VLOOKUP(E28,VIP!$A$2:$O16361,6,0)</f>
        <v>NO</v>
      </c>
      <c r="L28" s="145" t="s">
        <v>2239</v>
      </c>
      <c r="M28" s="94" t="s">
        <v>2438</v>
      </c>
      <c r="N28" s="94" t="s">
        <v>2444</v>
      </c>
      <c r="O28" s="136" t="s">
        <v>2446</v>
      </c>
      <c r="P28" s="145"/>
      <c r="Q28" s="94" t="s">
        <v>2239</v>
      </c>
    </row>
    <row r="29" spans="1:17" ht="18" x14ac:dyDescent="0.25">
      <c r="A29" s="136" t="str">
        <f>VLOOKUP(E29,'LISTADO ATM'!$A$2:$C$901,3,0)</f>
        <v>DISTRITO NACIONAL</v>
      </c>
      <c r="B29" s="123">
        <v>3336021349</v>
      </c>
      <c r="C29" s="95">
        <v>44448.979328703703</v>
      </c>
      <c r="D29" s="95" t="s">
        <v>2174</v>
      </c>
      <c r="E29" s="123">
        <v>719</v>
      </c>
      <c r="F29" s="136" t="str">
        <f>VLOOKUP(E29,VIP!$A$2:$O15924,2,0)</f>
        <v>DRBR419</v>
      </c>
      <c r="G29" s="136" t="str">
        <f>VLOOKUP(E29,'LISTADO ATM'!$A$2:$B$900,2,0)</f>
        <v xml:space="preserve">ATM Ayuntamiento Municipal San Luís </v>
      </c>
      <c r="H29" s="136" t="str">
        <f>VLOOKUP(E29,VIP!$A$2:$O20885,7,FALSE)</f>
        <v>Si</v>
      </c>
      <c r="I29" s="136" t="str">
        <f>VLOOKUP(E29,VIP!$A$2:$O12850,8,FALSE)</f>
        <v>Si</v>
      </c>
      <c r="J29" s="136" t="str">
        <f>VLOOKUP(E29,VIP!$A$2:$O12800,8,FALSE)</f>
        <v>Si</v>
      </c>
      <c r="K29" s="136" t="str">
        <f>VLOOKUP(E29,VIP!$A$2:$O16374,6,0)</f>
        <v>NO</v>
      </c>
      <c r="L29" s="145" t="s">
        <v>2239</v>
      </c>
      <c r="M29" s="94" t="s">
        <v>2438</v>
      </c>
      <c r="N29" s="94" t="s">
        <v>2444</v>
      </c>
      <c r="O29" s="136" t="s">
        <v>2446</v>
      </c>
      <c r="P29" s="145"/>
      <c r="Q29" s="94" t="s">
        <v>2239</v>
      </c>
    </row>
    <row r="30" spans="1:17" ht="18" x14ac:dyDescent="0.25">
      <c r="A30" s="136" t="str">
        <f>VLOOKUP(E30,'LISTADO ATM'!$A$2:$C$901,3,0)</f>
        <v>DISTRITO NACIONAL</v>
      </c>
      <c r="B30" s="123">
        <v>3336021355</v>
      </c>
      <c r="C30" s="95">
        <v>44449.010659722226</v>
      </c>
      <c r="D30" s="95" t="s">
        <v>2174</v>
      </c>
      <c r="E30" s="123">
        <v>235</v>
      </c>
      <c r="F30" s="136" t="str">
        <f>VLOOKUP(E30,VIP!$A$2:$O15930,2,0)</f>
        <v>DRBR235</v>
      </c>
      <c r="G30" s="136" t="str">
        <f>VLOOKUP(E30,'LISTADO ATM'!$A$2:$B$900,2,0)</f>
        <v xml:space="preserve">ATM Oficina Multicentro La Sirena San Isidro </v>
      </c>
      <c r="H30" s="136" t="str">
        <f>VLOOKUP(E30,VIP!$A$2:$O20891,7,FALSE)</f>
        <v>Si</v>
      </c>
      <c r="I30" s="136" t="str">
        <f>VLOOKUP(E30,VIP!$A$2:$O12856,8,FALSE)</f>
        <v>Si</v>
      </c>
      <c r="J30" s="136" t="str">
        <f>VLOOKUP(E30,VIP!$A$2:$O12806,8,FALSE)</f>
        <v>Si</v>
      </c>
      <c r="K30" s="136" t="str">
        <f>VLOOKUP(E30,VIP!$A$2:$O16380,6,0)</f>
        <v>SI</v>
      </c>
      <c r="L30" s="145" t="s">
        <v>2239</v>
      </c>
      <c r="M30" s="94" t="s">
        <v>2438</v>
      </c>
      <c r="N30" s="94" t="s">
        <v>2444</v>
      </c>
      <c r="O30" s="136" t="s">
        <v>2446</v>
      </c>
      <c r="P30" s="145"/>
      <c r="Q30" s="94" t="s">
        <v>2239</v>
      </c>
    </row>
    <row r="31" spans="1:17" ht="18" x14ac:dyDescent="0.25">
      <c r="A31" s="136" t="str">
        <f>VLOOKUP(E31,'LISTADO ATM'!$A$2:$C$901,3,0)</f>
        <v>ESTE</v>
      </c>
      <c r="B31" s="123">
        <v>3336021356</v>
      </c>
      <c r="C31" s="95">
        <v>44449.011273148149</v>
      </c>
      <c r="D31" s="95" t="s">
        <v>2174</v>
      </c>
      <c r="E31" s="123">
        <v>472</v>
      </c>
      <c r="F31" s="136" t="str">
        <f>VLOOKUP(E31,VIP!$A$2:$O15931,2,0)</f>
        <v>DRBRA72</v>
      </c>
      <c r="G31" s="136" t="str">
        <f>VLOOKUP(E31,'LISTADO ATM'!$A$2:$B$900,2,0)</f>
        <v>ATM Ayuntamiento Ramon Santana</v>
      </c>
      <c r="H31" s="136" t="str">
        <f>VLOOKUP(E31,VIP!$A$2:$O20892,7,FALSE)</f>
        <v>Si</v>
      </c>
      <c r="I31" s="136" t="str">
        <f>VLOOKUP(E31,VIP!$A$2:$O12857,8,FALSE)</f>
        <v>Si</v>
      </c>
      <c r="J31" s="136" t="str">
        <f>VLOOKUP(E31,VIP!$A$2:$O12807,8,FALSE)</f>
        <v>Si</v>
      </c>
      <c r="K31" s="136" t="str">
        <f>VLOOKUP(E31,VIP!$A$2:$O16381,6,0)</f>
        <v>NO</v>
      </c>
      <c r="L31" s="145" t="s">
        <v>2239</v>
      </c>
      <c r="M31" s="94" t="s">
        <v>2438</v>
      </c>
      <c r="N31" s="94" t="s">
        <v>2444</v>
      </c>
      <c r="O31" s="136" t="s">
        <v>2446</v>
      </c>
      <c r="P31" s="145"/>
      <c r="Q31" s="94" t="s">
        <v>2239</v>
      </c>
    </row>
    <row r="32" spans="1:17" ht="18" x14ac:dyDescent="0.25">
      <c r="A32" s="136" t="str">
        <f>VLOOKUP(E32,'LISTADO ATM'!$A$2:$C$901,3,0)</f>
        <v>ESTE</v>
      </c>
      <c r="B32" s="123">
        <v>3336021357</v>
      </c>
      <c r="C32" s="95">
        <v>44449.01185185185</v>
      </c>
      <c r="D32" s="95" t="s">
        <v>2174</v>
      </c>
      <c r="E32" s="123">
        <v>651</v>
      </c>
      <c r="F32" s="136" t="str">
        <f>VLOOKUP(E32,VIP!$A$2:$O15932,2,0)</f>
        <v>DRBR651</v>
      </c>
      <c r="G32" s="136" t="str">
        <f>VLOOKUP(E32,'LISTADO ATM'!$A$2:$B$900,2,0)</f>
        <v>ATM Eco Petroleo Romana</v>
      </c>
      <c r="H32" s="136" t="str">
        <f>VLOOKUP(E32,VIP!$A$2:$O20893,7,FALSE)</f>
        <v>Si</v>
      </c>
      <c r="I32" s="136" t="str">
        <f>VLOOKUP(E32,VIP!$A$2:$O12858,8,FALSE)</f>
        <v>Si</v>
      </c>
      <c r="J32" s="136" t="str">
        <f>VLOOKUP(E32,VIP!$A$2:$O12808,8,FALSE)</f>
        <v>Si</v>
      </c>
      <c r="K32" s="136" t="str">
        <f>VLOOKUP(E32,VIP!$A$2:$O16382,6,0)</f>
        <v>NO</v>
      </c>
      <c r="L32" s="145" t="s">
        <v>2239</v>
      </c>
      <c r="M32" s="94" t="s">
        <v>2438</v>
      </c>
      <c r="N32" s="94" t="s">
        <v>2444</v>
      </c>
      <c r="O32" s="136" t="s">
        <v>2446</v>
      </c>
      <c r="P32" s="145"/>
      <c r="Q32" s="94" t="s">
        <v>2239</v>
      </c>
    </row>
    <row r="33" spans="1:17" ht="18" x14ac:dyDescent="0.25">
      <c r="A33" s="136" t="str">
        <f>VLOOKUP(E33,'LISTADO ATM'!$A$2:$C$901,3,0)</f>
        <v>DISTRITO NACIONAL</v>
      </c>
      <c r="B33" s="123">
        <v>3336021359</v>
      </c>
      <c r="C33" s="95">
        <v>44449.015127314815</v>
      </c>
      <c r="D33" s="95" t="s">
        <v>2174</v>
      </c>
      <c r="E33" s="123">
        <v>744</v>
      </c>
      <c r="F33" s="136" t="str">
        <f>VLOOKUP(E33,VIP!$A$2:$O15934,2,0)</f>
        <v>DRBR289</v>
      </c>
      <c r="G33" s="136" t="str">
        <f>VLOOKUP(E33,'LISTADO ATM'!$A$2:$B$900,2,0)</f>
        <v xml:space="preserve">ATM Multicentro La Sirena Venezuela </v>
      </c>
      <c r="H33" s="136" t="str">
        <f>VLOOKUP(E33,VIP!$A$2:$O20895,7,FALSE)</f>
        <v>Si</v>
      </c>
      <c r="I33" s="136" t="str">
        <f>VLOOKUP(E33,VIP!$A$2:$O12860,8,FALSE)</f>
        <v>Si</v>
      </c>
      <c r="J33" s="136" t="str">
        <f>VLOOKUP(E33,VIP!$A$2:$O12810,8,FALSE)</f>
        <v>Si</v>
      </c>
      <c r="K33" s="136" t="str">
        <f>VLOOKUP(E33,VIP!$A$2:$O16384,6,0)</f>
        <v>SI</v>
      </c>
      <c r="L33" s="145" t="s">
        <v>2239</v>
      </c>
      <c r="M33" s="94" t="s">
        <v>2438</v>
      </c>
      <c r="N33" s="94" t="s">
        <v>2444</v>
      </c>
      <c r="O33" s="136" t="s">
        <v>2446</v>
      </c>
      <c r="P33" s="145"/>
      <c r="Q33" s="94" t="s">
        <v>2239</v>
      </c>
    </row>
    <row r="34" spans="1:17" ht="18" x14ac:dyDescent="0.25">
      <c r="A34" s="136" t="str">
        <f>VLOOKUP(E34,'LISTADO ATM'!$A$2:$C$901,3,0)</f>
        <v>ESTE</v>
      </c>
      <c r="B34" s="123">
        <v>3336021360</v>
      </c>
      <c r="C34" s="95">
        <v>44449.028113425928</v>
      </c>
      <c r="D34" s="95" t="s">
        <v>2174</v>
      </c>
      <c r="E34" s="123">
        <v>795</v>
      </c>
      <c r="F34" s="136" t="str">
        <f>VLOOKUP(E34,VIP!$A$2:$O15935,2,0)</f>
        <v>DRBR795</v>
      </c>
      <c r="G34" s="136" t="str">
        <f>VLOOKUP(E34,'LISTADO ATM'!$A$2:$B$900,2,0)</f>
        <v xml:space="preserve">ATM UNP Guaymate (La Romana) </v>
      </c>
      <c r="H34" s="136" t="str">
        <f>VLOOKUP(E34,VIP!$A$2:$O20896,7,FALSE)</f>
        <v>Si</v>
      </c>
      <c r="I34" s="136" t="str">
        <f>VLOOKUP(E34,VIP!$A$2:$O12861,8,FALSE)</f>
        <v>Si</v>
      </c>
      <c r="J34" s="136" t="str">
        <f>VLOOKUP(E34,VIP!$A$2:$O12811,8,FALSE)</f>
        <v>Si</v>
      </c>
      <c r="K34" s="136" t="str">
        <f>VLOOKUP(E34,VIP!$A$2:$O16385,6,0)</f>
        <v>NO</v>
      </c>
      <c r="L34" s="145" t="s">
        <v>2239</v>
      </c>
      <c r="M34" s="94" t="s">
        <v>2438</v>
      </c>
      <c r="N34" s="94" t="s">
        <v>2444</v>
      </c>
      <c r="O34" s="136" t="s">
        <v>2446</v>
      </c>
      <c r="P34" s="145"/>
      <c r="Q34" s="94" t="s">
        <v>2239</v>
      </c>
    </row>
    <row r="35" spans="1:17" ht="18" x14ac:dyDescent="0.25">
      <c r="A35" s="136" t="str">
        <f>VLOOKUP(E35,'LISTADO ATM'!$A$2:$C$901,3,0)</f>
        <v>SUR</v>
      </c>
      <c r="B35" s="123" t="s">
        <v>2645</v>
      </c>
      <c r="C35" s="95">
        <v>44449.228819444441</v>
      </c>
      <c r="D35" s="95" t="s">
        <v>2174</v>
      </c>
      <c r="E35" s="123">
        <v>50</v>
      </c>
      <c r="F35" s="136" t="str">
        <f>VLOOKUP(E35,VIP!$A$2:$O15941,2,0)</f>
        <v>DRBR050</v>
      </c>
      <c r="G35" s="136" t="str">
        <f>VLOOKUP(E35,'LISTADO ATM'!$A$2:$B$900,2,0)</f>
        <v xml:space="preserve">ATM Oficina Padre Las Casas (Azua) </v>
      </c>
      <c r="H35" s="136" t="str">
        <f>VLOOKUP(E35,VIP!$A$2:$O20902,7,FALSE)</f>
        <v>Si</v>
      </c>
      <c r="I35" s="136" t="str">
        <f>VLOOKUP(E35,VIP!$A$2:$O12867,8,FALSE)</f>
        <v>Si</v>
      </c>
      <c r="J35" s="136" t="str">
        <f>VLOOKUP(E35,VIP!$A$2:$O12817,8,FALSE)</f>
        <v>Si</v>
      </c>
      <c r="K35" s="136" t="str">
        <f>VLOOKUP(E35,VIP!$A$2:$O16391,6,0)</f>
        <v>NO</v>
      </c>
      <c r="L35" s="145" t="s">
        <v>2239</v>
      </c>
      <c r="M35" s="94" t="s">
        <v>2438</v>
      </c>
      <c r="N35" s="94" t="s">
        <v>2618</v>
      </c>
      <c r="O35" s="136" t="s">
        <v>2446</v>
      </c>
      <c r="P35" s="145"/>
      <c r="Q35" s="94" t="s">
        <v>2239</v>
      </c>
    </row>
    <row r="36" spans="1:17" ht="18" x14ac:dyDescent="0.25">
      <c r="A36" s="136" t="str">
        <f>VLOOKUP(E36,'LISTADO ATM'!$A$2:$C$901,3,0)</f>
        <v>DISTRITO NACIONAL</v>
      </c>
      <c r="B36" s="123">
        <v>3336021345</v>
      </c>
      <c r="C36" s="95">
        <v>44448.963425925926</v>
      </c>
      <c r="D36" s="95" t="s">
        <v>2441</v>
      </c>
      <c r="E36" s="123">
        <v>471</v>
      </c>
      <c r="F36" s="136" t="str">
        <f>VLOOKUP(E36,VIP!$A$2:$O15922,2,0)</f>
        <v>DRBR471</v>
      </c>
      <c r="G36" s="136" t="str">
        <f>VLOOKUP(E36,'LISTADO ATM'!$A$2:$B$900,2,0)</f>
        <v>ATM Autoservicio DGT I</v>
      </c>
      <c r="H36" s="136" t="str">
        <f>VLOOKUP(E36,VIP!$A$2:$O20883,7,FALSE)</f>
        <v>Si</v>
      </c>
      <c r="I36" s="136" t="str">
        <f>VLOOKUP(E36,VIP!$A$2:$O12848,8,FALSE)</f>
        <v>Si</v>
      </c>
      <c r="J36" s="136" t="str">
        <f>VLOOKUP(E36,VIP!$A$2:$O12798,8,FALSE)</f>
        <v>Si</v>
      </c>
      <c r="K36" s="136" t="str">
        <f>VLOOKUP(E36,VIP!$A$2:$O16372,6,0)</f>
        <v>NO</v>
      </c>
      <c r="L36" s="145" t="s">
        <v>2639</v>
      </c>
      <c r="M36" s="94" t="s">
        <v>2438</v>
      </c>
      <c r="N36" s="94" t="s">
        <v>2444</v>
      </c>
      <c r="O36" s="136" t="s">
        <v>2445</v>
      </c>
      <c r="P36" s="145"/>
      <c r="Q36" s="94" t="s">
        <v>2639</v>
      </c>
    </row>
    <row r="37" spans="1:17" ht="18" x14ac:dyDescent="0.25">
      <c r="A37" s="136" t="str">
        <f>VLOOKUP(E37,'LISTADO ATM'!$A$2:$C$901,3,0)</f>
        <v>DISTRITO NACIONAL</v>
      </c>
      <c r="B37" s="123">
        <v>3336021350</v>
      </c>
      <c r="C37" s="95">
        <v>44448.980092592596</v>
      </c>
      <c r="D37" s="95" t="s">
        <v>2441</v>
      </c>
      <c r="E37" s="123">
        <v>326</v>
      </c>
      <c r="F37" s="136" t="str">
        <f>VLOOKUP(E37,VIP!$A$2:$O15925,2,0)</f>
        <v>DRBR326</v>
      </c>
      <c r="G37" s="136" t="str">
        <f>VLOOKUP(E37,'LISTADO ATM'!$A$2:$B$900,2,0)</f>
        <v>ATM Autoservicio Jiménez Moya II</v>
      </c>
      <c r="H37" s="136" t="str">
        <f>VLOOKUP(E37,VIP!$A$2:$O20886,7,FALSE)</f>
        <v>Si</v>
      </c>
      <c r="I37" s="136" t="str">
        <f>VLOOKUP(E37,VIP!$A$2:$O12851,8,FALSE)</f>
        <v>Si</v>
      </c>
      <c r="J37" s="136" t="str">
        <f>VLOOKUP(E37,VIP!$A$2:$O12801,8,FALSE)</f>
        <v>Si</v>
      </c>
      <c r="K37" s="136" t="str">
        <f>VLOOKUP(E37,VIP!$A$2:$O16375,6,0)</f>
        <v>NO</v>
      </c>
      <c r="L37" s="145" t="s">
        <v>2639</v>
      </c>
      <c r="M37" s="94" t="s">
        <v>2438</v>
      </c>
      <c r="N37" s="94" t="s">
        <v>2444</v>
      </c>
      <c r="O37" s="136" t="s">
        <v>2445</v>
      </c>
      <c r="P37" s="145"/>
      <c r="Q37" s="94" t="s">
        <v>2639</v>
      </c>
    </row>
    <row r="38" spans="1:17" ht="18" x14ac:dyDescent="0.25">
      <c r="A38" s="136" t="str">
        <f>VLOOKUP(E38,'LISTADO ATM'!$A$2:$C$901,3,0)</f>
        <v>DISTRITO NACIONAL</v>
      </c>
      <c r="B38" s="123">
        <v>3336019853</v>
      </c>
      <c r="C38" s="95">
        <v>44446.468263888892</v>
      </c>
      <c r="D38" s="95" t="s">
        <v>2460</v>
      </c>
      <c r="E38" s="123">
        <v>231</v>
      </c>
      <c r="F38" s="136" t="str">
        <f>VLOOKUP(E38,VIP!$A$2:$O15855,2,0)</f>
        <v>DRBR231</v>
      </c>
      <c r="G38" s="136" t="str">
        <f>VLOOKUP(E38,'LISTADO ATM'!$A$2:$B$900,2,0)</f>
        <v xml:space="preserve">ATM Oficina Zona Oriental </v>
      </c>
      <c r="H38" s="136" t="str">
        <f>VLOOKUP(E38,VIP!$A$2:$O20816,7,FALSE)</f>
        <v>Si</v>
      </c>
      <c r="I38" s="136" t="str">
        <f>VLOOKUP(E38,VIP!$A$2:$O12781,8,FALSE)</f>
        <v>Si</v>
      </c>
      <c r="J38" s="136" t="str">
        <f>VLOOKUP(E38,VIP!$A$2:$O12731,8,FALSE)</f>
        <v>Si</v>
      </c>
      <c r="K38" s="136" t="str">
        <f>VLOOKUP(E38,VIP!$A$2:$O16305,6,0)</f>
        <v>SI</v>
      </c>
      <c r="L38" s="145" t="s">
        <v>2617</v>
      </c>
      <c r="M38" s="94" t="s">
        <v>2438</v>
      </c>
      <c r="N38" s="94" t="s">
        <v>2444</v>
      </c>
      <c r="O38" s="136" t="s">
        <v>2461</v>
      </c>
      <c r="P38" s="134"/>
      <c r="Q38" s="126" t="s">
        <v>2617</v>
      </c>
    </row>
    <row r="39" spans="1:17" ht="18" x14ac:dyDescent="0.25">
      <c r="A39" s="136" t="str">
        <f>VLOOKUP(E39,'LISTADO ATM'!$A$2:$C$901,3,0)</f>
        <v>DISTRITO NACIONAL</v>
      </c>
      <c r="B39" s="123">
        <v>3336019855</v>
      </c>
      <c r="C39" s="95">
        <v>44446.480613425927</v>
      </c>
      <c r="D39" s="95" t="s">
        <v>2460</v>
      </c>
      <c r="E39" s="123">
        <v>514</v>
      </c>
      <c r="F39" s="136" t="str">
        <f>VLOOKUP(E39,VIP!$A$2:$O15856,2,0)</f>
        <v>DRBR514</v>
      </c>
      <c r="G39" s="136" t="str">
        <f>VLOOKUP(E39,'LISTADO ATM'!$A$2:$B$900,2,0)</f>
        <v>ATM Autoservicio Charles de Gaulle</v>
      </c>
      <c r="H39" s="136" t="str">
        <f>VLOOKUP(E39,VIP!$A$2:$O20817,7,FALSE)</f>
        <v>Si</v>
      </c>
      <c r="I39" s="136" t="str">
        <f>VLOOKUP(E39,VIP!$A$2:$O12782,8,FALSE)</f>
        <v>No</v>
      </c>
      <c r="J39" s="136" t="str">
        <f>VLOOKUP(E39,VIP!$A$2:$O12732,8,FALSE)</f>
        <v>No</v>
      </c>
      <c r="K39" s="136" t="str">
        <f>VLOOKUP(E39,VIP!$A$2:$O16306,6,0)</f>
        <v>NO</v>
      </c>
      <c r="L39" s="145" t="s">
        <v>2617</v>
      </c>
      <c r="M39" s="94" t="s">
        <v>2438</v>
      </c>
      <c r="N39" s="94" t="s">
        <v>2444</v>
      </c>
      <c r="O39" s="136" t="s">
        <v>2461</v>
      </c>
      <c r="P39" s="134"/>
      <c r="Q39" s="126" t="s">
        <v>2617</v>
      </c>
    </row>
    <row r="40" spans="1:17" ht="18" x14ac:dyDescent="0.25">
      <c r="A40" s="136" t="str">
        <f>VLOOKUP(E40,'LISTADO ATM'!$A$2:$C$901,3,0)</f>
        <v>DISTRITO NACIONAL</v>
      </c>
      <c r="B40" s="123">
        <v>3336020813</v>
      </c>
      <c r="C40" s="95">
        <v>44448.597048611111</v>
      </c>
      <c r="D40" s="95" t="s">
        <v>2460</v>
      </c>
      <c r="E40" s="123">
        <v>946</v>
      </c>
      <c r="F40" s="136" t="str">
        <f>VLOOKUP(E40,VIP!$A$2:$O15867,2,0)</f>
        <v>DRBR24R</v>
      </c>
      <c r="G40" s="136" t="str">
        <f>VLOOKUP(E40,'LISTADO ATM'!$A$2:$B$900,2,0)</f>
        <v xml:space="preserve">ATM Oficina Núñez de Cáceres I </v>
      </c>
      <c r="H40" s="136" t="str">
        <f>VLOOKUP(E40,VIP!$A$2:$O20828,7,FALSE)</f>
        <v>Si</v>
      </c>
      <c r="I40" s="136" t="str">
        <f>VLOOKUP(E40,VIP!$A$2:$O12793,8,FALSE)</f>
        <v>Si</v>
      </c>
      <c r="J40" s="136" t="str">
        <f>VLOOKUP(E40,VIP!$A$2:$O12743,8,FALSE)</f>
        <v>Si</v>
      </c>
      <c r="K40" s="136" t="str">
        <f>VLOOKUP(E40,VIP!$A$2:$O16317,6,0)</f>
        <v>NO</v>
      </c>
      <c r="L40" s="145" t="s">
        <v>2617</v>
      </c>
      <c r="M40" s="94" t="s">
        <v>2438</v>
      </c>
      <c r="N40" s="94" t="s">
        <v>2444</v>
      </c>
      <c r="O40" s="136" t="s">
        <v>2635</v>
      </c>
      <c r="P40" s="145"/>
      <c r="Q40" s="94" t="s">
        <v>2617</v>
      </c>
    </row>
    <row r="41" spans="1:17" ht="18" x14ac:dyDescent="0.25">
      <c r="A41" s="136" t="str">
        <f>VLOOKUP(E41,'LISTADO ATM'!$A$2:$C$901,3,0)</f>
        <v>NORTE</v>
      </c>
      <c r="B41" s="123">
        <v>3336021221</v>
      </c>
      <c r="C41" s="95">
        <v>44448.724664351852</v>
      </c>
      <c r="D41" s="95" t="s">
        <v>2624</v>
      </c>
      <c r="E41" s="123">
        <v>809</v>
      </c>
      <c r="F41" s="136" t="str">
        <f>VLOOKUP(E41,VIP!$A$2:$O15879,2,0)</f>
        <v>DRBR809</v>
      </c>
      <c r="G41" s="136" t="str">
        <f>VLOOKUP(E41,'LISTADO ATM'!$A$2:$B$900,2,0)</f>
        <v>ATM Yoma (Cotuí)</v>
      </c>
      <c r="H41" s="136" t="str">
        <f>VLOOKUP(E41,VIP!$A$2:$O20840,7,FALSE)</f>
        <v>Si</v>
      </c>
      <c r="I41" s="136" t="str">
        <f>VLOOKUP(E41,VIP!$A$2:$O12805,8,FALSE)</f>
        <v>Si</v>
      </c>
      <c r="J41" s="136" t="str">
        <f>VLOOKUP(E41,VIP!$A$2:$O12755,8,FALSE)</f>
        <v>Si</v>
      </c>
      <c r="K41" s="136" t="str">
        <f>VLOOKUP(E41,VIP!$A$2:$O16329,6,0)</f>
        <v>NO</v>
      </c>
      <c r="L41" s="145" t="s">
        <v>2617</v>
      </c>
      <c r="M41" s="94" t="s">
        <v>2438</v>
      </c>
      <c r="N41" s="94" t="s">
        <v>2444</v>
      </c>
      <c r="O41" s="136" t="s">
        <v>2625</v>
      </c>
      <c r="P41" s="145"/>
      <c r="Q41" s="94" t="s">
        <v>2617</v>
      </c>
    </row>
    <row r="42" spans="1:17" ht="18" x14ac:dyDescent="0.25">
      <c r="A42" s="136" t="str">
        <f>VLOOKUP(E42,'LISTADO ATM'!$A$2:$C$901,3,0)</f>
        <v>DISTRITO NACIONAL</v>
      </c>
      <c r="B42" s="123">
        <v>3336021231</v>
      </c>
      <c r="C42" s="95">
        <v>44448.734583333331</v>
      </c>
      <c r="D42" s="95" t="s">
        <v>2460</v>
      </c>
      <c r="E42" s="123">
        <v>686</v>
      </c>
      <c r="F42" s="136" t="str">
        <f>VLOOKUP(E42,VIP!$A$2:$O15882,2,0)</f>
        <v>DRBR686</v>
      </c>
      <c r="G42" s="136" t="str">
        <f>VLOOKUP(E42,'LISTADO ATM'!$A$2:$B$900,2,0)</f>
        <v>ATM Autoservicio Oficina Máximo Gómez</v>
      </c>
      <c r="H42" s="136" t="str">
        <f>VLOOKUP(E42,VIP!$A$2:$O20843,7,FALSE)</f>
        <v>Si</v>
      </c>
      <c r="I42" s="136" t="str">
        <f>VLOOKUP(E42,VIP!$A$2:$O12808,8,FALSE)</f>
        <v>Si</v>
      </c>
      <c r="J42" s="136" t="str">
        <f>VLOOKUP(E42,VIP!$A$2:$O12758,8,FALSE)</f>
        <v>Si</v>
      </c>
      <c r="K42" s="136" t="str">
        <f>VLOOKUP(E42,VIP!$A$2:$O16332,6,0)</f>
        <v>NO</v>
      </c>
      <c r="L42" s="145" t="s">
        <v>2617</v>
      </c>
      <c r="M42" s="94" t="s">
        <v>2438</v>
      </c>
      <c r="N42" s="94" t="s">
        <v>2444</v>
      </c>
      <c r="O42" s="136" t="s">
        <v>2461</v>
      </c>
      <c r="P42" s="145"/>
      <c r="Q42" s="94" t="s">
        <v>2617</v>
      </c>
    </row>
    <row r="43" spans="1:17" ht="18" x14ac:dyDescent="0.25">
      <c r="A43" s="136" t="str">
        <f>VLOOKUP(E43,'LISTADO ATM'!$A$2:$C$901,3,0)</f>
        <v>DISTRITO NACIONAL</v>
      </c>
      <c r="B43" s="123">
        <v>3336018212</v>
      </c>
      <c r="C43" s="95">
        <v>44447.076967592591</v>
      </c>
      <c r="D43" s="95" t="s">
        <v>2460</v>
      </c>
      <c r="E43" s="123">
        <v>527</v>
      </c>
      <c r="F43" s="136" t="str">
        <f>VLOOKUP(E43,VIP!$A$2:$O15858,2,0)</f>
        <v>DRBR527</v>
      </c>
      <c r="G43" s="136" t="str">
        <f>VLOOKUP(E43,'LISTADO ATM'!$A$2:$B$900,2,0)</f>
        <v>ATM Oficina Zona Oriental II</v>
      </c>
      <c r="H43" s="136" t="str">
        <f>VLOOKUP(E43,VIP!$A$2:$O20819,7,FALSE)</f>
        <v>Si</v>
      </c>
      <c r="I43" s="136" t="str">
        <f>VLOOKUP(E43,VIP!$A$2:$O12784,8,FALSE)</f>
        <v>Si</v>
      </c>
      <c r="J43" s="136" t="str">
        <f>VLOOKUP(E43,VIP!$A$2:$O12734,8,FALSE)</f>
        <v>Si</v>
      </c>
      <c r="K43" s="136" t="str">
        <f>VLOOKUP(E43,VIP!$A$2:$O16308,6,0)</f>
        <v>SI</v>
      </c>
      <c r="L43" s="145" t="s">
        <v>2545</v>
      </c>
      <c r="M43" s="94" t="s">
        <v>2438</v>
      </c>
      <c r="N43" s="94" t="s">
        <v>2444</v>
      </c>
      <c r="O43" s="136" t="s">
        <v>2461</v>
      </c>
      <c r="P43" s="145"/>
      <c r="Q43" s="94" t="s">
        <v>2545</v>
      </c>
    </row>
    <row r="44" spans="1:17" ht="18" x14ac:dyDescent="0.25">
      <c r="A44" s="136" t="str">
        <f>VLOOKUP(E44,'LISTADO ATM'!$A$2:$C$901,3,0)</f>
        <v>DISTRITO NACIONAL</v>
      </c>
      <c r="B44" s="123">
        <v>3336020831</v>
      </c>
      <c r="C44" s="95">
        <v>44448.60119212963</v>
      </c>
      <c r="D44" s="95" t="s">
        <v>2441</v>
      </c>
      <c r="E44" s="123">
        <v>983</v>
      </c>
      <c r="F44" s="136" t="str">
        <f>VLOOKUP(E44,VIP!$A$2:$O15868,2,0)</f>
        <v>DRBR983</v>
      </c>
      <c r="G44" s="136" t="str">
        <f>VLOOKUP(E44,'LISTADO ATM'!$A$2:$B$900,2,0)</f>
        <v xml:space="preserve">ATM Bravo República de Colombia </v>
      </c>
      <c r="H44" s="136" t="str">
        <f>VLOOKUP(E44,VIP!$A$2:$O20829,7,FALSE)</f>
        <v>Si</v>
      </c>
      <c r="I44" s="136" t="str">
        <f>VLOOKUP(E44,VIP!$A$2:$O12794,8,FALSE)</f>
        <v>No</v>
      </c>
      <c r="J44" s="136" t="str">
        <f>VLOOKUP(E44,VIP!$A$2:$O12744,8,FALSE)</f>
        <v>No</v>
      </c>
      <c r="K44" s="136" t="str">
        <f>VLOOKUP(E44,VIP!$A$2:$O16318,6,0)</f>
        <v>NO</v>
      </c>
      <c r="L44" s="145" t="s">
        <v>2545</v>
      </c>
      <c r="M44" s="94" t="s">
        <v>2438</v>
      </c>
      <c r="N44" s="94" t="s">
        <v>2444</v>
      </c>
      <c r="O44" s="136" t="s">
        <v>2445</v>
      </c>
      <c r="P44" s="145"/>
      <c r="Q44" s="94" t="s">
        <v>2545</v>
      </c>
    </row>
    <row r="45" spans="1:17" ht="18" x14ac:dyDescent="0.25">
      <c r="A45" s="136" t="str">
        <f>VLOOKUP(E45,'LISTADO ATM'!$A$2:$C$901,3,0)</f>
        <v>DISTRITO NACIONAL</v>
      </c>
      <c r="B45" s="123">
        <v>3336021311</v>
      </c>
      <c r="C45" s="95">
        <v>44448.874641203707</v>
      </c>
      <c r="D45" s="95" t="s">
        <v>2441</v>
      </c>
      <c r="E45" s="123">
        <v>927</v>
      </c>
      <c r="F45" s="136" t="str">
        <f>VLOOKUP(E45,VIP!$A$2:$O15896,2,0)</f>
        <v>DRBR927</v>
      </c>
      <c r="G45" s="136" t="str">
        <f>VLOOKUP(E45,'LISTADO ATM'!$A$2:$B$900,2,0)</f>
        <v>ATM S/M Bravo La Esperilla</v>
      </c>
      <c r="H45" s="136" t="str">
        <f>VLOOKUP(E45,VIP!$A$2:$O20857,7,FALSE)</f>
        <v>Si</v>
      </c>
      <c r="I45" s="136" t="str">
        <f>VLOOKUP(E45,VIP!$A$2:$O12822,8,FALSE)</f>
        <v>Si</v>
      </c>
      <c r="J45" s="136" t="str">
        <f>VLOOKUP(E45,VIP!$A$2:$O12772,8,FALSE)</f>
        <v>Si</v>
      </c>
      <c r="K45" s="136" t="str">
        <f>VLOOKUP(E45,VIP!$A$2:$O16346,6,0)</f>
        <v>NO</v>
      </c>
      <c r="L45" s="145" t="s">
        <v>2545</v>
      </c>
      <c r="M45" s="94" t="s">
        <v>2438</v>
      </c>
      <c r="N45" s="94" t="s">
        <v>2444</v>
      </c>
      <c r="O45" s="136" t="s">
        <v>2445</v>
      </c>
      <c r="P45" s="145"/>
      <c r="Q45" s="94" t="s">
        <v>2545</v>
      </c>
    </row>
    <row r="46" spans="1:17" ht="18" x14ac:dyDescent="0.25">
      <c r="A46" s="136" t="str">
        <f>VLOOKUP(E46,'LISTADO ATM'!$A$2:$C$901,3,0)</f>
        <v>DISTRITO NACIONAL</v>
      </c>
      <c r="B46" s="123">
        <v>3336019800</v>
      </c>
      <c r="C46" s="95">
        <v>44447.847280092596</v>
      </c>
      <c r="D46" s="95" t="s">
        <v>2441</v>
      </c>
      <c r="E46" s="123">
        <v>900</v>
      </c>
      <c r="F46" s="136" t="str">
        <f>VLOOKUP(E46,VIP!$A$2:$O15861,2,0)</f>
        <v>DRBR900</v>
      </c>
      <c r="G46" s="136" t="str">
        <f>VLOOKUP(E46,'LISTADO ATM'!$A$2:$B$900,2,0)</f>
        <v xml:space="preserve">ATM UNP Merca Santo Domingo </v>
      </c>
      <c r="H46" s="136" t="str">
        <f>VLOOKUP(E46,VIP!$A$2:$O20822,7,FALSE)</f>
        <v>Si</v>
      </c>
      <c r="I46" s="136" t="str">
        <f>VLOOKUP(E46,VIP!$A$2:$O12787,8,FALSE)</f>
        <v>Si</v>
      </c>
      <c r="J46" s="136" t="str">
        <f>VLOOKUP(E46,VIP!$A$2:$O12737,8,FALSE)</f>
        <v>Si</v>
      </c>
      <c r="K46" s="136" t="str">
        <f>VLOOKUP(E46,VIP!$A$2:$O16311,6,0)</f>
        <v>NO</v>
      </c>
      <c r="L46" s="145" t="s">
        <v>2434</v>
      </c>
      <c r="M46" s="94" t="s">
        <v>2438</v>
      </c>
      <c r="N46" s="94" t="s">
        <v>2444</v>
      </c>
      <c r="O46" s="136" t="s">
        <v>2445</v>
      </c>
      <c r="P46" s="145"/>
      <c r="Q46" s="94" t="s">
        <v>2434</v>
      </c>
    </row>
    <row r="47" spans="1:17" ht="18" x14ac:dyDescent="0.25">
      <c r="A47" s="136" t="str">
        <f>VLOOKUP(E47,'LISTADO ATM'!$A$2:$C$901,3,0)</f>
        <v>DISTRITO NACIONAL</v>
      </c>
      <c r="B47" s="123">
        <v>3336019801</v>
      </c>
      <c r="C47" s="95">
        <v>44447.849456018521</v>
      </c>
      <c r="D47" s="95" t="s">
        <v>2441</v>
      </c>
      <c r="E47" s="123">
        <v>302</v>
      </c>
      <c r="F47" s="136" t="str">
        <f>VLOOKUP(E47,VIP!$A$2:$O15862,2,0)</f>
        <v>DRBR302</v>
      </c>
      <c r="G47" s="136" t="str">
        <f>VLOOKUP(E47,'LISTADO ATM'!$A$2:$B$900,2,0)</f>
        <v xml:space="preserve">ATM S/M Aprezio Los Mameyes  </v>
      </c>
      <c r="H47" s="136" t="str">
        <f>VLOOKUP(E47,VIP!$A$2:$O20823,7,FALSE)</f>
        <v>Si</v>
      </c>
      <c r="I47" s="136" t="str">
        <f>VLOOKUP(E47,VIP!$A$2:$O12788,8,FALSE)</f>
        <v>Si</v>
      </c>
      <c r="J47" s="136" t="str">
        <f>VLOOKUP(E47,VIP!$A$2:$O12738,8,FALSE)</f>
        <v>Si</v>
      </c>
      <c r="K47" s="136" t="str">
        <f>VLOOKUP(E47,VIP!$A$2:$O16312,6,0)</f>
        <v>NO</v>
      </c>
      <c r="L47" s="145" t="s">
        <v>2434</v>
      </c>
      <c r="M47" s="94" t="s">
        <v>2438</v>
      </c>
      <c r="N47" s="94" t="s">
        <v>2444</v>
      </c>
      <c r="O47" s="136" t="s">
        <v>2445</v>
      </c>
      <c r="P47" s="145"/>
      <c r="Q47" s="94" t="s">
        <v>2434</v>
      </c>
    </row>
    <row r="48" spans="1:17" ht="18" x14ac:dyDescent="0.25">
      <c r="A48" s="136" t="str">
        <f>VLOOKUP(E48,'LISTADO ATM'!$A$2:$C$901,3,0)</f>
        <v>SUR</v>
      </c>
      <c r="B48" s="123">
        <v>3336020328</v>
      </c>
      <c r="C48" s="95">
        <v>44448.432245370372</v>
      </c>
      <c r="D48" s="95" t="s">
        <v>2441</v>
      </c>
      <c r="E48" s="123">
        <v>6</v>
      </c>
      <c r="F48" s="136" t="str">
        <f>VLOOKUP(E48,VIP!$A$2:$O15866,2,0)</f>
        <v>DRBR006</v>
      </c>
      <c r="G48" s="136" t="str">
        <f>VLOOKUP(E48,'LISTADO ATM'!$A$2:$B$900,2,0)</f>
        <v xml:space="preserve">ATM Plaza WAO San Juan </v>
      </c>
      <c r="H48" s="136" t="str">
        <f>VLOOKUP(E48,VIP!$A$2:$O20827,7,FALSE)</f>
        <v>N/A</v>
      </c>
      <c r="I48" s="136" t="str">
        <f>VLOOKUP(E48,VIP!$A$2:$O12792,8,FALSE)</f>
        <v>N/A</v>
      </c>
      <c r="J48" s="136" t="str">
        <f>VLOOKUP(E48,VIP!$A$2:$O12742,8,FALSE)</f>
        <v>N/A</v>
      </c>
      <c r="K48" s="136" t="str">
        <f>VLOOKUP(E48,VIP!$A$2:$O16316,6,0)</f>
        <v/>
      </c>
      <c r="L48" s="145" t="s">
        <v>2434</v>
      </c>
      <c r="M48" s="94" t="s">
        <v>2438</v>
      </c>
      <c r="N48" s="94" t="s">
        <v>2444</v>
      </c>
      <c r="O48" s="136" t="s">
        <v>2445</v>
      </c>
      <c r="P48" s="145"/>
      <c r="Q48" s="94" t="s">
        <v>2434</v>
      </c>
    </row>
    <row r="49" spans="1:17" ht="18" x14ac:dyDescent="0.25">
      <c r="A49" s="136" t="str">
        <f>VLOOKUP(E49,'LISTADO ATM'!$A$2:$C$901,3,0)</f>
        <v>SUR</v>
      </c>
      <c r="B49" s="123">
        <v>3336021062</v>
      </c>
      <c r="C49" s="95">
        <v>44448.670231481483</v>
      </c>
      <c r="D49" s="95" t="s">
        <v>2441</v>
      </c>
      <c r="E49" s="123">
        <v>84</v>
      </c>
      <c r="F49" s="136" t="str">
        <f>VLOOKUP(E49,VIP!$A$2:$O15872,2,0)</f>
        <v>DRBR084</v>
      </c>
      <c r="G49" s="136" t="str">
        <f>VLOOKUP(E49,'LISTADO ATM'!$A$2:$B$900,2,0)</f>
        <v xml:space="preserve">ATM Oficina Multicentro Sirena San Cristóbal </v>
      </c>
      <c r="H49" s="136" t="str">
        <f>VLOOKUP(E49,VIP!$A$2:$O20833,7,FALSE)</f>
        <v>Si</v>
      </c>
      <c r="I49" s="136" t="str">
        <f>VLOOKUP(E49,VIP!$A$2:$O12798,8,FALSE)</f>
        <v>Si</v>
      </c>
      <c r="J49" s="136" t="str">
        <f>VLOOKUP(E49,VIP!$A$2:$O12748,8,FALSE)</f>
        <v>Si</v>
      </c>
      <c r="K49" s="136" t="str">
        <f>VLOOKUP(E49,VIP!$A$2:$O16322,6,0)</f>
        <v>SI</v>
      </c>
      <c r="L49" s="145" t="s">
        <v>2434</v>
      </c>
      <c r="M49" s="94" t="s">
        <v>2438</v>
      </c>
      <c r="N49" s="94" t="s">
        <v>2444</v>
      </c>
      <c r="O49" s="136" t="s">
        <v>2445</v>
      </c>
      <c r="P49" s="145"/>
      <c r="Q49" s="94" t="s">
        <v>2434</v>
      </c>
    </row>
    <row r="50" spans="1:17" ht="18" x14ac:dyDescent="0.25">
      <c r="A50" s="136" t="str">
        <f>VLOOKUP(E50,'LISTADO ATM'!$A$2:$C$901,3,0)</f>
        <v>DISTRITO NACIONAL</v>
      </c>
      <c r="B50" s="123">
        <v>3336021070</v>
      </c>
      <c r="C50" s="95">
        <v>44448.672777777778</v>
      </c>
      <c r="D50" s="95" t="s">
        <v>2441</v>
      </c>
      <c r="E50" s="123">
        <v>232</v>
      </c>
      <c r="F50" s="136" t="str">
        <f>VLOOKUP(E50,VIP!$A$2:$O15873,2,0)</f>
        <v>DRBR232</v>
      </c>
      <c r="G50" s="136" t="str">
        <f>VLOOKUP(E50,'LISTADO ATM'!$A$2:$B$900,2,0)</f>
        <v xml:space="preserve">ATM S/M Nacional Charles de Gaulle </v>
      </c>
      <c r="H50" s="136" t="str">
        <f>VLOOKUP(E50,VIP!$A$2:$O20834,7,FALSE)</f>
        <v>Si</v>
      </c>
      <c r="I50" s="136" t="str">
        <f>VLOOKUP(E50,VIP!$A$2:$O12799,8,FALSE)</f>
        <v>Si</v>
      </c>
      <c r="J50" s="136" t="str">
        <f>VLOOKUP(E50,VIP!$A$2:$O12749,8,FALSE)</f>
        <v>Si</v>
      </c>
      <c r="K50" s="136" t="str">
        <f>VLOOKUP(E50,VIP!$A$2:$O16323,6,0)</f>
        <v>SI</v>
      </c>
      <c r="L50" s="145" t="s">
        <v>2434</v>
      </c>
      <c r="M50" s="94" t="s">
        <v>2438</v>
      </c>
      <c r="N50" s="94" t="s">
        <v>2444</v>
      </c>
      <c r="O50" s="136" t="s">
        <v>2445</v>
      </c>
      <c r="P50" s="145"/>
      <c r="Q50" s="94" t="s">
        <v>2434</v>
      </c>
    </row>
    <row r="51" spans="1:17" ht="18" x14ac:dyDescent="0.25">
      <c r="A51" s="136" t="str">
        <f>VLOOKUP(E51,'LISTADO ATM'!$A$2:$C$901,3,0)</f>
        <v>SUR</v>
      </c>
      <c r="B51" s="123">
        <v>3336021166</v>
      </c>
      <c r="C51" s="95">
        <v>44448.7</v>
      </c>
      <c r="D51" s="95" t="s">
        <v>2460</v>
      </c>
      <c r="E51" s="123">
        <v>766</v>
      </c>
      <c r="F51" s="136" t="str">
        <f>VLOOKUP(E51,VIP!$A$2:$O15875,2,0)</f>
        <v>DRBR440</v>
      </c>
      <c r="G51" s="136" t="str">
        <f>VLOOKUP(E51,'LISTADO ATM'!$A$2:$B$900,2,0)</f>
        <v xml:space="preserve">ATM Oficina Azua II </v>
      </c>
      <c r="H51" s="136" t="str">
        <f>VLOOKUP(E51,VIP!$A$2:$O20836,7,FALSE)</f>
        <v>Si</v>
      </c>
      <c r="I51" s="136" t="str">
        <f>VLOOKUP(E51,VIP!$A$2:$O12801,8,FALSE)</f>
        <v>Si</v>
      </c>
      <c r="J51" s="136" t="str">
        <f>VLOOKUP(E51,VIP!$A$2:$O12751,8,FALSE)</f>
        <v>Si</v>
      </c>
      <c r="K51" s="136" t="str">
        <f>VLOOKUP(E51,VIP!$A$2:$O16325,6,0)</f>
        <v>SI</v>
      </c>
      <c r="L51" s="145" t="s">
        <v>2434</v>
      </c>
      <c r="M51" s="94" t="s">
        <v>2438</v>
      </c>
      <c r="N51" s="94" t="s">
        <v>2444</v>
      </c>
      <c r="O51" s="136" t="s">
        <v>2619</v>
      </c>
      <c r="P51" s="145"/>
      <c r="Q51" s="94" t="s">
        <v>2434</v>
      </c>
    </row>
    <row r="52" spans="1:17" ht="18" x14ac:dyDescent="0.25">
      <c r="A52" s="136" t="str">
        <f>VLOOKUP(E52,'LISTADO ATM'!$A$2:$C$901,3,0)</f>
        <v>NORTE</v>
      </c>
      <c r="B52" s="123">
        <v>3336021307</v>
      </c>
      <c r="C52" s="95">
        <v>44448.846053240741</v>
      </c>
      <c r="D52" s="95" t="s">
        <v>2624</v>
      </c>
      <c r="E52" s="123">
        <v>282</v>
      </c>
      <c r="F52" s="136" t="str">
        <f>VLOOKUP(E52,VIP!$A$2:$O15894,2,0)</f>
        <v>DRBR282</v>
      </c>
      <c r="G52" s="136" t="str">
        <f>VLOOKUP(E52,'LISTADO ATM'!$A$2:$B$900,2,0)</f>
        <v xml:space="preserve">ATM Autobanco Nibaje </v>
      </c>
      <c r="H52" s="136" t="str">
        <f>VLOOKUP(E52,VIP!$A$2:$O20855,7,FALSE)</f>
        <v>Si</v>
      </c>
      <c r="I52" s="136" t="str">
        <f>VLOOKUP(E52,VIP!$A$2:$O12820,8,FALSE)</f>
        <v>Si</v>
      </c>
      <c r="J52" s="136" t="str">
        <f>VLOOKUP(E52,VIP!$A$2:$O12770,8,FALSE)</f>
        <v>Si</v>
      </c>
      <c r="K52" s="136" t="str">
        <f>VLOOKUP(E52,VIP!$A$2:$O16344,6,0)</f>
        <v>NO</v>
      </c>
      <c r="L52" s="145" t="s">
        <v>2434</v>
      </c>
      <c r="M52" s="94" t="s">
        <v>2438</v>
      </c>
      <c r="N52" s="94" t="s">
        <v>2444</v>
      </c>
      <c r="O52" s="136" t="s">
        <v>2625</v>
      </c>
      <c r="P52" s="145"/>
      <c r="Q52" s="94" t="s">
        <v>2434</v>
      </c>
    </row>
    <row r="53" spans="1:17" ht="18" x14ac:dyDescent="0.25">
      <c r="A53" s="136" t="str">
        <f>VLOOKUP(E53,'LISTADO ATM'!$A$2:$C$901,3,0)</f>
        <v>DISTRITO NACIONAL</v>
      </c>
      <c r="B53" s="123">
        <v>3336021205</v>
      </c>
      <c r="C53" s="95">
        <v>44448.716064814813</v>
      </c>
      <c r="D53" s="95" t="s">
        <v>2174</v>
      </c>
      <c r="E53" s="123">
        <v>688</v>
      </c>
      <c r="F53" s="136" t="str">
        <f>VLOOKUP(E53,VIP!$A$2:$O15878,2,0)</f>
        <v>DRBR688</v>
      </c>
      <c r="G53" s="136" t="str">
        <f>VLOOKUP(E53,'LISTADO ATM'!$A$2:$B$900,2,0)</f>
        <v>ATM Innova Centro Ave. Kennedy</v>
      </c>
      <c r="H53" s="136" t="str">
        <f>VLOOKUP(E53,VIP!$A$2:$O20839,7,FALSE)</f>
        <v>Si</v>
      </c>
      <c r="I53" s="136" t="str">
        <f>VLOOKUP(E53,VIP!$A$2:$O12804,8,FALSE)</f>
        <v>Si</v>
      </c>
      <c r="J53" s="136" t="str">
        <f>VLOOKUP(E53,VIP!$A$2:$O12754,8,FALSE)</f>
        <v>Si</v>
      </c>
      <c r="K53" s="136" t="str">
        <f>VLOOKUP(E53,VIP!$A$2:$O16328,6,0)</f>
        <v>NO</v>
      </c>
      <c r="L53" s="145" t="s">
        <v>2630</v>
      </c>
      <c r="M53" s="94" t="s">
        <v>2438</v>
      </c>
      <c r="N53" s="94" t="s">
        <v>2444</v>
      </c>
      <c r="O53" s="136" t="s">
        <v>2446</v>
      </c>
      <c r="P53" s="145"/>
      <c r="Q53" s="94" t="s">
        <v>2630</v>
      </c>
    </row>
    <row r="54" spans="1:17" ht="18" x14ac:dyDescent="0.25">
      <c r="A54" s="136" t="str">
        <f>VLOOKUP(E54,'LISTADO ATM'!$A$2:$C$901,3,0)</f>
        <v>DISTRITO NACIONAL</v>
      </c>
      <c r="B54" s="123" t="s">
        <v>2646</v>
      </c>
      <c r="C54" s="95">
        <v>44449.228067129632</v>
      </c>
      <c r="D54" s="95" t="s">
        <v>2174</v>
      </c>
      <c r="E54" s="123">
        <v>113</v>
      </c>
      <c r="F54" s="136" t="str">
        <f>VLOOKUP(E54,VIP!$A$2:$O15942,2,0)</f>
        <v>DRBR113</v>
      </c>
      <c r="G54" s="136" t="str">
        <f>VLOOKUP(E54,'LISTADO ATM'!$A$2:$B$900,2,0)</f>
        <v xml:space="preserve">ATM Autoservicio Atalaya del Mar </v>
      </c>
      <c r="H54" s="136" t="str">
        <f>VLOOKUP(E54,VIP!$A$2:$O20903,7,FALSE)</f>
        <v>Si</v>
      </c>
      <c r="I54" s="136" t="str">
        <f>VLOOKUP(E54,VIP!$A$2:$O12868,8,FALSE)</f>
        <v>No</v>
      </c>
      <c r="J54" s="136" t="str">
        <f>VLOOKUP(E54,VIP!$A$2:$O12818,8,FALSE)</f>
        <v>No</v>
      </c>
      <c r="K54" s="136" t="str">
        <f>VLOOKUP(E54,VIP!$A$2:$O16392,6,0)</f>
        <v>NO</v>
      </c>
      <c r="L54" s="145" t="s">
        <v>2630</v>
      </c>
      <c r="M54" s="94" t="s">
        <v>2438</v>
      </c>
      <c r="N54" s="94" t="s">
        <v>2618</v>
      </c>
      <c r="O54" s="136" t="s">
        <v>2446</v>
      </c>
      <c r="P54" s="145"/>
      <c r="Q54" s="94" t="s">
        <v>2630</v>
      </c>
    </row>
    <row r="55" spans="1:17" ht="18" x14ac:dyDescent="0.25">
      <c r="A55" s="136" t="str">
        <f>VLOOKUP(E55,'LISTADO ATM'!$A$2:$C$901,3,0)</f>
        <v>ESTE</v>
      </c>
      <c r="B55" s="123">
        <v>3336021315</v>
      </c>
      <c r="C55" s="95">
        <v>44448.88521990741</v>
      </c>
      <c r="D55" s="95" t="s">
        <v>2174</v>
      </c>
      <c r="E55" s="123">
        <v>433</v>
      </c>
      <c r="F55" s="136" t="str">
        <f>VLOOKUP(E55,VIP!$A$2:$O15899,2,0)</f>
        <v>DRBR433</v>
      </c>
      <c r="G55" s="136" t="str">
        <f>VLOOKUP(E55,'LISTADO ATM'!$A$2:$B$900,2,0)</f>
        <v xml:space="preserve">ATM Centro Comercial Las Canas (Cap Cana) </v>
      </c>
      <c r="H55" s="136" t="str">
        <f>VLOOKUP(E55,VIP!$A$2:$O20860,7,FALSE)</f>
        <v>Si</v>
      </c>
      <c r="I55" s="136" t="str">
        <f>VLOOKUP(E55,VIP!$A$2:$O12825,8,FALSE)</f>
        <v>Si</v>
      </c>
      <c r="J55" s="136" t="str">
        <f>VLOOKUP(E55,VIP!$A$2:$O12775,8,FALSE)</f>
        <v>Si</v>
      </c>
      <c r="K55" s="136" t="str">
        <f>VLOOKUP(E55,VIP!$A$2:$O16349,6,0)</f>
        <v>NO</v>
      </c>
      <c r="L55" s="145" t="s">
        <v>2637</v>
      </c>
      <c r="M55" s="94" t="s">
        <v>2438</v>
      </c>
      <c r="N55" s="94" t="s">
        <v>2444</v>
      </c>
      <c r="O55" s="136" t="s">
        <v>2446</v>
      </c>
      <c r="P55" s="145"/>
      <c r="Q55" s="94" t="s">
        <v>2637</v>
      </c>
    </row>
    <row r="56" spans="1:17" ht="18" x14ac:dyDescent="0.25">
      <c r="A56" s="136" t="str">
        <f>VLOOKUP(E56,'LISTADO ATM'!$A$2:$C$901,3,0)</f>
        <v>ESTE</v>
      </c>
      <c r="B56" s="123">
        <v>3336021351</v>
      </c>
      <c r="C56" s="95">
        <v>44448.982222222221</v>
      </c>
      <c r="D56" s="95" t="s">
        <v>2174</v>
      </c>
      <c r="E56" s="123">
        <v>608</v>
      </c>
      <c r="F56" s="136" t="str">
        <f>VLOOKUP(E56,VIP!$A$2:$O15926,2,0)</f>
        <v>DRBR305</v>
      </c>
      <c r="G56" s="136" t="str">
        <f>VLOOKUP(E56,'LISTADO ATM'!$A$2:$B$900,2,0)</f>
        <v xml:space="preserve">ATM Oficina Jumbo (San Pedro) </v>
      </c>
      <c r="H56" s="136" t="str">
        <f>VLOOKUP(E56,VIP!$A$2:$O20887,7,FALSE)</f>
        <v>Si</v>
      </c>
      <c r="I56" s="136" t="str">
        <f>VLOOKUP(E56,VIP!$A$2:$O12852,8,FALSE)</f>
        <v>Si</v>
      </c>
      <c r="J56" s="136" t="str">
        <f>VLOOKUP(E56,VIP!$A$2:$O12802,8,FALSE)</f>
        <v>Si</v>
      </c>
      <c r="K56" s="136" t="str">
        <f>VLOOKUP(E56,VIP!$A$2:$O16376,6,0)</f>
        <v>SI</v>
      </c>
      <c r="L56" s="145" t="s">
        <v>2638</v>
      </c>
      <c r="M56" s="94" t="s">
        <v>2438</v>
      </c>
      <c r="N56" s="94" t="s">
        <v>2444</v>
      </c>
      <c r="O56" s="136" t="s">
        <v>2446</v>
      </c>
      <c r="P56" s="145"/>
      <c r="Q56" s="94" t="s">
        <v>2638</v>
      </c>
    </row>
    <row r="57" spans="1:17" ht="18" x14ac:dyDescent="0.25">
      <c r="A57" s="136" t="str">
        <f>VLOOKUP(E57,'LISTADO ATM'!$A$2:$C$901,3,0)</f>
        <v>DISTRITO NACIONAL</v>
      </c>
      <c r="B57" s="123">
        <v>3336021352</v>
      </c>
      <c r="C57" s="95">
        <v>44448.982766203706</v>
      </c>
      <c r="D57" s="95" t="s">
        <v>2174</v>
      </c>
      <c r="E57" s="123">
        <v>540</v>
      </c>
      <c r="F57" s="136" t="str">
        <f>VLOOKUP(E57,VIP!$A$2:$O15927,2,0)</f>
        <v>DRBR540</v>
      </c>
      <c r="G57" s="136" t="str">
        <f>VLOOKUP(E57,'LISTADO ATM'!$A$2:$B$900,2,0)</f>
        <v xml:space="preserve">ATM Autoservicio Sambil I </v>
      </c>
      <c r="H57" s="136" t="str">
        <f>VLOOKUP(E57,VIP!$A$2:$O20888,7,FALSE)</f>
        <v>Si</v>
      </c>
      <c r="I57" s="136" t="str">
        <f>VLOOKUP(E57,VIP!$A$2:$O12853,8,FALSE)</f>
        <v>Si</v>
      </c>
      <c r="J57" s="136" t="str">
        <f>VLOOKUP(E57,VIP!$A$2:$O12803,8,FALSE)</f>
        <v>Si</v>
      </c>
      <c r="K57" s="136" t="str">
        <f>VLOOKUP(E57,VIP!$A$2:$O16377,6,0)</f>
        <v>NO</v>
      </c>
      <c r="L57" s="145" t="s">
        <v>2638</v>
      </c>
      <c r="M57" s="94" t="s">
        <v>2438</v>
      </c>
      <c r="N57" s="94" t="s">
        <v>2444</v>
      </c>
      <c r="O57" s="136" t="s">
        <v>2446</v>
      </c>
      <c r="P57" s="145"/>
      <c r="Q57" s="94" t="s">
        <v>2638</v>
      </c>
    </row>
    <row r="58" spans="1:17" ht="18" x14ac:dyDescent="0.25">
      <c r="A58" s="136" t="str">
        <f>VLOOKUP(E58,'LISTADO ATM'!$A$2:$C$901,3,0)</f>
        <v>DISTRITO NACIONAL</v>
      </c>
      <c r="B58" s="123">
        <v>3336021353</v>
      </c>
      <c r="C58" s="95">
        <v>44448.983414351853</v>
      </c>
      <c r="D58" s="95" t="s">
        <v>2174</v>
      </c>
      <c r="E58" s="123">
        <v>946</v>
      </c>
      <c r="F58" s="136" t="str">
        <f>VLOOKUP(E58,VIP!$A$2:$O15928,2,0)</f>
        <v>DRBR24R</v>
      </c>
      <c r="G58" s="136" t="str">
        <f>VLOOKUP(E58,'LISTADO ATM'!$A$2:$B$900,2,0)</f>
        <v xml:space="preserve">ATM Oficina Núñez de Cáceres I </v>
      </c>
      <c r="H58" s="136" t="str">
        <f>VLOOKUP(E58,VIP!$A$2:$O20889,7,FALSE)</f>
        <v>Si</v>
      </c>
      <c r="I58" s="136" t="str">
        <f>VLOOKUP(E58,VIP!$A$2:$O12854,8,FALSE)</f>
        <v>Si</v>
      </c>
      <c r="J58" s="136" t="str">
        <f>VLOOKUP(E58,VIP!$A$2:$O12804,8,FALSE)</f>
        <v>Si</v>
      </c>
      <c r="K58" s="136" t="str">
        <f>VLOOKUP(E58,VIP!$A$2:$O16378,6,0)</f>
        <v>NO</v>
      </c>
      <c r="L58" s="145" t="s">
        <v>2638</v>
      </c>
      <c r="M58" s="94" t="s">
        <v>2438</v>
      </c>
      <c r="N58" s="94" t="s">
        <v>2444</v>
      </c>
      <c r="O58" s="136" t="s">
        <v>2446</v>
      </c>
      <c r="P58" s="145"/>
      <c r="Q58" s="94" t="s">
        <v>2638</v>
      </c>
    </row>
    <row r="59" spans="1:17" ht="18" x14ac:dyDescent="0.25">
      <c r="A59" s="136" t="str">
        <f>VLOOKUP(E59,'LISTADO ATM'!$A$2:$C$901,3,0)</f>
        <v>DISTRITO NACIONAL</v>
      </c>
      <c r="B59" s="123">
        <v>3336018181</v>
      </c>
      <c r="C59" s="95">
        <v>44446.824675925927</v>
      </c>
      <c r="D59" s="95" t="s">
        <v>2460</v>
      </c>
      <c r="E59" s="123">
        <v>734</v>
      </c>
      <c r="F59" s="136" t="str">
        <f>VLOOKUP(E59,VIP!$A$2:$O15857,2,0)</f>
        <v>DRBR178</v>
      </c>
      <c r="G59" s="136" t="str">
        <f>VLOOKUP(E59,'LISTADO ATM'!$A$2:$B$900,2,0)</f>
        <v xml:space="preserve">ATM Oficina Independencia I </v>
      </c>
      <c r="H59" s="136" t="str">
        <f>VLOOKUP(E59,VIP!$A$2:$O20818,7,FALSE)</f>
        <v>Si</v>
      </c>
      <c r="I59" s="136" t="str">
        <f>VLOOKUP(E59,VIP!$A$2:$O12783,8,FALSE)</f>
        <v>Si</v>
      </c>
      <c r="J59" s="136" t="str">
        <f>VLOOKUP(E59,VIP!$A$2:$O12733,8,FALSE)</f>
        <v>Si</v>
      </c>
      <c r="K59" s="136" t="str">
        <f>VLOOKUP(E59,VIP!$A$2:$O16307,6,0)</f>
        <v>SI</v>
      </c>
      <c r="L59" s="145" t="s">
        <v>2410</v>
      </c>
      <c r="M59" s="94" t="s">
        <v>2438</v>
      </c>
      <c r="N59" s="94" t="s">
        <v>2444</v>
      </c>
      <c r="O59" s="136" t="s">
        <v>2619</v>
      </c>
      <c r="P59" s="134"/>
      <c r="Q59" s="126" t="s">
        <v>2410</v>
      </c>
    </row>
    <row r="60" spans="1:17" ht="18" x14ac:dyDescent="0.25">
      <c r="A60" s="136" t="str">
        <f>VLOOKUP(E60,'LISTADO ATM'!$A$2:$C$901,3,0)</f>
        <v>DISTRITO NACIONAL</v>
      </c>
      <c r="B60" s="123">
        <v>3336021139</v>
      </c>
      <c r="C60" s="95">
        <v>44448.692719907405</v>
      </c>
      <c r="D60" s="95" t="s">
        <v>2460</v>
      </c>
      <c r="E60" s="123">
        <v>504</v>
      </c>
      <c r="F60" s="136" t="str">
        <f>VLOOKUP(E60,VIP!$A$2:$O15874,2,0)</f>
        <v>DRBR504</v>
      </c>
      <c r="G60" s="136" t="str">
        <f>VLOOKUP(E60,'LISTADO ATM'!$A$2:$B$900,2,0)</f>
        <v>ATM Oficina Plaza Moderna</v>
      </c>
      <c r="H60" s="136" t="str">
        <f>VLOOKUP(E60,VIP!$A$2:$O20835,7,FALSE)</f>
        <v>Si</v>
      </c>
      <c r="I60" s="136" t="str">
        <f>VLOOKUP(E60,VIP!$A$2:$O12800,8,FALSE)</f>
        <v>Si</v>
      </c>
      <c r="J60" s="136" t="str">
        <f>VLOOKUP(E60,VIP!$A$2:$O12750,8,FALSE)</f>
        <v>Si</v>
      </c>
      <c r="K60" s="136" t="str">
        <f>VLOOKUP(E60,VIP!$A$2:$O16324,6,0)</f>
        <v>NO</v>
      </c>
      <c r="L60" s="145" t="s">
        <v>2410</v>
      </c>
      <c r="M60" s="94" t="s">
        <v>2438</v>
      </c>
      <c r="N60" s="94" t="s">
        <v>2444</v>
      </c>
      <c r="O60" s="136" t="s">
        <v>2619</v>
      </c>
      <c r="P60" s="145"/>
      <c r="Q60" s="94" t="s">
        <v>2410</v>
      </c>
    </row>
    <row r="61" spans="1:17" ht="18" x14ac:dyDescent="0.25">
      <c r="A61" s="136" t="str">
        <f>VLOOKUP(E61,'LISTADO ATM'!$A$2:$C$901,3,0)</f>
        <v>DISTRITO NACIONAL</v>
      </c>
      <c r="B61" s="123">
        <v>3336021184</v>
      </c>
      <c r="C61" s="95">
        <v>44448.703738425924</v>
      </c>
      <c r="D61" s="95" t="s">
        <v>2441</v>
      </c>
      <c r="E61" s="123">
        <v>884</v>
      </c>
      <c r="F61" s="136" t="str">
        <f>VLOOKUP(E61,VIP!$A$2:$O15876,2,0)</f>
        <v>DRBR884</v>
      </c>
      <c r="G61" s="136" t="str">
        <f>VLOOKUP(E61,'LISTADO ATM'!$A$2:$B$900,2,0)</f>
        <v xml:space="preserve">ATM UNP Olé Sabana Perdida </v>
      </c>
      <c r="H61" s="136" t="str">
        <f>VLOOKUP(E61,VIP!$A$2:$O20837,7,FALSE)</f>
        <v>Si</v>
      </c>
      <c r="I61" s="136" t="str">
        <f>VLOOKUP(E61,VIP!$A$2:$O12802,8,FALSE)</f>
        <v>Si</v>
      </c>
      <c r="J61" s="136" t="str">
        <f>VLOOKUP(E61,VIP!$A$2:$O12752,8,FALSE)</f>
        <v>Si</v>
      </c>
      <c r="K61" s="136" t="str">
        <f>VLOOKUP(E61,VIP!$A$2:$O16326,6,0)</f>
        <v>NO</v>
      </c>
      <c r="L61" s="145" t="s">
        <v>2410</v>
      </c>
      <c r="M61" s="94" t="s">
        <v>2438</v>
      </c>
      <c r="N61" s="94" t="s">
        <v>2444</v>
      </c>
      <c r="O61" s="136" t="s">
        <v>2445</v>
      </c>
      <c r="P61" s="145"/>
      <c r="Q61" s="94" t="s">
        <v>2410</v>
      </c>
    </row>
    <row r="62" spans="1:17" ht="18" x14ac:dyDescent="0.25">
      <c r="A62" s="136" t="str">
        <f>VLOOKUP(E62,'LISTADO ATM'!$A$2:$C$901,3,0)</f>
        <v>DISTRITO NACIONAL</v>
      </c>
      <c r="B62" s="123">
        <v>3336021343</v>
      </c>
      <c r="C62" s="95">
        <v>44448.949687499997</v>
      </c>
      <c r="D62" s="95" t="s">
        <v>2460</v>
      </c>
      <c r="E62" s="123">
        <v>735</v>
      </c>
      <c r="F62" s="136" t="str">
        <f>VLOOKUP(E62,VIP!$A$2:$O15920,2,0)</f>
        <v>DRBR179</v>
      </c>
      <c r="G62" s="136" t="str">
        <f>VLOOKUP(E62,'LISTADO ATM'!$A$2:$B$900,2,0)</f>
        <v xml:space="preserve">ATM Oficina Independencia II  </v>
      </c>
      <c r="H62" s="136" t="str">
        <f>VLOOKUP(E62,VIP!$A$2:$O20881,7,FALSE)</f>
        <v>Si</v>
      </c>
      <c r="I62" s="136" t="str">
        <f>VLOOKUP(E62,VIP!$A$2:$O12846,8,FALSE)</f>
        <v>Si</v>
      </c>
      <c r="J62" s="136" t="str">
        <f>VLOOKUP(E62,VIP!$A$2:$O12796,8,FALSE)</f>
        <v>Si</v>
      </c>
      <c r="K62" s="136" t="str">
        <f>VLOOKUP(E62,VIP!$A$2:$O16370,6,0)</f>
        <v>NO</v>
      </c>
      <c r="L62" s="145" t="s">
        <v>2410</v>
      </c>
      <c r="M62" s="94" t="s">
        <v>2438</v>
      </c>
      <c r="N62" s="94" t="s">
        <v>2444</v>
      </c>
      <c r="O62" s="136" t="s">
        <v>2619</v>
      </c>
      <c r="P62" s="145"/>
      <c r="Q62" s="94" t="s">
        <v>2410</v>
      </c>
    </row>
    <row r="63" spans="1:17" ht="18" x14ac:dyDescent="0.25">
      <c r="A63" s="136" t="str">
        <f>VLOOKUP(E63,'LISTADO ATM'!$A$2:$C$901,3,0)</f>
        <v>DISTRITO NACIONAL</v>
      </c>
      <c r="B63" s="123">
        <v>3336021344</v>
      </c>
      <c r="C63" s="95">
        <v>44448.950787037036</v>
      </c>
      <c r="D63" s="95" t="s">
        <v>2460</v>
      </c>
      <c r="E63" s="123">
        <v>722</v>
      </c>
      <c r="F63" s="136" t="str">
        <f>VLOOKUP(E63,VIP!$A$2:$O15921,2,0)</f>
        <v>DRBR393</v>
      </c>
      <c r="G63" s="136" t="str">
        <f>VLOOKUP(E63,'LISTADO ATM'!$A$2:$B$900,2,0)</f>
        <v xml:space="preserve">ATM Oficina Charles de Gaulle III </v>
      </c>
      <c r="H63" s="136" t="str">
        <f>VLOOKUP(E63,VIP!$A$2:$O20882,7,FALSE)</f>
        <v>Si</v>
      </c>
      <c r="I63" s="136" t="str">
        <f>VLOOKUP(E63,VIP!$A$2:$O12847,8,FALSE)</f>
        <v>Si</v>
      </c>
      <c r="J63" s="136" t="str">
        <f>VLOOKUP(E63,VIP!$A$2:$O12797,8,FALSE)</f>
        <v>Si</v>
      </c>
      <c r="K63" s="136" t="str">
        <f>VLOOKUP(E63,VIP!$A$2:$O16371,6,0)</f>
        <v>SI</v>
      </c>
      <c r="L63" s="145" t="s">
        <v>2410</v>
      </c>
      <c r="M63" s="94" t="s">
        <v>2438</v>
      </c>
      <c r="N63" s="94" t="s">
        <v>2444</v>
      </c>
      <c r="O63" s="136" t="s">
        <v>2619</v>
      </c>
      <c r="P63" s="145"/>
      <c r="Q63" s="94" t="s">
        <v>2410</v>
      </c>
    </row>
    <row r="64" spans="1:17" ht="18" x14ac:dyDescent="0.25">
      <c r="A64" s="136" t="str">
        <f>VLOOKUP(E64,'LISTADO ATM'!$A$2:$C$901,3,0)</f>
        <v>NORTE</v>
      </c>
      <c r="B64" s="123">
        <v>3336021358</v>
      </c>
      <c r="C64" s="95">
        <v>44449.013101851851</v>
      </c>
      <c r="D64" s="95" t="s">
        <v>2624</v>
      </c>
      <c r="E64" s="123">
        <v>633</v>
      </c>
      <c r="F64" s="136" t="str">
        <f>VLOOKUP(E64,VIP!$A$2:$O15933,2,0)</f>
        <v>DRBR260</v>
      </c>
      <c r="G64" s="136" t="str">
        <f>VLOOKUP(E64,'LISTADO ATM'!$A$2:$B$900,2,0)</f>
        <v xml:space="preserve">ATM Autobanco Las Colinas </v>
      </c>
      <c r="H64" s="136" t="str">
        <f>VLOOKUP(E64,VIP!$A$2:$O20894,7,FALSE)</f>
        <v>Si</v>
      </c>
      <c r="I64" s="136" t="str">
        <f>VLOOKUP(E64,VIP!$A$2:$O12859,8,FALSE)</f>
        <v>Si</v>
      </c>
      <c r="J64" s="136" t="str">
        <f>VLOOKUP(E64,VIP!$A$2:$O12809,8,FALSE)</f>
        <v>Si</v>
      </c>
      <c r="K64" s="136" t="str">
        <f>VLOOKUP(E64,VIP!$A$2:$O16383,6,0)</f>
        <v>SI</v>
      </c>
      <c r="L64" s="145" t="s">
        <v>2410</v>
      </c>
      <c r="M64" s="94" t="s">
        <v>2438</v>
      </c>
      <c r="N64" s="94" t="s">
        <v>2444</v>
      </c>
      <c r="O64" s="136" t="s">
        <v>2625</v>
      </c>
      <c r="P64" s="145"/>
      <c r="Q64" s="94" t="s">
        <v>2410</v>
      </c>
    </row>
    <row r="65" spans="1:17" ht="18" x14ac:dyDescent="0.25">
      <c r="A65" s="136" t="str">
        <f>VLOOKUP(E65,'LISTADO ATM'!$A$2:$C$901,3,0)</f>
        <v>NORTE</v>
      </c>
      <c r="B65" s="123" t="s">
        <v>2643</v>
      </c>
      <c r="C65" s="95">
        <v>44449.291527777779</v>
      </c>
      <c r="D65" s="95" t="s">
        <v>2460</v>
      </c>
      <c r="E65" s="123">
        <v>746</v>
      </c>
      <c r="F65" s="136" t="str">
        <f>VLOOKUP(E65,VIP!$A$2:$O15939,2,0)</f>
        <v>DRBR156</v>
      </c>
      <c r="G65" s="136" t="str">
        <f>VLOOKUP(E65,'LISTADO ATM'!$A$2:$B$900,2,0)</f>
        <v xml:space="preserve">ATM Oficina Las Terrenas </v>
      </c>
      <c r="H65" s="136" t="str">
        <f>VLOOKUP(E65,VIP!$A$2:$O20900,7,FALSE)</f>
        <v>Si</v>
      </c>
      <c r="I65" s="136" t="str">
        <f>VLOOKUP(E65,VIP!$A$2:$O12865,8,FALSE)</f>
        <v>Si</v>
      </c>
      <c r="J65" s="136" t="str">
        <f>VLOOKUP(E65,VIP!$A$2:$O12815,8,FALSE)</f>
        <v>Si</v>
      </c>
      <c r="K65" s="136" t="str">
        <f>VLOOKUP(E65,VIP!$A$2:$O16389,6,0)</f>
        <v>SI</v>
      </c>
      <c r="L65" s="145" t="s">
        <v>2410</v>
      </c>
      <c r="M65" s="94" t="s">
        <v>2438</v>
      </c>
      <c r="N65" s="94" t="s">
        <v>2444</v>
      </c>
      <c r="O65" s="136" t="s">
        <v>2635</v>
      </c>
      <c r="P65" s="145"/>
      <c r="Q65" s="94" t="s">
        <v>2410</v>
      </c>
    </row>
    <row r="66" spans="1:17" ht="18" x14ac:dyDescent="0.25">
      <c r="A66" s="136" t="str">
        <f>VLOOKUP(E66,'LISTADO ATM'!$A$2:$C$901,3,0)</f>
        <v>DISTRITO NACIONAL</v>
      </c>
      <c r="B66" s="123">
        <v>3336021312</v>
      </c>
      <c r="C66" s="95">
        <v>44448.87704861111</v>
      </c>
      <c r="D66" s="95" t="s">
        <v>2174</v>
      </c>
      <c r="E66" s="123">
        <v>449</v>
      </c>
      <c r="F66" s="136" t="str">
        <f>VLOOKUP(E66,VIP!$A$2:$O15897,2,0)</f>
        <v>DRBR449</v>
      </c>
      <c r="G66" s="136" t="str">
        <f>VLOOKUP(E66,'LISTADO ATM'!$A$2:$B$900,2,0)</f>
        <v>ATM Autobanco Lope de Vega II</v>
      </c>
      <c r="H66" s="136" t="str">
        <f>VLOOKUP(E66,VIP!$A$2:$O20858,7,FALSE)</f>
        <v>Si</v>
      </c>
      <c r="I66" s="136" t="str">
        <f>VLOOKUP(E66,VIP!$A$2:$O12823,8,FALSE)</f>
        <v>Si</v>
      </c>
      <c r="J66" s="136" t="str">
        <f>VLOOKUP(E66,VIP!$A$2:$O12773,8,FALSE)</f>
        <v>Si</v>
      </c>
      <c r="K66" s="136" t="str">
        <f>VLOOKUP(E66,VIP!$A$2:$O16347,6,0)</f>
        <v>NO</v>
      </c>
      <c r="L66" s="145" t="s">
        <v>2456</v>
      </c>
      <c r="M66" s="94" t="s">
        <v>2438</v>
      </c>
      <c r="N66" s="94" t="s">
        <v>2444</v>
      </c>
      <c r="O66" s="136" t="s">
        <v>2446</v>
      </c>
      <c r="P66" s="145"/>
      <c r="Q66" s="94" t="s">
        <v>2456</v>
      </c>
    </row>
    <row r="67" spans="1:17" ht="18" x14ac:dyDescent="0.25">
      <c r="A67" s="136" t="str">
        <f>VLOOKUP(E67,'LISTADO ATM'!$A$2:$C$901,3,0)</f>
        <v>DISTRITO NACIONAL</v>
      </c>
      <c r="B67" s="123">
        <v>3336021317</v>
      </c>
      <c r="C67" s="95">
        <v>44448.889479166668</v>
      </c>
      <c r="D67" s="95" t="s">
        <v>2174</v>
      </c>
      <c r="E67" s="123">
        <v>525</v>
      </c>
      <c r="F67" s="136" t="str">
        <f>VLOOKUP(E67,VIP!$A$2:$O15900,2,0)</f>
        <v>DRBR525</v>
      </c>
      <c r="G67" s="136" t="str">
        <f>VLOOKUP(E67,'LISTADO ATM'!$A$2:$B$900,2,0)</f>
        <v>ATM S/M Bravo Las Americas</v>
      </c>
      <c r="H67" s="136" t="str">
        <f>VLOOKUP(E67,VIP!$A$2:$O20861,7,FALSE)</f>
        <v>Si</v>
      </c>
      <c r="I67" s="136" t="str">
        <f>VLOOKUP(E67,VIP!$A$2:$O12826,8,FALSE)</f>
        <v>Si</v>
      </c>
      <c r="J67" s="136" t="str">
        <f>VLOOKUP(E67,VIP!$A$2:$O12776,8,FALSE)</f>
        <v>Si</v>
      </c>
      <c r="K67" s="136" t="str">
        <f>VLOOKUP(E67,VIP!$A$2:$O16350,6,0)</f>
        <v>NO</v>
      </c>
      <c r="L67" s="145" t="s">
        <v>2456</v>
      </c>
      <c r="M67" s="94" t="s">
        <v>2438</v>
      </c>
      <c r="N67" s="94" t="s">
        <v>2444</v>
      </c>
      <c r="O67" s="136" t="s">
        <v>2446</v>
      </c>
      <c r="P67" s="145"/>
      <c r="Q67" s="94" t="s">
        <v>2456</v>
      </c>
    </row>
    <row r="68" spans="1:17" ht="18" x14ac:dyDescent="0.25">
      <c r="A68" s="136" t="str">
        <f>VLOOKUP(E68,'LISTADO ATM'!$A$2:$C$901,3,0)</f>
        <v>NORTE</v>
      </c>
      <c r="B68" s="123">
        <v>3336021325</v>
      </c>
      <c r="C68" s="95">
        <v>44448.906261574077</v>
      </c>
      <c r="D68" s="95" t="s">
        <v>2175</v>
      </c>
      <c r="E68" s="123">
        <v>291</v>
      </c>
      <c r="F68" s="136" t="str">
        <f>VLOOKUP(E68,VIP!$A$2:$O15908,2,0)</f>
        <v>DRBR291</v>
      </c>
      <c r="G68" s="136" t="str">
        <f>VLOOKUP(E68,'LISTADO ATM'!$A$2:$B$900,2,0)</f>
        <v xml:space="preserve">ATM S/M Jumbo Las Colinas </v>
      </c>
      <c r="H68" s="136" t="str">
        <f>VLOOKUP(E68,VIP!$A$2:$O20869,7,FALSE)</f>
        <v>Si</v>
      </c>
      <c r="I68" s="136" t="str">
        <f>VLOOKUP(E68,VIP!$A$2:$O12834,8,FALSE)</f>
        <v>Si</v>
      </c>
      <c r="J68" s="136" t="str">
        <f>VLOOKUP(E68,VIP!$A$2:$O12784,8,FALSE)</f>
        <v>Si</v>
      </c>
      <c r="K68" s="136" t="str">
        <f>VLOOKUP(E68,VIP!$A$2:$O16358,6,0)</f>
        <v>NO</v>
      </c>
      <c r="L68" s="145" t="s">
        <v>2456</v>
      </c>
      <c r="M68" s="94" t="s">
        <v>2438</v>
      </c>
      <c r="N68" s="94" t="s">
        <v>2444</v>
      </c>
      <c r="O68" s="136" t="s">
        <v>2634</v>
      </c>
      <c r="P68" s="145"/>
      <c r="Q68" s="94" t="s">
        <v>2456</v>
      </c>
    </row>
    <row r="69" spans="1:17" ht="18" x14ac:dyDescent="0.25">
      <c r="A69" s="136" t="str">
        <f>VLOOKUP(E69,'LISTADO ATM'!$A$2:$C$901,3,0)</f>
        <v>DISTRITO NACIONAL</v>
      </c>
      <c r="B69" s="123">
        <v>3336021348</v>
      </c>
      <c r="C69" s="95">
        <v>44448.977881944447</v>
      </c>
      <c r="D69" s="95" t="s">
        <v>2174</v>
      </c>
      <c r="E69" s="123">
        <v>231</v>
      </c>
      <c r="F69" s="136" t="str">
        <f>VLOOKUP(E69,VIP!$A$2:$O15923,2,0)</f>
        <v>DRBR231</v>
      </c>
      <c r="G69" s="136" t="str">
        <f>VLOOKUP(E69,'LISTADO ATM'!$A$2:$B$900,2,0)</f>
        <v xml:space="preserve">ATM Oficina Zona Oriental </v>
      </c>
      <c r="H69" s="136" t="str">
        <f>VLOOKUP(E69,VIP!$A$2:$O20884,7,FALSE)</f>
        <v>Si</v>
      </c>
      <c r="I69" s="136" t="str">
        <f>VLOOKUP(E69,VIP!$A$2:$O12849,8,FALSE)</f>
        <v>Si</v>
      </c>
      <c r="J69" s="136" t="str">
        <f>VLOOKUP(E69,VIP!$A$2:$O12799,8,FALSE)</f>
        <v>Si</v>
      </c>
      <c r="K69" s="136" t="str">
        <f>VLOOKUP(E69,VIP!$A$2:$O16373,6,0)</f>
        <v>SI</v>
      </c>
      <c r="L69" s="145" t="s">
        <v>2456</v>
      </c>
      <c r="M69" s="94" t="s">
        <v>2438</v>
      </c>
      <c r="N69" s="94" t="s">
        <v>2444</v>
      </c>
      <c r="O69" s="136" t="s">
        <v>2446</v>
      </c>
      <c r="P69" s="145"/>
      <c r="Q69" s="94" t="s">
        <v>2456</v>
      </c>
    </row>
    <row r="70" spans="1:17" ht="18" x14ac:dyDescent="0.25">
      <c r="A70" s="136" t="str">
        <f>VLOOKUP(E70,'LISTADO ATM'!$A$2:$C$901,3,0)</f>
        <v>DISTRITO NACIONAL</v>
      </c>
      <c r="B70" s="123" t="s">
        <v>2640</v>
      </c>
      <c r="C70" s="95">
        <v>44449.320960648147</v>
      </c>
      <c r="D70" s="95" t="s">
        <v>2174</v>
      </c>
      <c r="E70" s="123">
        <v>43</v>
      </c>
      <c r="F70" s="136" t="str">
        <f>VLOOKUP(E70,VIP!$A$2:$O15936,2,0)</f>
        <v>DRBR043</v>
      </c>
      <c r="G70" s="136" t="str">
        <f>VLOOKUP(E70,'LISTADO ATM'!$A$2:$B$900,2,0)</f>
        <v xml:space="preserve">ATM Zona Franca San Isidro </v>
      </c>
      <c r="H70" s="136" t="str">
        <f>VLOOKUP(E70,VIP!$A$2:$O20897,7,FALSE)</f>
        <v>Si</v>
      </c>
      <c r="I70" s="136" t="str">
        <f>VLOOKUP(E70,VIP!$A$2:$O12862,8,FALSE)</f>
        <v>No</v>
      </c>
      <c r="J70" s="136" t="str">
        <f>VLOOKUP(E70,VIP!$A$2:$O12812,8,FALSE)</f>
        <v>No</v>
      </c>
      <c r="K70" s="136" t="str">
        <f>VLOOKUP(E70,VIP!$A$2:$O16386,6,0)</f>
        <v>NO</v>
      </c>
      <c r="L70" s="145" t="s">
        <v>2456</v>
      </c>
      <c r="M70" s="94" t="s">
        <v>2438</v>
      </c>
      <c r="N70" s="94" t="s">
        <v>2444</v>
      </c>
      <c r="O70" s="136" t="s">
        <v>2446</v>
      </c>
      <c r="P70" s="145"/>
      <c r="Q70" s="94" t="s">
        <v>2456</v>
      </c>
    </row>
    <row r="71" spans="1:17" ht="18" x14ac:dyDescent="0.25">
      <c r="A71" s="136" t="str">
        <f>VLOOKUP(E71,'LISTADO ATM'!$A$2:$C$901,3,0)</f>
        <v>DISTRITO NACIONAL</v>
      </c>
      <c r="B71" s="123" t="s">
        <v>2644</v>
      </c>
      <c r="C71" s="95">
        <v>44449.267164351855</v>
      </c>
      <c r="D71" s="95" t="s">
        <v>2174</v>
      </c>
      <c r="E71" s="123">
        <v>932</v>
      </c>
      <c r="F71" s="136" t="str">
        <f>VLOOKUP(E71,VIP!$A$2:$O15940,2,0)</f>
        <v>DRBR01E</v>
      </c>
      <c r="G71" s="136" t="str">
        <f>VLOOKUP(E71,'LISTADO ATM'!$A$2:$B$900,2,0)</f>
        <v xml:space="preserve">ATM Banco Agrícola </v>
      </c>
      <c r="H71" s="136" t="str">
        <f>VLOOKUP(E71,VIP!$A$2:$O20901,7,FALSE)</f>
        <v>Si</v>
      </c>
      <c r="I71" s="136" t="str">
        <f>VLOOKUP(E71,VIP!$A$2:$O12866,8,FALSE)</f>
        <v>Si</v>
      </c>
      <c r="J71" s="136" t="str">
        <f>VLOOKUP(E71,VIP!$A$2:$O12816,8,FALSE)</f>
        <v>Si</v>
      </c>
      <c r="K71" s="136" t="str">
        <f>VLOOKUP(E71,VIP!$A$2:$O16390,6,0)</f>
        <v>NO</v>
      </c>
      <c r="L71" s="145" t="s">
        <v>2456</v>
      </c>
      <c r="M71" s="94" t="s">
        <v>2438</v>
      </c>
      <c r="N71" s="94" t="s">
        <v>2618</v>
      </c>
      <c r="O71" s="136" t="s">
        <v>2446</v>
      </c>
      <c r="P71" s="145"/>
      <c r="Q71" s="94" t="s">
        <v>2456</v>
      </c>
    </row>
    <row r="72" spans="1:17" ht="18" x14ac:dyDescent="0.25">
      <c r="A72" s="136" t="str">
        <f>VLOOKUP(E72,'LISTADO ATM'!$A$2:$C$901,3,0)</f>
        <v>NORTE</v>
      </c>
      <c r="B72" s="123">
        <v>3336021241</v>
      </c>
      <c r="C72" s="95">
        <v>44448.740254629629</v>
      </c>
      <c r="D72" s="95" t="s">
        <v>2175</v>
      </c>
      <c r="E72" s="123">
        <v>964</v>
      </c>
      <c r="F72" s="136" t="str">
        <f>VLOOKUP(E72,VIP!$A$2:$O15883,2,0)</f>
        <v>DRBR964</v>
      </c>
      <c r="G72" s="136" t="str">
        <f>VLOOKUP(E72,'LISTADO ATM'!$A$2:$B$900,2,0)</f>
        <v>ATM Hotel Sunscape (Norte)</v>
      </c>
      <c r="H72" s="136" t="str">
        <f>VLOOKUP(E72,VIP!$A$2:$O20844,7,FALSE)</f>
        <v>Si</v>
      </c>
      <c r="I72" s="136" t="str">
        <f>VLOOKUP(E72,VIP!$A$2:$O12809,8,FALSE)</f>
        <v>Si</v>
      </c>
      <c r="J72" s="136" t="str">
        <f>VLOOKUP(E72,VIP!$A$2:$O12759,8,FALSE)</f>
        <v>Si</v>
      </c>
      <c r="K72" s="136" t="str">
        <f>VLOOKUP(E72,VIP!$A$2:$O16333,6,0)</f>
        <v>NO</v>
      </c>
      <c r="L72" s="145" t="s">
        <v>2239</v>
      </c>
      <c r="M72" s="226" t="s">
        <v>2533</v>
      </c>
      <c r="N72" s="94" t="s">
        <v>2444</v>
      </c>
      <c r="O72" s="136" t="s">
        <v>2634</v>
      </c>
      <c r="P72" s="145"/>
      <c r="Q72" s="225">
        <v>44449.284895833334</v>
      </c>
    </row>
    <row r="73" spans="1:17" ht="18" x14ac:dyDescent="0.25">
      <c r="A73" s="136" t="str">
        <f>VLOOKUP(E73,'LISTADO ATM'!$A$2:$C$901,3,0)</f>
        <v>NORTE</v>
      </c>
      <c r="B73" s="123">
        <v>3336021320</v>
      </c>
      <c r="C73" s="95">
        <v>44448.896354166667</v>
      </c>
      <c r="D73" s="95" t="s">
        <v>2460</v>
      </c>
      <c r="E73" s="123">
        <v>142</v>
      </c>
      <c r="F73" s="136" t="str">
        <f>VLOOKUP(E73,VIP!$A$2:$O15903,2,0)</f>
        <v>DRBR142</v>
      </c>
      <c r="G73" s="136" t="str">
        <f>VLOOKUP(E73,'LISTADO ATM'!$A$2:$B$900,2,0)</f>
        <v xml:space="preserve">ATM Centro de Caja Galerías Bonao </v>
      </c>
      <c r="H73" s="136" t="str">
        <f>VLOOKUP(E73,VIP!$A$2:$O20864,7,FALSE)</f>
        <v>Si</v>
      </c>
      <c r="I73" s="136" t="str">
        <f>VLOOKUP(E73,VIP!$A$2:$O12829,8,FALSE)</f>
        <v>Si</v>
      </c>
      <c r="J73" s="136" t="str">
        <f>VLOOKUP(E73,VIP!$A$2:$O12779,8,FALSE)</f>
        <v>Si</v>
      </c>
      <c r="K73" s="136" t="str">
        <f>VLOOKUP(E73,VIP!$A$2:$O16353,6,0)</f>
        <v>SI</v>
      </c>
      <c r="L73" s="145" t="s">
        <v>2545</v>
      </c>
      <c r="M73" s="226" t="s">
        <v>2533</v>
      </c>
      <c r="N73" s="94" t="s">
        <v>2444</v>
      </c>
      <c r="O73" s="136" t="s">
        <v>2461</v>
      </c>
      <c r="P73" s="145"/>
      <c r="Q73" s="225">
        <v>44449.397569444445</v>
      </c>
    </row>
    <row r="74" spans="1:17" ht="18" x14ac:dyDescent="0.25">
      <c r="A74" s="136" t="str">
        <f>VLOOKUP(E74,'LISTADO ATM'!$A$2:$C$901,3,0)</f>
        <v>SUR</v>
      </c>
      <c r="B74" s="123">
        <v>3336021247</v>
      </c>
      <c r="C74" s="95">
        <v>44448.746874999997</v>
      </c>
      <c r="D74" s="95" t="s">
        <v>2174</v>
      </c>
      <c r="E74" s="123">
        <v>881</v>
      </c>
      <c r="F74" s="136" t="str">
        <f>VLOOKUP(E74,VIP!$A$2:$O15884,2,0)</f>
        <v>DRBR881</v>
      </c>
      <c r="G74" s="136" t="str">
        <f>VLOOKUP(E74,'LISTADO ATM'!$A$2:$B$900,2,0)</f>
        <v xml:space="preserve">ATM UNP Yaguate (San Cristóbal) </v>
      </c>
      <c r="H74" s="136" t="str">
        <f>VLOOKUP(E74,VIP!$A$2:$O20845,7,FALSE)</f>
        <v>Si</v>
      </c>
      <c r="I74" s="136" t="str">
        <f>VLOOKUP(E74,VIP!$A$2:$O12810,8,FALSE)</f>
        <v>Si</v>
      </c>
      <c r="J74" s="136" t="str">
        <f>VLOOKUP(E74,VIP!$A$2:$O12760,8,FALSE)</f>
        <v>Si</v>
      </c>
      <c r="K74" s="136" t="str">
        <f>VLOOKUP(E74,VIP!$A$2:$O16334,6,0)</f>
        <v>NO</v>
      </c>
      <c r="L74" s="145" t="s">
        <v>2630</v>
      </c>
      <c r="M74" s="226" t="s">
        <v>2533</v>
      </c>
      <c r="N74" s="94" t="s">
        <v>2444</v>
      </c>
      <c r="O74" s="136" t="s">
        <v>2446</v>
      </c>
      <c r="P74" s="145"/>
      <c r="Q74" s="225">
        <v>44449.421064814815</v>
      </c>
    </row>
    <row r="75" spans="1:17" ht="18" x14ac:dyDescent="0.25">
      <c r="A75" s="136" t="str">
        <f>VLOOKUP(E75,'LISTADO ATM'!$A$2:$C$901,3,0)</f>
        <v>DISTRITO NACIONAL</v>
      </c>
      <c r="B75" s="123">
        <v>3336020866</v>
      </c>
      <c r="C75" s="95">
        <v>44448.620798611111</v>
      </c>
      <c r="D75" s="95" t="s">
        <v>2441</v>
      </c>
      <c r="E75" s="123">
        <v>87</v>
      </c>
      <c r="F75" s="136" t="str">
        <f>VLOOKUP(E75,VIP!$A$2:$O15871,2,0)</f>
        <v>DRBR087</v>
      </c>
      <c r="G75" s="136" t="str">
        <f>VLOOKUP(E75,'LISTADO ATM'!$A$2:$B$900,2,0)</f>
        <v xml:space="preserve">ATM Autoservicio Sarasota </v>
      </c>
      <c r="H75" s="136" t="str">
        <f>VLOOKUP(E75,VIP!$A$2:$O20832,7,FALSE)</f>
        <v>Si</v>
      </c>
      <c r="I75" s="136" t="str">
        <f>VLOOKUP(E75,VIP!$A$2:$O12797,8,FALSE)</f>
        <v>Si</v>
      </c>
      <c r="J75" s="136" t="str">
        <f>VLOOKUP(E75,VIP!$A$2:$O12747,8,FALSE)</f>
        <v>Si</v>
      </c>
      <c r="K75" s="136" t="str">
        <f>VLOOKUP(E75,VIP!$A$2:$O16321,6,0)</f>
        <v>NO</v>
      </c>
      <c r="L75" s="145" t="s">
        <v>2617</v>
      </c>
      <c r="M75" s="226" t="s">
        <v>2533</v>
      </c>
      <c r="N75" s="94" t="s">
        <v>2444</v>
      </c>
      <c r="O75" s="136" t="s">
        <v>2445</v>
      </c>
      <c r="P75" s="145"/>
      <c r="Q75" s="225">
        <v>44449.43545138889</v>
      </c>
    </row>
    <row r="76" spans="1:17" ht="18" x14ac:dyDescent="0.25">
      <c r="A76" s="136" t="str">
        <f>VLOOKUP(E76,'LISTADO ATM'!$A$2:$C$901,3,0)</f>
        <v>DISTRITO NACIONAL</v>
      </c>
      <c r="B76" s="123">
        <v>3336020142</v>
      </c>
      <c r="C76" s="95">
        <v>44448.384560185186</v>
      </c>
      <c r="D76" s="95" t="s">
        <v>2441</v>
      </c>
      <c r="E76" s="123">
        <v>627</v>
      </c>
      <c r="F76" s="136" t="str">
        <f>VLOOKUP(E76,VIP!$A$2:$O15864,2,0)</f>
        <v>DRBR163</v>
      </c>
      <c r="G76" s="136" t="str">
        <f>VLOOKUP(E76,'LISTADO ATM'!$A$2:$B$900,2,0)</f>
        <v xml:space="preserve">ATM CAASD </v>
      </c>
      <c r="H76" s="136" t="str">
        <f>VLOOKUP(E76,VIP!$A$2:$O20825,7,FALSE)</f>
        <v>Si</v>
      </c>
      <c r="I76" s="136" t="str">
        <f>VLOOKUP(E76,VIP!$A$2:$O12790,8,FALSE)</f>
        <v>Si</v>
      </c>
      <c r="J76" s="136" t="str">
        <f>VLOOKUP(E76,VIP!$A$2:$O12740,8,FALSE)</f>
        <v>Si</v>
      </c>
      <c r="K76" s="136" t="str">
        <f>VLOOKUP(E76,VIP!$A$2:$O16314,6,0)</f>
        <v>NO</v>
      </c>
      <c r="L76" s="145" t="s">
        <v>2434</v>
      </c>
      <c r="M76" s="226" t="s">
        <v>2533</v>
      </c>
      <c r="N76" s="94" t="s">
        <v>2444</v>
      </c>
      <c r="O76" s="136" t="s">
        <v>2445</v>
      </c>
      <c r="P76" s="145"/>
      <c r="Q76" s="225">
        <v>44449.449687499997</v>
      </c>
    </row>
    <row r="77" spans="1:17" ht="18" x14ac:dyDescent="0.25">
      <c r="A77" s="136" t="str">
        <f>VLOOKUP(E77,'LISTADO ATM'!$A$2:$C$901,3,0)</f>
        <v>DISTRITO NACIONAL</v>
      </c>
      <c r="B77" s="123">
        <v>3336020850</v>
      </c>
      <c r="C77" s="95">
        <v>44448.611770833333</v>
      </c>
      <c r="D77" s="95" t="s">
        <v>2174</v>
      </c>
      <c r="E77" s="123">
        <v>788</v>
      </c>
      <c r="F77" s="136" t="str">
        <f>VLOOKUP(E77,VIP!$A$2:$O15869,2,0)</f>
        <v>DRBR452</v>
      </c>
      <c r="G77" s="136" t="str">
        <f>VLOOKUP(E77,'LISTADO ATM'!$A$2:$B$900,2,0)</f>
        <v xml:space="preserve">ATM Relaciones Exteriores (Cancillería) </v>
      </c>
      <c r="H77" s="136" t="str">
        <f>VLOOKUP(E77,VIP!$A$2:$O20830,7,FALSE)</f>
        <v>No</v>
      </c>
      <c r="I77" s="136" t="str">
        <f>VLOOKUP(E77,VIP!$A$2:$O12795,8,FALSE)</f>
        <v>No</v>
      </c>
      <c r="J77" s="136" t="str">
        <f>VLOOKUP(E77,VIP!$A$2:$O12745,8,FALSE)</f>
        <v>No</v>
      </c>
      <c r="K77" s="136" t="str">
        <f>VLOOKUP(E77,VIP!$A$2:$O16319,6,0)</f>
        <v>NO</v>
      </c>
      <c r="L77" s="145" t="s">
        <v>2456</v>
      </c>
      <c r="M77" s="226" t="s">
        <v>2533</v>
      </c>
      <c r="N77" s="94" t="s">
        <v>2444</v>
      </c>
      <c r="O77" s="136" t="s">
        <v>2446</v>
      </c>
      <c r="P77" s="145"/>
      <c r="Q77" s="225">
        <v>44449.451354166667</v>
      </c>
    </row>
    <row r="78" spans="1:17" ht="18" x14ac:dyDescent="0.25">
      <c r="A78" s="136" t="str">
        <f>VLOOKUP(E78,'LISTADO ATM'!$A$2:$C$901,3,0)</f>
        <v>DISTRITO NACIONAL</v>
      </c>
      <c r="B78" s="123">
        <v>3336020861</v>
      </c>
      <c r="C78" s="95">
        <v>44448.617280092592</v>
      </c>
      <c r="D78" s="95" t="s">
        <v>2460</v>
      </c>
      <c r="E78" s="123">
        <v>717</v>
      </c>
      <c r="F78" s="136" t="str">
        <f>VLOOKUP(E78,VIP!$A$2:$O15870,2,0)</f>
        <v>DRBR24K</v>
      </c>
      <c r="G78" s="136" t="str">
        <f>VLOOKUP(E78,'LISTADO ATM'!$A$2:$B$900,2,0)</f>
        <v xml:space="preserve">ATM Oficina Los Alcarrizos </v>
      </c>
      <c r="H78" s="136" t="str">
        <f>VLOOKUP(E78,VIP!$A$2:$O20831,7,FALSE)</f>
        <v>Si</v>
      </c>
      <c r="I78" s="136" t="str">
        <f>VLOOKUP(E78,VIP!$A$2:$O12796,8,FALSE)</f>
        <v>Si</v>
      </c>
      <c r="J78" s="136" t="str">
        <f>VLOOKUP(E78,VIP!$A$2:$O12746,8,FALSE)</f>
        <v>Si</v>
      </c>
      <c r="K78" s="136" t="str">
        <f>VLOOKUP(E78,VIP!$A$2:$O16320,6,0)</f>
        <v>SI</v>
      </c>
      <c r="L78" s="145" t="s">
        <v>2434</v>
      </c>
      <c r="M78" s="226" t="s">
        <v>2533</v>
      </c>
      <c r="N78" s="94" t="s">
        <v>2444</v>
      </c>
      <c r="O78" s="136" t="s">
        <v>2635</v>
      </c>
      <c r="P78" s="145"/>
      <c r="Q78" s="225">
        <v>44449.451354166667</v>
      </c>
    </row>
    <row r="79" spans="1:17" ht="18" x14ac:dyDescent="0.25">
      <c r="A79" s="136" t="str">
        <f>VLOOKUP(E79,'LISTADO ATM'!$A$2:$C$901,3,0)</f>
        <v>NORTE</v>
      </c>
      <c r="B79" s="123">
        <v>3336021253</v>
      </c>
      <c r="C79" s="95">
        <v>44448.754953703705</v>
      </c>
      <c r="D79" s="95" t="s">
        <v>2175</v>
      </c>
      <c r="E79" s="123">
        <v>987</v>
      </c>
      <c r="F79" s="136" t="str">
        <f>VLOOKUP(E79,VIP!$A$2:$O15885,2,0)</f>
        <v>DRBR987</v>
      </c>
      <c r="G79" s="136" t="str">
        <f>VLOOKUP(E79,'LISTADO ATM'!$A$2:$B$900,2,0)</f>
        <v xml:space="preserve">ATM S/M Jumbo (Moca) </v>
      </c>
      <c r="H79" s="136" t="str">
        <f>VLOOKUP(E79,VIP!$A$2:$O20846,7,FALSE)</f>
        <v>Si</v>
      </c>
      <c r="I79" s="136" t="str">
        <f>VLOOKUP(E79,VIP!$A$2:$O12811,8,FALSE)</f>
        <v>Si</v>
      </c>
      <c r="J79" s="136" t="str">
        <f>VLOOKUP(E79,VIP!$A$2:$O12761,8,FALSE)</f>
        <v>Si</v>
      </c>
      <c r="K79" s="136" t="str">
        <f>VLOOKUP(E79,VIP!$A$2:$O16335,6,0)</f>
        <v>NO</v>
      </c>
      <c r="L79" s="145" t="s">
        <v>2456</v>
      </c>
      <c r="M79" s="226" t="s">
        <v>2533</v>
      </c>
      <c r="N79" s="94" t="s">
        <v>2444</v>
      </c>
      <c r="O79" s="136" t="s">
        <v>2634</v>
      </c>
      <c r="P79" s="145"/>
      <c r="Q79" s="225">
        <v>44449.451354166667</v>
      </c>
    </row>
    <row r="80" spans="1:17" ht="18" x14ac:dyDescent="0.25">
      <c r="A80" s="136" t="str">
        <f>VLOOKUP(E80,'LISTADO ATM'!$A$2:$C$901,3,0)</f>
        <v>DISTRITO NACIONAL</v>
      </c>
      <c r="B80" s="123">
        <v>3336020283</v>
      </c>
      <c r="C80" s="95">
        <v>44448.419282407405</v>
      </c>
      <c r="D80" s="95" t="s">
        <v>2174</v>
      </c>
      <c r="E80" s="123">
        <v>721</v>
      </c>
      <c r="F80" s="136" t="str">
        <f>VLOOKUP(E80,VIP!$A$2:$O15865,2,0)</f>
        <v>DRBR23A</v>
      </c>
      <c r="G80" s="136" t="str">
        <f>VLOOKUP(E80,'LISTADO ATM'!$A$2:$B$900,2,0)</f>
        <v xml:space="preserve">ATM Oficina Charles de Gaulle II </v>
      </c>
      <c r="H80" s="136" t="str">
        <f>VLOOKUP(E80,VIP!$A$2:$O20826,7,FALSE)</f>
        <v>Si</v>
      </c>
      <c r="I80" s="136" t="str">
        <f>VLOOKUP(E80,VIP!$A$2:$O12791,8,FALSE)</f>
        <v>Si</v>
      </c>
      <c r="J80" s="136" t="str">
        <f>VLOOKUP(E80,VIP!$A$2:$O12741,8,FALSE)</f>
        <v>Si</v>
      </c>
      <c r="K80" s="136" t="str">
        <f>VLOOKUP(E80,VIP!$A$2:$O16315,6,0)</f>
        <v>NO</v>
      </c>
      <c r="L80" s="145" t="s">
        <v>2213</v>
      </c>
      <c r="M80" s="226" t="s">
        <v>2533</v>
      </c>
      <c r="N80" s="94" t="s">
        <v>2444</v>
      </c>
      <c r="O80" s="136" t="s">
        <v>2446</v>
      </c>
      <c r="P80" s="145"/>
      <c r="Q80" s="225">
        <v>44449.454212962963</v>
      </c>
    </row>
    <row r="81" spans="1:17" ht="18" x14ac:dyDescent="0.25">
      <c r="A81" s="136" t="str">
        <f>VLOOKUP(E81,'LISTADO ATM'!$A$2:$C$901,3,0)</f>
        <v>SUR</v>
      </c>
      <c r="B81" s="123">
        <v>3336021296</v>
      </c>
      <c r="C81" s="95">
        <v>44448.816840277781</v>
      </c>
      <c r="D81" s="95" t="s">
        <v>2460</v>
      </c>
      <c r="E81" s="123">
        <v>89</v>
      </c>
      <c r="F81" s="136" t="str">
        <f>VLOOKUP(E81,VIP!$A$2:$O15892,2,0)</f>
        <v>DRBR089</v>
      </c>
      <c r="G81" s="136" t="str">
        <f>VLOOKUP(E81,'LISTADO ATM'!$A$2:$B$900,2,0)</f>
        <v xml:space="preserve">ATM UNP El Cercado (San Juan) </v>
      </c>
      <c r="H81" s="136" t="str">
        <f>VLOOKUP(E81,VIP!$A$2:$O20853,7,FALSE)</f>
        <v>Si</v>
      </c>
      <c r="I81" s="136" t="str">
        <f>VLOOKUP(E81,VIP!$A$2:$O12818,8,FALSE)</f>
        <v>Si</v>
      </c>
      <c r="J81" s="136" t="str">
        <f>VLOOKUP(E81,VIP!$A$2:$O12768,8,FALSE)</f>
        <v>Si</v>
      </c>
      <c r="K81" s="136" t="str">
        <f>VLOOKUP(E81,VIP!$A$2:$O16342,6,0)</f>
        <v>NO</v>
      </c>
      <c r="L81" s="145" t="s">
        <v>2636</v>
      </c>
      <c r="M81" s="226" t="s">
        <v>2533</v>
      </c>
      <c r="N81" s="94" t="s">
        <v>2444</v>
      </c>
      <c r="O81" s="136" t="s">
        <v>2619</v>
      </c>
      <c r="P81" s="145"/>
      <c r="Q81" s="225">
        <v>44449.454861111109</v>
      </c>
    </row>
    <row r="82" spans="1:17" ht="18" x14ac:dyDescent="0.25">
      <c r="A82" s="136" t="str">
        <f>VLOOKUP(E82,'LISTADO ATM'!$A$2:$C$901,3,0)</f>
        <v>ESTE</v>
      </c>
      <c r="B82" s="123">
        <v>3336021190</v>
      </c>
      <c r="C82" s="95">
        <v>44448.706006944441</v>
      </c>
      <c r="D82" s="95" t="s">
        <v>2174</v>
      </c>
      <c r="E82" s="123">
        <v>368</v>
      </c>
      <c r="F82" s="136" t="str">
        <f>VLOOKUP(E82,VIP!$A$2:$O15877,2,0)</f>
        <v xml:space="preserve">DRBR368 </v>
      </c>
      <c r="G82" s="136" t="str">
        <f>VLOOKUP(E82,'LISTADO ATM'!$A$2:$B$900,2,0)</f>
        <v>ATM Ayuntamiento Peralvillo</v>
      </c>
      <c r="H82" s="136" t="str">
        <f>VLOOKUP(E82,VIP!$A$2:$O20838,7,FALSE)</f>
        <v>N/A</v>
      </c>
      <c r="I82" s="136" t="str">
        <f>VLOOKUP(E82,VIP!$A$2:$O12803,8,FALSE)</f>
        <v>N/A</v>
      </c>
      <c r="J82" s="136" t="str">
        <f>VLOOKUP(E82,VIP!$A$2:$O12753,8,FALSE)</f>
        <v>N/A</v>
      </c>
      <c r="K82" s="136" t="str">
        <f>VLOOKUP(E82,VIP!$A$2:$O16327,6,0)</f>
        <v>N/A</v>
      </c>
      <c r="L82" s="145" t="s">
        <v>2213</v>
      </c>
      <c r="M82" s="226" t="s">
        <v>2533</v>
      </c>
      <c r="N82" s="94" t="s">
        <v>2444</v>
      </c>
      <c r="O82" s="136" t="s">
        <v>2446</v>
      </c>
      <c r="P82" s="145"/>
      <c r="Q82" s="225">
        <v>44449.457962962966</v>
      </c>
    </row>
    <row r="83" spans="1:17" ht="18" x14ac:dyDescent="0.25">
      <c r="A83" s="136" t="str">
        <f>VLOOKUP(E83,'LISTADO ATM'!$A$2:$C$901,3,0)</f>
        <v>DISTRITO NACIONAL</v>
      </c>
      <c r="B83" s="123">
        <v>3336021272</v>
      </c>
      <c r="C83" s="95">
        <v>44448.777962962966</v>
      </c>
      <c r="D83" s="95" t="s">
        <v>2174</v>
      </c>
      <c r="E83" s="123">
        <v>85</v>
      </c>
      <c r="F83" s="136" t="str">
        <f>VLOOKUP(E83,VIP!$A$2:$O15890,2,0)</f>
        <v>DRBR085</v>
      </c>
      <c r="G83" s="136" t="str">
        <f>VLOOKUP(E83,'LISTADO ATM'!$A$2:$B$900,2,0)</f>
        <v xml:space="preserve">ATM Oficina San Isidro (Fuerza Aérea) </v>
      </c>
      <c r="H83" s="136" t="str">
        <f>VLOOKUP(E83,VIP!$A$2:$O20851,7,FALSE)</f>
        <v>Si</v>
      </c>
      <c r="I83" s="136" t="str">
        <f>VLOOKUP(E83,VIP!$A$2:$O12816,8,FALSE)</f>
        <v>Si</v>
      </c>
      <c r="J83" s="136" t="str">
        <f>VLOOKUP(E83,VIP!$A$2:$O12766,8,FALSE)</f>
        <v>Si</v>
      </c>
      <c r="K83" s="136" t="str">
        <f>VLOOKUP(E83,VIP!$A$2:$O16340,6,0)</f>
        <v>NO</v>
      </c>
      <c r="L83" s="145" t="s">
        <v>2456</v>
      </c>
      <c r="M83" s="226" t="s">
        <v>2533</v>
      </c>
      <c r="N83" s="94" t="s">
        <v>2444</v>
      </c>
      <c r="O83" s="136" t="s">
        <v>2446</v>
      </c>
      <c r="P83" s="145"/>
      <c r="Q83" s="225">
        <v>44449.458402777775</v>
      </c>
    </row>
    <row r="84" spans="1:17" ht="18" x14ac:dyDescent="0.25">
      <c r="A84" s="136" t="str">
        <f>VLOOKUP(E84,'LISTADO ATM'!$A$2:$C$901,3,0)</f>
        <v>DISTRITO NACIONAL</v>
      </c>
      <c r="B84" s="123">
        <v>3336021224</v>
      </c>
      <c r="C84" s="95">
        <v>44448.726134259261</v>
      </c>
      <c r="D84" s="95" t="s">
        <v>2174</v>
      </c>
      <c r="E84" s="123">
        <v>549</v>
      </c>
      <c r="F84" s="136" t="str">
        <f>VLOOKUP(E84,VIP!$A$2:$O15880,2,0)</f>
        <v>DRBR026</v>
      </c>
      <c r="G84" s="136" t="str">
        <f>VLOOKUP(E84,'LISTADO ATM'!$A$2:$B$900,2,0)</f>
        <v xml:space="preserve">ATM Ministerio de Turismo (Oficinas Gubernamentales) </v>
      </c>
      <c r="H84" s="136" t="str">
        <f>VLOOKUP(E84,VIP!$A$2:$O20841,7,FALSE)</f>
        <v>Si</v>
      </c>
      <c r="I84" s="136" t="str">
        <f>VLOOKUP(E84,VIP!$A$2:$O12806,8,FALSE)</f>
        <v>Si</v>
      </c>
      <c r="J84" s="136" t="str">
        <f>VLOOKUP(E84,VIP!$A$2:$O12756,8,FALSE)</f>
        <v>Si</v>
      </c>
      <c r="K84" s="136" t="str">
        <f>VLOOKUP(E84,VIP!$A$2:$O16330,6,0)</f>
        <v>NO</v>
      </c>
      <c r="L84" s="145" t="s">
        <v>2239</v>
      </c>
      <c r="M84" s="226" t="s">
        <v>2533</v>
      </c>
      <c r="N84" s="94" t="s">
        <v>2444</v>
      </c>
      <c r="O84" s="136" t="s">
        <v>2446</v>
      </c>
      <c r="P84" s="145"/>
      <c r="Q84" s="225">
        <v>44449.459444444445</v>
      </c>
    </row>
    <row r="85" spans="1:17" ht="19.5" customHeight="1" x14ac:dyDescent="0.25">
      <c r="A85" s="136" t="str">
        <f>VLOOKUP(E85,'LISTADO ATM'!$A$2:$C$901,3,0)</f>
        <v>NORTE</v>
      </c>
      <c r="B85" s="123">
        <v>3336021261</v>
      </c>
      <c r="C85" s="95">
        <v>44448.763379629629</v>
      </c>
      <c r="D85" s="95" t="s">
        <v>2175</v>
      </c>
      <c r="E85" s="123">
        <v>638</v>
      </c>
      <c r="F85" s="136" t="str">
        <f>VLOOKUP(E85,VIP!$A$2:$O15887,2,0)</f>
        <v>DRBR638</v>
      </c>
      <c r="G85" s="136" t="str">
        <f>VLOOKUP(E85,'LISTADO ATM'!$A$2:$B$900,2,0)</f>
        <v xml:space="preserve">ATM S/M Yoma </v>
      </c>
      <c r="H85" s="136" t="str">
        <f>VLOOKUP(E85,VIP!$A$2:$O20848,7,FALSE)</f>
        <v>Si</v>
      </c>
      <c r="I85" s="136" t="str">
        <f>VLOOKUP(E85,VIP!$A$2:$O12813,8,FALSE)</f>
        <v>Si</v>
      </c>
      <c r="J85" s="136" t="str">
        <f>VLOOKUP(E85,VIP!$A$2:$O12763,8,FALSE)</f>
        <v>Si</v>
      </c>
      <c r="K85" s="136" t="str">
        <f>VLOOKUP(E85,VIP!$A$2:$O16337,6,0)</f>
        <v>NO</v>
      </c>
      <c r="L85" s="145" t="s">
        <v>2456</v>
      </c>
      <c r="M85" s="226" t="s">
        <v>2533</v>
      </c>
      <c r="N85" s="94" t="s">
        <v>2444</v>
      </c>
      <c r="O85" s="136" t="s">
        <v>2634</v>
      </c>
      <c r="P85" s="145"/>
      <c r="Q85" s="225">
        <v>44449.459849537037</v>
      </c>
    </row>
    <row r="86" spans="1:17" s="120" customFormat="1" ht="19.5" customHeight="1" x14ac:dyDescent="0.25">
      <c r="A86" s="136" t="str">
        <f>VLOOKUP(E86,'LISTADO ATM'!$A$2:$C$901,3,0)</f>
        <v>DISTRITO NACIONAL</v>
      </c>
      <c r="B86" s="123">
        <v>3336021230</v>
      </c>
      <c r="C86" s="95">
        <v>44448.730879629627</v>
      </c>
      <c r="D86" s="95" t="s">
        <v>2174</v>
      </c>
      <c r="E86" s="123">
        <v>577</v>
      </c>
      <c r="F86" s="136" t="str">
        <f>VLOOKUP(E86,VIP!$A$2:$O15881,2,0)</f>
        <v>DRBR173</v>
      </c>
      <c r="G86" s="136" t="str">
        <f>VLOOKUP(E86,'LISTADO ATM'!$A$2:$B$900,2,0)</f>
        <v xml:space="preserve">ATM Olé Ave. Duarte </v>
      </c>
      <c r="H86" s="136" t="str">
        <f>VLOOKUP(E86,VIP!$A$2:$O20842,7,FALSE)</f>
        <v>Si</v>
      </c>
      <c r="I86" s="136" t="str">
        <f>VLOOKUP(E86,VIP!$A$2:$O12807,8,FALSE)</f>
        <v>Si</v>
      </c>
      <c r="J86" s="136" t="str">
        <f>VLOOKUP(E86,VIP!$A$2:$O12757,8,FALSE)</f>
        <v>Si</v>
      </c>
      <c r="K86" s="136" t="str">
        <f>VLOOKUP(E86,VIP!$A$2:$O16331,6,0)</f>
        <v>SI</v>
      </c>
      <c r="L86" s="145" t="s">
        <v>2630</v>
      </c>
      <c r="M86" s="226" t="s">
        <v>2533</v>
      </c>
      <c r="N86" s="94" t="s">
        <v>2444</v>
      </c>
      <c r="O86" s="136" t="s">
        <v>2446</v>
      </c>
      <c r="P86" s="145"/>
      <c r="Q86" s="225">
        <v>44449.460115740738</v>
      </c>
    </row>
    <row r="87" spans="1:17" s="120" customFormat="1" ht="19.5" customHeight="1" x14ac:dyDescent="0.25">
      <c r="A87" s="136" t="str">
        <f>VLOOKUP(E87,'LISTADO ATM'!$A$2:$C$901,3,0)</f>
        <v>DISTRITO NACIONAL</v>
      </c>
      <c r="B87" s="123">
        <v>3336021266</v>
      </c>
      <c r="C87" s="95">
        <v>44448.770775462966</v>
      </c>
      <c r="D87" s="95" t="s">
        <v>2174</v>
      </c>
      <c r="E87" s="123">
        <v>618</v>
      </c>
      <c r="F87" s="136" t="str">
        <f>VLOOKUP(E87,VIP!$A$2:$O15889,2,0)</f>
        <v>DRBR618</v>
      </c>
      <c r="G87" s="136" t="str">
        <f>VLOOKUP(E87,'LISTADO ATM'!$A$2:$B$900,2,0)</f>
        <v xml:space="preserve">ATM Bienes Nacionales </v>
      </c>
      <c r="H87" s="136" t="str">
        <f>VLOOKUP(E87,VIP!$A$2:$O20850,7,FALSE)</f>
        <v>Si</v>
      </c>
      <c r="I87" s="136" t="str">
        <f>VLOOKUP(E87,VIP!$A$2:$O12815,8,FALSE)</f>
        <v>Si</v>
      </c>
      <c r="J87" s="136" t="str">
        <f>VLOOKUP(E87,VIP!$A$2:$O12765,8,FALSE)</f>
        <v>Si</v>
      </c>
      <c r="K87" s="136" t="str">
        <f>VLOOKUP(E87,VIP!$A$2:$O16339,6,0)</f>
        <v>NO</v>
      </c>
      <c r="L87" s="145" t="s">
        <v>2239</v>
      </c>
      <c r="M87" s="226" t="s">
        <v>2533</v>
      </c>
      <c r="N87" s="94" t="s">
        <v>2444</v>
      </c>
      <c r="O87" s="136" t="s">
        <v>2446</v>
      </c>
      <c r="P87" s="145"/>
      <c r="Q87" s="225">
        <v>44449.461817129632</v>
      </c>
    </row>
    <row r="88" spans="1:17" s="120" customFormat="1" ht="19.5" customHeight="1" x14ac:dyDescent="0.25">
      <c r="A88" s="136" t="str">
        <f>VLOOKUP(E88,'LISTADO ATM'!$A$2:$C$901,3,0)</f>
        <v>SUR</v>
      </c>
      <c r="B88" s="123">
        <v>3336021277</v>
      </c>
      <c r="C88" s="95">
        <v>44448.782777777778</v>
      </c>
      <c r="D88" s="95" t="s">
        <v>2174</v>
      </c>
      <c r="E88" s="123">
        <v>584</v>
      </c>
      <c r="F88" s="136" t="str">
        <f>VLOOKUP(E88,VIP!$A$2:$O15891,2,0)</f>
        <v>DRBR404</v>
      </c>
      <c r="G88" s="136" t="str">
        <f>VLOOKUP(E88,'LISTADO ATM'!$A$2:$B$900,2,0)</f>
        <v xml:space="preserve">ATM Oficina San Cristóbal I </v>
      </c>
      <c r="H88" s="136" t="str">
        <f>VLOOKUP(E88,VIP!$A$2:$O20852,7,FALSE)</f>
        <v>Si</v>
      </c>
      <c r="I88" s="136" t="str">
        <f>VLOOKUP(E88,VIP!$A$2:$O12817,8,FALSE)</f>
        <v>Si</v>
      </c>
      <c r="J88" s="136" t="str">
        <f>VLOOKUP(E88,VIP!$A$2:$O12767,8,FALSE)</f>
        <v>Si</v>
      </c>
      <c r="K88" s="136" t="str">
        <f>VLOOKUP(E88,VIP!$A$2:$O16341,6,0)</f>
        <v>SI</v>
      </c>
      <c r="L88" s="145" t="s">
        <v>2456</v>
      </c>
      <c r="M88" s="226" t="s">
        <v>2533</v>
      </c>
      <c r="N88" s="94" t="s">
        <v>2444</v>
      </c>
      <c r="O88" s="136" t="s">
        <v>2446</v>
      </c>
      <c r="P88" s="145"/>
      <c r="Q88" s="225">
        <v>44449.463680555556</v>
      </c>
    </row>
    <row r="89" spans="1:17" s="120" customFormat="1" ht="19.5" customHeight="1" x14ac:dyDescent="0.25">
      <c r="A89" s="136" t="str">
        <f>VLOOKUP(E89,'LISTADO ATM'!$A$2:$C$901,3,0)</f>
        <v>DISTRITO NACIONAL</v>
      </c>
      <c r="B89" s="123">
        <v>3336021313</v>
      </c>
      <c r="C89" s="95">
        <v>44448.879537037035</v>
      </c>
      <c r="D89" s="95" t="s">
        <v>2174</v>
      </c>
      <c r="E89" s="123">
        <v>624</v>
      </c>
      <c r="F89" s="136" t="str">
        <f>VLOOKUP(E89,VIP!$A$2:$O15898,2,0)</f>
        <v>DRBR624</v>
      </c>
      <c r="G89" s="136" t="str">
        <f>VLOOKUP(E89,'LISTADO ATM'!$A$2:$B$900,2,0)</f>
        <v xml:space="preserve">ATM Policía Nacional I </v>
      </c>
      <c r="H89" s="136" t="str">
        <f>VLOOKUP(E89,VIP!$A$2:$O20859,7,FALSE)</f>
        <v>Si</v>
      </c>
      <c r="I89" s="136" t="str">
        <f>VLOOKUP(E89,VIP!$A$2:$O12824,8,FALSE)</f>
        <v>Si</v>
      </c>
      <c r="J89" s="136" t="str">
        <f>VLOOKUP(E89,VIP!$A$2:$O12774,8,FALSE)</f>
        <v>Si</v>
      </c>
      <c r="K89" s="136" t="str">
        <f>VLOOKUP(E89,VIP!$A$2:$O16348,6,0)</f>
        <v>NO</v>
      </c>
      <c r="L89" s="145" t="s">
        <v>2630</v>
      </c>
      <c r="M89" s="226" t="s">
        <v>2533</v>
      </c>
      <c r="N89" s="94" t="s">
        <v>2444</v>
      </c>
      <c r="O89" s="136" t="s">
        <v>2446</v>
      </c>
      <c r="P89" s="145"/>
      <c r="Q89" s="225">
        <v>44449.463831018518</v>
      </c>
    </row>
    <row r="90" spans="1:17" s="120" customFormat="1" ht="19.5" customHeight="1" x14ac:dyDescent="0.25">
      <c r="A90" s="136" t="str">
        <f>VLOOKUP(E90,'LISTADO ATM'!$A$2:$C$901,3,0)</f>
        <v>NORTE</v>
      </c>
      <c r="B90" s="123">
        <v>3336021297</v>
      </c>
      <c r="C90" s="95">
        <v>44448.819282407407</v>
      </c>
      <c r="D90" s="95" t="s">
        <v>2460</v>
      </c>
      <c r="E90" s="123">
        <v>796</v>
      </c>
      <c r="F90" s="136" t="str">
        <f>VLOOKUP(E90,VIP!$A$2:$O15893,2,0)</f>
        <v>DRBR155</v>
      </c>
      <c r="G90" s="136" t="str">
        <f>VLOOKUP(E90,'LISTADO ATM'!$A$2:$B$900,2,0)</f>
        <v xml:space="preserve">ATM Oficina Plaza Ventura (Nagua) </v>
      </c>
      <c r="H90" s="136" t="str">
        <f>VLOOKUP(E90,VIP!$A$2:$O20854,7,FALSE)</f>
        <v>Si</v>
      </c>
      <c r="I90" s="136" t="str">
        <f>VLOOKUP(E90,VIP!$A$2:$O12819,8,FALSE)</f>
        <v>Si</v>
      </c>
      <c r="J90" s="136" t="str">
        <f>VLOOKUP(E90,VIP!$A$2:$O12769,8,FALSE)</f>
        <v>Si</v>
      </c>
      <c r="K90" s="136" t="str">
        <f>VLOOKUP(E90,VIP!$A$2:$O16343,6,0)</f>
        <v>SI</v>
      </c>
      <c r="L90" s="145" t="s">
        <v>2636</v>
      </c>
      <c r="M90" s="226" t="s">
        <v>2533</v>
      </c>
      <c r="N90" s="94" t="s">
        <v>2444</v>
      </c>
      <c r="O90" s="136" t="s">
        <v>2619</v>
      </c>
      <c r="P90" s="145"/>
      <c r="Q90" s="225">
        <v>44449.464583333334</v>
      </c>
    </row>
    <row r="91" spans="1:17" s="120" customFormat="1" ht="19.5" customHeight="1" x14ac:dyDescent="0.25">
      <c r="A91" s="136" t="str">
        <f>VLOOKUP(E91,'LISTADO ATM'!$A$2:$C$901,3,0)</f>
        <v>DISTRITO NACIONAL</v>
      </c>
      <c r="B91" s="123">
        <v>3336021324</v>
      </c>
      <c r="C91" s="95">
        <v>44448.9059837963</v>
      </c>
      <c r="D91" s="95" t="s">
        <v>2174</v>
      </c>
      <c r="E91" s="123">
        <v>955</v>
      </c>
      <c r="F91" s="136" t="str">
        <f>VLOOKUP(E91,VIP!$A$2:$O15907,2,0)</f>
        <v>DRBR955</v>
      </c>
      <c r="G91" s="136" t="str">
        <f>VLOOKUP(E91,'LISTADO ATM'!$A$2:$B$900,2,0)</f>
        <v xml:space="preserve">ATM Oficina Americana Independencia II </v>
      </c>
      <c r="H91" s="136" t="str">
        <f>VLOOKUP(E91,VIP!$A$2:$O20868,7,FALSE)</f>
        <v>Si</v>
      </c>
      <c r="I91" s="136" t="str">
        <f>VLOOKUP(E91,VIP!$A$2:$O12833,8,FALSE)</f>
        <v>Si</v>
      </c>
      <c r="J91" s="136" t="str">
        <f>VLOOKUP(E91,VIP!$A$2:$O12783,8,FALSE)</f>
        <v>Si</v>
      </c>
      <c r="K91" s="136" t="str">
        <f>VLOOKUP(E91,VIP!$A$2:$O16357,6,0)</f>
        <v>NO</v>
      </c>
      <c r="L91" s="145" t="s">
        <v>2456</v>
      </c>
      <c r="M91" s="226" t="s">
        <v>2533</v>
      </c>
      <c r="N91" s="94" t="s">
        <v>2444</v>
      </c>
      <c r="O91" s="136" t="s">
        <v>2446</v>
      </c>
      <c r="P91" s="145"/>
      <c r="Q91" s="225">
        <v>44449.46497685185</v>
      </c>
    </row>
    <row r="92" spans="1:17" s="120" customFormat="1" ht="19.5" customHeight="1" x14ac:dyDescent="0.25">
      <c r="A92" s="136" t="str">
        <f>VLOOKUP(E92,'LISTADO ATM'!$A$2:$C$901,3,0)</f>
        <v>DISTRITO NACIONAL</v>
      </c>
      <c r="B92" s="123">
        <v>3336021321</v>
      </c>
      <c r="C92" s="95">
        <v>44448.899618055555</v>
      </c>
      <c r="D92" s="95" t="s">
        <v>2174</v>
      </c>
      <c r="E92" s="123">
        <v>911</v>
      </c>
      <c r="F92" s="136" t="str">
        <f>VLOOKUP(E92,VIP!$A$2:$O15904,2,0)</f>
        <v>DRBR911</v>
      </c>
      <c r="G92" s="136" t="str">
        <f>VLOOKUP(E92,'LISTADO ATM'!$A$2:$B$900,2,0)</f>
        <v xml:space="preserve">ATM Oficina Venezuela II </v>
      </c>
      <c r="H92" s="136" t="str">
        <f>VLOOKUP(E92,VIP!$A$2:$O20865,7,FALSE)</f>
        <v>Si</v>
      </c>
      <c r="I92" s="136" t="str">
        <f>VLOOKUP(E92,VIP!$A$2:$O12830,8,FALSE)</f>
        <v>Si</v>
      </c>
      <c r="J92" s="136" t="str">
        <f>VLOOKUP(E92,VIP!$A$2:$O12780,8,FALSE)</f>
        <v>Si</v>
      </c>
      <c r="K92" s="136" t="str">
        <f>VLOOKUP(E92,VIP!$A$2:$O16354,6,0)</f>
        <v>SI</v>
      </c>
      <c r="L92" s="145" t="s">
        <v>2213</v>
      </c>
      <c r="M92" s="226" t="s">
        <v>2533</v>
      </c>
      <c r="N92" s="94" t="s">
        <v>2444</v>
      </c>
      <c r="O92" s="136" t="s">
        <v>2446</v>
      </c>
      <c r="P92" s="145"/>
      <c r="Q92" s="225">
        <v>44449.466956018521</v>
      </c>
    </row>
    <row r="1028701" spans="16:16" ht="18" x14ac:dyDescent="0.25">
      <c r="P1028701" s="129"/>
    </row>
  </sheetData>
  <autoFilter ref="A4:Q4">
    <sortState ref="A5:Q92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85 E1:E4 E93:E1048576">
    <cfRule type="duplicateValues" dxfId="268" priority="167"/>
  </conditionalFormatting>
  <conditionalFormatting sqref="B24:B85 B1:B4 B93:B1048576">
    <cfRule type="duplicateValues" dxfId="267" priority="143031"/>
    <cfRule type="duplicateValues" dxfId="266" priority="143032"/>
  </conditionalFormatting>
  <conditionalFormatting sqref="B24:B85 B1:B4 B93:B1048576">
    <cfRule type="duplicateValues" dxfId="265" priority="143039"/>
  </conditionalFormatting>
  <conditionalFormatting sqref="B24:B85 B93:B1048576">
    <cfRule type="duplicateValues" dxfId="264" priority="143043"/>
    <cfRule type="duplicateValues" dxfId="263" priority="143044"/>
  </conditionalFormatting>
  <conditionalFormatting sqref="E24:E85 E1:E4 E93:E1048576">
    <cfRule type="duplicateValues" dxfId="262" priority="143049"/>
    <cfRule type="duplicateValues" dxfId="261" priority="143050"/>
  </conditionalFormatting>
  <conditionalFormatting sqref="E24:E85 E1:E4 E93:E1048576">
    <cfRule type="duplicateValues" dxfId="260" priority="143057"/>
    <cfRule type="duplicateValues" dxfId="259" priority="143058"/>
    <cfRule type="duplicateValues" dxfId="258" priority="143059"/>
  </conditionalFormatting>
  <conditionalFormatting sqref="E24:E85 E93:E1048576">
    <cfRule type="duplicateValues" dxfId="257" priority="143069"/>
  </conditionalFormatting>
  <conditionalFormatting sqref="E24:E85 E93:E1048576">
    <cfRule type="duplicateValues" dxfId="256" priority="143076"/>
    <cfRule type="duplicateValues" dxfId="255" priority="143077"/>
    <cfRule type="duplicateValues" dxfId="254" priority="143078"/>
  </conditionalFormatting>
  <conditionalFormatting sqref="E24:E85 E93:E1048576">
    <cfRule type="duplicateValues" dxfId="253" priority="143085"/>
    <cfRule type="duplicateValues" dxfId="252" priority="143086"/>
  </conditionalFormatting>
  <conditionalFormatting sqref="B24:B85 B1:B4 B93:B1048576">
    <cfRule type="duplicateValues" dxfId="251" priority="143091"/>
    <cfRule type="duplicateValues" dxfId="250" priority="143092"/>
    <cfRule type="duplicateValues" dxfId="249" priority="143093"/>
  </conditionalFormatting>
  <conditionalFormatting sqref="B24:B85 B93:B1048576">
    <cfRule type="duplicateValues" dxfId="248" priority="110"/>
  </conditionalFormatting>
  <conditionalFormatting sqref="E72:E85">
    <cfRule type="duplicateValues" dxfId="247" priority="60"/>
    <cfRule type="duplicateValues" dxfId="246" priority="61"/>
  </conditionalFormatting>
  <conditionalFormatting sqref="E72:E85">
    <cfRule type="duplicateValues" dxfId="245" priority="59"/>
  </conditionalFormatting>
  <conditionalFormatting sqref="E72:E85">
    <cfRule type="duplicateValues" dxfId="244" priority="56"/>
    <cfRule type="duplicateValues" dxfId="243" priority="57"/>
    <cfRule type="duplicateValues" dxfId="242" priority="58"/>
  </conditionalFormatting>
  <conditionalFormatting sqref="B72:B77">
    <cfRule type="duplicateValues" dxfId="241" priority="55"/>
  </conditionalFormatting>
  <conditionalFormatting sqref="B72:B77">
    <cfRule type="duplicateValues" dxfId="240" priority="53"/>
    <cfRule type="duplicateValues" dxfId="239" priority="54"/>
  </conditionalFormatting>
  <conditionalFormatting sqref="B72:B77">
    <cfRule type="duplicateValues" dxfId="238" priority="50"/>
    <cfRule type="duplicateValues" dxfId="237" priority="51"/>
    <cfRule type="duplicateValues" dxfId="236" priority="52"/>
  </conditionalFormatting>
  <conditionalFormatting sqref="B78">
    <cfRule type="duplicateValues" dxfId="235" priority="49"/>
  </conditionalFormatting>
  <conditionalFormatting sqref="B78">
    <cfRule type="duplicateValues" dxfId="234" priority="47"/>
    <cfRule type="duplicateValues" dxfId="233" priority="48"/>
  </conditionalFormatting>
  <conditionalFormatting sqref="B78">
    <cfRule type="duplicateValues" dxfId="232" priority="44"/>
    <cfRule type="duplicateValues" dxfId="231" priority="45"/>
    <cfRule type="duplicateValues" dxfId="230" priority="46"/>
  </conditionalFormatting>
  <conditionalFormatting sqref="E1:E85 E93:E1048576">
    <cfRule type="duplicateValues" dxfId="229" priority="43"/>
  </conditionalFormatting>
  <conditionalFormatting sqref="B1:B85 B93:B1048576">
    <cfRule type="duplicateValues" dxfId="228" priority="42"/>
  </conditionalFormatting>
  <conditionalFormatting sqref="B79:B85">
    <cfRule type="duplicateValues" dxfId="227" priority="41"/>
  </conditionalFormatting>
  <conditionalFormatting sqref="B79:B85">
    <cfRule type="duplicateValues" dxfId="226" priority="39"/>
    <cfRule type="duplicateValues" dxfId="225" priority="40"/>
  </conditionalFormatting>
  <conditionalFormatting sqref="B79:B85">
    <cfRule type="duplicateValues" dxfId="224" priority="36"/>
    <cfRule type="duplicateValues" dxfId="223" priority="37"/>
    <cfRule type="duplicateValues" dxfId="222" priority="38"/>
  </conditionalFormatting>
  <conditionalFormatting sqref="E5:E71">
    <cfRule type="duplicateValues" dxfId="46" priority="144874"/>
    <cfRule type="duplicateValues" dxfId="45" priority="144875"/>
  </conditionalFormatting>
  <conditionalFormatting sqref="E5:E71">
    <cfRule type="duplicateValues" dxfId="44" priority="144878"/>
  </conditionalFormatting>
  <conditionalFormatting sqref="B5:B71">
    <cfRule type="duplicateValues" dxfId="43" priority="144880"/>
  </conditionalFormatting>
  <conditionalFormatting sqref="E5:E71">
    <cfRule type="duplicateValues" dxfId="42" priority="144882"/>
    <cfRule type="duplicateValues" dxfId="41" priority="144883"/>
    <cfRule type="duplicateValues" dxfId="40" priority="144884"/>
  </conditionalFormatting>
  <conditionalFormatting sqref="B5:B71">
    <cfRule type="duplicateValues" dxfId="39" priority="144888"/>
    <cfRule type="duplicateValues" dxfId="38" priority="144889"/>
  </conditionalFormatting>
  <conditionalFormatting sqref="B5:B71">
    <cfRule type="duplicateValues" dxfId="37" priority="144892"/>
    <cfRule type="duplicateValues" dxfId="36" priority="144893"/>
    <cfRule type="duplicateValues" dxfId="35" priority="144894"/>
  </conditionalFormatting>
  <conditionalFormatting sqref="E86:E92">
    <cfRule type="duplicateValues" dxfId="34" priority="35"/>
  </conditionalFormatting>
  <conditionalFormatting sqref="B86:B92">
    <cfRule type="duplicateValues" dxfId="33" priority="33"/>
    <cfRule type="duplicateValues" dxfId="32" priority="34"/>
  </conditionalFormatting>
  <conditionalFormatting sqref="B86:B92">
    <cfRule type="duplicateValues" dxfId="31" priority="32"/>
  </conditionalFormatting>
  <conditionalFormatting sqref="B86:B92">
    <cfRule type="duplicateValues" dxfId="30" priority="30"/>
    <cfRule type="duplicateValues" dxfId="29" priority="31"/>
  </conditionalFormatting>
  <conditionalFormatting sqref="E86:E92">
    <cfRule type="duplicateValues" dxfId="28" priority="28"/>
    <cfRule type="duplicateValues" dxfId="27" priority="29"/>
  </conditionalFormatting>
  <conditionalFormatting sqref="E86:E92">
    <cfRule type="duplicateValues" dxfId="26" priority="25"/>
    <cfRule type="duplicateValues" dxfId="25" priority="26"/>
    <cfRule type="duplicateValues" dxfId="24" priority="27"/>
  </conditionalFormatting>
  <conditionalFormatting sqref="E86:E92">
    <cfRule type="duplicateValues" dxfId="23" priority="24"/>
  </conditionalFormatting>
  <conditionalFormatting sqref="E86:E92">
    <cfRule type="duplicateValues" dxfId="22" priority="21"/>
    <cfRule type="duplicateValues" dxfId="21" priority="22"/>
    <cfRule type="duplicateValues" dxfId="20" priority="23"/>
  </conditionalFormatting>
  <conditionalFormatting sqref="E86:E92">
    <cfRule type="duplicateValues" dxfId="19" priority="19"/>
    <cfRule type="duplicateValues" dxfId="18" priority="20"/>
  </conditionalFormatting>
  <conditionalFormatting sqref="B86:B92">
    <cfRule type="duplicateValues" dxfId="17" priority="16"/>
    <cfRule type="duplicateValues" dxfId="16" priority="17"/>
    <cfRule type="duplicateValues" dxfId="15" priority="18"/>
  </conditionalFormatting>
  <conditionalFormatting sqref="B86:B92">
    <cfRule type="duplicateValues" dxfId="14" priority="15"/>
  </conditionalFormatting>
  <conditionalFormatting sqref="E86:E92">
    <cfRule type="duplicateValues" dxfId="13" priority="13"/>
    <cfRule type="duplicateValues" dxfId="12" priority="14"/>
  </conditionalFormatting>
  <conditionalFormatting sqref="E86:E92">
    <cfRule type="duplicateValues" dxfId="11" priority="12"/>
  </conditionalFormatting>
  <conditionalFormatting sqref="E86:E92">
    <cfRule type="duplicateValues" dxfId="10" priority="9"/>
    <cfRule type="duplicateValues" dxfId="9" priority="10"/>
    <cfRule type="duplicateValues" dxfId="8" priority="11"/>
  </conditionalFormatting>
  <conditionalFormatting sqref="E86:E92">
    <cfRule type="duplicateValues" dxfId="7" priority="8"/>
  </conditionalFormatting>
  <conditionalFormatting sqref="B86:B92">
    <cfRule type="duplicateValues" dxfId="6" priority="7"/>
  </conditionalFormatting>
  <conditionalFormatting sqref="B86:B92">
    <cfRule type="duplicateValues" dxfId="5" priority="6"/>
  </conditionalFormatting>
  <conditionalFormatting sqref="B86:B92">
    <cfRule type="duplicateValues" dxfId="4" priority="4"/>
    <cfRule type="duplicateValues" dxfId="3" priority="5"/>
  </conditionalFormatting>
  <conditionalFormatting sqref="B86:B9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33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3" t="s">
        <v>2144</v>
      </c>
      <c r="B1" s="164"/>
      <c r="C1" s="164"/>
      <c r="D1" s="164"/>
      <c r="E1" s="165"/>
      <c r="F1" s="161" t="s">
        <v>2538</v>
      </c>
      <c r="G1" s="162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166" t="s">
        <v>2615</v>
      </c>
      <c r="B2" s="167"/>
      <c r="C2" s="167"/>
      <c r="D2" s="167"/>
      <c r="E2" s="168"/>
      <c r="F2" s="98" t="s">
        <v>2537</v>
      </c>
      <c r="G2" s="97">
        <f>G3+G4</f>
        <v>88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72"/>
      <c r="B3" s="173"/>
      <c r="C3" s="174"/>
      <c r="D3" s="174"/>
      <c r="E3" s="175"/>
      <c r="F3" s="98" t="s">
        <v>2536</v>
      </c>
      <c r="G3" s="97">
        <f>COUNTIF(REPORTE!A:Q,"fuera de Servicio")</f>
        <v>67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176"/>
      <c r="D4" s="176"/>
      <c r="E4" s="177"/>
      <c r="F4" s="98" t="s">
        <v>2533</v>
      </c>
      <c r="G4" s="97">
        <f>COUNTIF(REPORTE!A:Q,"En Servicio")</f>
        <v>21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176"/>
      <c r="D5" s="176"/>
      <c r="E5" s="177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0"/>
      <c r="B6" s="181"/>
      <c r="C6" s="178"/>
      <c r="D6" s="178"/>
      <c r="E6" s="179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204"/>
      <c r="D10" s="204"/>
      <c r="E10" s="204"/>
    </row>
    <row r="11" spans="1:11" s="107" customFormat="1" x14ac:dyDescent="0.25">
      <c r="A11" s="180"/>
      <c r="B11" s="181"/>
      <c r="C11" s="181"/>
      <c r="D11" s="181"/>
      <c r="E11" s="205"/>
    </row>
    <row r="12" spans="1:11" s="107" customFormat="1" ht="18" customHeight="1" thickBot="1" x14ac:dyDescent="0.3">
      <c r="A12" s="169" t="s">
        <v>2566</v>
      </c>
      <c r="B12" s="170"/>
      <c r="C12" s="170"/>
      <c r="D12" s="170"/>
      <c r="E12" s="171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91" t="s">
        <v>2411</v>
      </c>
      <c r="E13" s="192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204"/>
      <c r="D15" s="204"/>
      <c r="E15" s="204"/>
    </row>
    <row r="16" spans="1:11" s="107" customFormat="1" ht="18" customHeight="1" thickBot="1" x14ac:dyDescent="0.3">
      <c r="A16" s="185"/>
      <c r="B16" s="186"/>
      <c r="C16" s="186"/>
      <c r="D16" s="186"/>
      <c r="E16" s="187"/>
    </row>
    <row r="17" spans="1:5" s="107" customFormat="1" ht="18.75" customHeight="1" thickBot="1" x14ac:dyDescent="0.3">
      <c r="A17" s="195" t="s">
        <v>2463</v>
      </c>
      <c r="B17" s="196"/>
      <c r="C17" s="196"/>
      <c r="D17" s="196"/>
      <c r="E17" s="197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8"/>
      <c r="D23" s="199"/>
      <c r="E23" s="200"/>
    </row>
    <row r="24" spans="1:5" s="112" customFormat="1" ht="18" customHeight="1" thickBot="1" x14ac:dyDescent="0.3">
      <c r="A24" s="185"/>
      <c r="B24" s="186"/>
      <c r="C24" s="186"/>
      <c r="D24" s="186"/>
      <c r="E24" s="187"/>
    </row>
    <row r="25" spans="1:5" s="112" customFormat="1" ht="18" customHeight="1" thickBot="1" x14ac:dyDescent="0.3">
      <c r="A25" s="201" t="s">
        <v>2434</v>
      </c>
      <c r="B25" s="202"/>
      <c r="C25" s="202"/>
      <c r="D25" s="202"/>
      <c r="E25" s="203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82"/>
      <c r="D31" s="183"/>
      <c r="E31" s="184"/>
    </row>
    <row r="32" spans="1:5" s="120" customFormat="1" ht="18.75" customHeight="1" thickBot="1" x14ac:dyDescent="0.3">
      <c r="A32" s="185"/>
      <c r="B32" s="186"/>
      <c r="C32" s="186"/>
      <c r="D32" s="186"/>
      <c r="E32" s="187"/>
    </row>
    <row r="33" spans="1:5" s="120" customFormat="1" ht="18.75" customHeight="1" thickBot="1" x14ac:dyDescent="0.3">
      <c r="A33" s="188" t="s">
        <v>2579</v>
      </c>
      <c r="B33" s="189"/>
      <c r="C33" s="189"/>
      <c r="D33" s="189"/>
      <c r="E33" s="190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82"/>
      <c r="D44" s="183"/>
      <c r="E44" s="184"/>
    </row>
    <row r="45" spans="1:5" s="120" customFormat="1" ht="18.75" customHeight="1" thickBot="1" x14ac:dyDescent="0.3">
      <c r="A45" s="185"/>
      <c r="B45" s="186"/>
      <c r="C45" s="173"/>
      <c r="D45" s="173"/>
      <c r="E45" s="210"/>
    </row>
    <row r="46" spans="1:5" s="120" customFormat="1" ht="18.75" customHeight="1" thickBot="1" x14ac:dyDescent="0.3">
      <c r="A46" s="206" t="s">
        <v>2464</v>
      </c>
      <c r="B46" s="207"/>
      <c r="C46" s="211"/>
      <c r="D46" s="211"/>
      <c r="E46" s="212"/>
    </row>
    <row r="47" spans="1:5" s="120" customFormat="1" ht="18.75" customHeight="1" thickBot="1" x14ac:dyDescent="0.3">
      <c r="A47" s="208">
        <f>+B23+B31+B44</f>
        <v>16</v>
      </c>
      <c r="B47" s="209"/>
      <c r="C47" s="211"/>
      <c r="D47" s="211"/>
      <c r="E47" s="212"/>
    </row>
    <row r="48" spans="1:5" s="120" customFormat="1" ht="18.75" customHeight="1" thickBot="1" x14ac:dyDescent="0.3">
      <c r="A48" s="213"/>
      <c r="B48" s="214"/>
      <c r="C48" s="186"/>
      <c r="D48" s="186"/>
      <c r="E48" s="187"/>
    </row>
    <row r="49" spans="1:10" s="120" customFormat="1" ht="18.75" customHeight="1" thickBot="1" x14ac:dyDescent="0.3">
      <c r="A49" s="195" t="s">
        <v>2465</v>
      </c>
      <c r="B49" s="196"/>
      <c r="C49" s="196"/>
      <c r="D49" s="196"/>
      <c r="E49" s="197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91" t="s">
        <v>2411</v>
      </c>
      <c r="E50" s="192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93" t="s">
        <v>2581</v>
      </c>
      <c r="E51" s="194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93" t="s">
        <v>2581</v>
      </c>
      <c r="E52" s="194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93" t="s">
        <v>2628</v>
      </c>
      <c r="E53" s="194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93" t="s">
        <v>2581</v>
      </c>
      <c r="E54" s="194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93" t="s">
        <v>2581</v>
      </c>
      <c r="E55" s="194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93" t="s">
        <v>2628</v>
      </c>
      <c r="E56" s="194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93" t="s">
        <v>2581</v>
      </c>
      <c r="E57" s="194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93" t="s">
        <v>2581</v>
      </c>
      <c r="E58" s="194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93" t="s">
        <v>2581</v>
      </c>
      <c r="E59" s="194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93" t="s">
        <v>2581</v>
      </c>
      <c r="E60" s="194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93" t="s">
        <v>2581</v>
      </c>
      <c r="E61" s="194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93" t="s">
        <v>2628</v>
      </c>
      <c r="E62" s="194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93" t="s">
        <v>2581</v>
      </c>
      <c r="E63" s="194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93" t="s">
        <v>2581</v>
      </c>
      <c r="E64" s="194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93" t="s">
        <v>2581</v>
      </c>
      <c r="E65" s="194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93" t="s">
        <v>2581</v>
      </c>
      <c r="E66" s="194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93" t="s">
        <v>2628</v>
      </c>
      <c r="E67" s="194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93" t="s">
        <v>2581</v>
      </c>
      <c r="E68" s="194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93" t="s">
        <v>2581</v>
      </c>
      <c r="E69" s="194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93" t="s">
        <v>2628</v>
      </c>
      <c r="E70" s="194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93" t="s">
        <v>2628</v>
      </c>
      <c r="E71" s="194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93" t="s">
        <v>2628</v>
      </c>
      <c r="E72" s="194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93" t="s">
        <v>2628</v>
      </c>
      <c r="E73" s="194"/>
    </row>
    <row r="74" spans="1:5" ht="18.75" customHeight="1" thickBot="1" x14ac:dyDescent="0.3">
      <c r="A74" s="144" t="s">
        <v>2462</v>
      </c>
      <c r="B74" s="135">
        <f>COUNT(B51:B73)</f>
        <v>23</v>
      </c>
      <c r="C74" s="182"/>
      <c r="D74" s="183"/>
      <c r="E74" s="184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221" priority="232"/>
  </conditionalFormatting>
  <conditionalFormatting sqref="B225:B227">
    <cfRule type="duplicateValues" dxfId="220" priority="47"/>
  </conditionalFormatting>
  <conditionalFormatting sqref="B72">
    <cfRule type="duplicateValues" dxfId="219" priority="34"/>
  </conditionalFormatting>
  <conditionalFormatting sqref="B71">
    <cfRule type="duplicateValues" dxfId="218" priority="33"/>
  </conditionalFormatting>
  <conditionalFormatting sqref="B73">
    <cfRule type="duplicateValues" dxfId="217" priority="32"/>
  </conditionalFormatting>
  <conditionalFormatting sqref="B74:B224 B9:B12 B23:B25 B14:B17 B19:B20 B35:B39 B29:B33 B44:B70 B41:B42 B1:B7">
    <cfRule type="duplicateValues" dxfId="216" priority="36"/>
  </conditionalFormatting>
  <conditionalFormatting sqref="B27">
    <cfRule type="duplicateValues" dxfId="215" priority="29"/>
  </conditionalFormatting>
  <conditionalFormatting sqref="B40">
    <cfRule type="duplicateValues" dxfId="214" priority="28"/>
  </conditionalFormatting>
  <conditionalFormatting sqref="B21">
    <cfRule type="duplicateValues" dxfId="213" priority="27"/>
  </conditionalFormatting>
  <conditionalFormatting sqref="B28">
    <cfRule type="duplicateValues" dxfId="212" priority="37"/>
  </conditionalFormatting>
  <conditionalFormatting sqref="E35">
    <cfRule type="duplicateValues" dxfId="211" priority="25"/>
  </conditionalFormatting>
  <conditionalFormatting sqref="E35">
    <cfRule type="duplicateValues" dxfId="210" priority="23"/>
    <cfRule type="duplicateValues" dxfId="209" priority="24"/>
  </conditionalFormatting>
  <conditionalFormatting sqref="E35">
    <cfRule type="duplicateValues" dxfId="208" priority="22"/>
  </conditionalFormatting>
  <conditionalFormatting sqref="E35">
    <cfRule type="duplicateValues" dxfId="207" priority="19"/>
    <cfRule type="duplicateValues" dxfId="206" priority="20"/>
    <cfRule type="duplicateValues" dxfId="205" priority="21"/>
  </conditionalFormatting>
  <conditionalFormatting sqref="E36">
    <cfRule type="duplicateValues" dxfId="204" priority="18"/>
  </conditionalFormatting>
  <conditionalFormatting sqref="E36">
    <cfRule type="duplicateValues" dxfId="203" priority="16"/>
    <cfRule type="duplicateValues" dxfId="202" priority="17"/>
  </conditionalFormatting>
  <conditionalFormatting sqref="E36">
    <cfRule type="duplicateValues" dxfId="201" priority="15"/>
  </conditionalFormatting>
  <conditionalFormatting sqref="E36">
    <cfRule type="duplicateValues" dxfId="200" priority="12"/>
    <cfRule type="duplicateValues" dxfId="199" priority="13"/>
    <cfRule type="duplicateValues" dxfId="198" priority="14"/>
  </conditionalFormatting>
  <conditionalFormatting sqref="B44:B224 B23:B42 B1:B21">
    <cfRule type="duplicateValues" dxfId="197" priority="143332"/>
  </conditionalFormatting>
  <conditionalFormatting sqref="B43">
    <cfRule type="duplicateValues" dxfId="196" priority="9"/>
  </conditionalFormatting>
  <conditionalFormatting sqref="B43">
    <cfRule type="duplicateValues" dxfId="195" priority="8"/>
  </conditionalFormatting>
  <conditionalFormatting sqref="B23:B1048576 B1:B21">
    <cfRule type="duplicateValues" dxfId="194" priority="7"/>
  </conditionalFormatting>
  <conditionalFormatting sqref="B22">
    <cfRule type="duplicateValues" dxfId="193" priority="6"/>
  </conditionalFormatting>
  <conditionalFormatting sqref="B22">
    <cfRule type="duplicateValues" dxfId="192" priority="5"/>
  </conditionalFormatting>
  <conditionalFormatting sqref="B22">
    <cfRule type="duplicateValues" dxfId="191" priority="4"/>
  </conditionalFormatting>
  <conditionalFormatting sqref="B1:B1048576">
    <cfRule type="duplicateValues" dxfId="190" priority="1"/>
    <cfRule type="duplicateValues" dxfId="189" priority="2"/>
    <cfRule type="duplicateValues" dxfId="18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24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24 35 43 325 354 788 835 904 932 944                                                          </v>
      </c>
    </row>
    <row r="2" spans="2:5" s="120" customFormat="1" ht="18.75" thickBot="1" x14ac:dyDescent="0.3">
      <c r="B2" s="123">
        <v>35</v>
      </c>
      <c r="C2" s="132" t="s">
        <v>2405</v>
      </c>
    </row>
    <row r="3" spans="2:5" s="120" customFormat="1" ht="18.75" thickBot="1" x14ac:dyDescent="0.3">
      <c r="B3" s="123">
        <v>43</v>
      </c>
      <c r="C3" s="132" t="s">
        <v>2405</v>
      </c>
    </row>
    <row r="4" spans="2:5" s="120" customFormat="1" ht="18.75" thickBot="1" x14ac:dyDescent="0.3">
      <c r="B4" s="123">
        <v>325</v>
      </c>
      <c r="C4" s="132" t="s">
        <v>2405</v>
      </c>
    </row>
    <row r="5" spans="2:5" s="120" customFormat="1" ht="18.75" thickBot="1" x14ac:dyDescent="0.3">
      <c r="B5" s="123">
        <v>354</v>
      </c>
      <c r="C5" s="132" t="s">
        <v>2405</v>
      </c>
    </row>
    <row r="6" spans="2:5" s="120" customFormat="1" ht="18.75" thickBot="1" x14ac:dyDescent="0.3">
      <c r="B6" s="123">
        <v>788</v>
      </c>
      <c r="C6" s="132" t="s">
        <v>2405</v>
      </c>
    </row>
    <row r="7" spans="2:5" s="120" customFormat="1" ht="18.75" thickBot="1" x14ac:dyDescent="0.3">
      <c r="B7" s="123">
        <v>835</v>
      </c>
      <c r="C7" s="132" t="s">
        <v>2405</v>
      </c>
    </row>
    <row r="8" spans="2:5" s="120" customFormat="1" ht="18.75" thickBot="1" x14ac:dyDescent="0.3">
      <c r="B8" s="123">
        <v>904</v>
      </c>
      <c r="C8" s="132" t="s">
        <v>2405</v>
      </c>
    </row>
    <row r="9" spans="2:5" s="120" customFormat="1" ht="18.75" thickBot="1" x14ac:dyDescent="0.3">
      <c r="B9" s="123">
        <v>932</v>
      </c>
      <c r="C9" s="132" t="s">
        <v>2405</v>
      </c>
    </row>
    <row r="10" spans="2:5" s="120" customFormat="1" ht="18.75" thickBot="1" x14ac:dyDescent="0.3">
      <c r="B10" s="123">
        <v>944</v>
      </c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187" priority="172"/>
  </conditionalFormatting>
  <conditionalFormatting sqref="B61:B67">
    <cfRule type="duplicateValues" dxfId="186" priority="171"/>
  </conditionalFormatting>
  <conditionalFormatting sqref="B57:B60">
    <cfRule type="duplicateValues" dxfId="185" priority="169"/>
  </conditionalFormatting>
  <conditionalFormatting sqref="B57:B60">
    <cfRule type="duplicateValues" dxfId="184" priority="170"/>
  </conditionalFormatting>
  <conditionalFormatting sqref="B40:B56">
    <cfRule type="duplicateValues" dxfId="183" priority="168"/>
  </conditionalFormatting>
  <conditionalFormatting sqref="B39">
    <cfRule type="duplicateValues" dxfId="182" priority="167"/>
  </conditionalFormatting>
  <conditionalFormatting sqref="B20:B38">
    <cfRule type="duplicateValues" dxfId="181" priority="161"/>
  </conditionalFormatting>
  <conditionalFormatting sqref="B20:B38">
    <cfRule type="duplicateValues" dxfId="180" priority="162"/>
    <cfRule type="duplicateValues" dxfId="179" priority="163"/>
  </conditionalFormatting>
  <conditionalFormatting sqref="B20:B38">
    <cfRule type="duplicateValues" dxfId="178" priority="164"/>
  </conditionalFormatting>
  <conditionalFormatting sqref="B20:B38">
    <cfRule type="duplicateValues" dxfId="177" priority="160"/>
  </conditionalFormatting>
  <conditionalFormatting sqref="B20:B38">
    <cfRule type="duplicateValues" dxfId="176" priority="165"/>
  </conditionalFormatting>
  <conditionalFormatting sqref="B20:B38">
    <cfRule type="duplicateValues" dxfId="175" priority="166"/>
  </conditionalFormatting>
  <conditionalFormatting sqref="B17:B19">
    <cfRule type="duplicateValues" dxfId="174" priority="154"/>
  </conditionalFormatting>
  <conditionalFormatting sqref="B17:B19">
    <cfRule type="duplicateValues" dxfId="173" priority="155"/>
    <cfRule type="duplicateValues" dxfId="172" priority="156"/>
  </conditionalFormatting>
  <conditionalFormatting sqref="B17:B19">
    <cfRule type="duplicateValues" dxfId="171" priority="157"/>
  </conditionalFormatting>
  <conditionalFormatting sqref="B17:B19">
    <cfRule type="duplicateValues" dxfId="170" priority="153"/>
  </conditionalFormatting>
  <conditionalFormatting sqref="B17:B19">
    <cfRule type="duplicateValues" dxfId="169" priority="158"/>
  </conditionalFormatting>
  <conditionalFormatting sqref="B17:B19">
    <cfRule type="duplicateValues" dxfId="168" priority="159"/>
  </conditionalFormatting>
  <conditionalFormatting sqref="B16">
    <cfRule type="duplicateValues" dxfId="167" priority="151"/>
  </conditionalFormatting>
  <conditionalFormatting sqref="B16">
    <cfRule type="duplicateValues" dxfId="166" priority="152"/>
  </conditionalFormatting>
  <conditionalFormatting sqref="B11:B15">
    <cfRule type="duplicateValues" dxfId="165" priority="21"/>
  </conditionalFormatting>
  <conditionalFormatting sqref="B11:B15">
    <cfRule type="duplicateValues" dxfId="164" priority="13"/>
    <cfRule type="duplicateValues" dxfId="163" priority="14"/>
  </conditionalFormatting>
  <conditionalFormatting sqref="B11:B15">
    <cfRule type="duplicateValues" dxfId="162" priority="12"/>
  </conditionalFormatting>
  <conditionalFormatting sqref="B11:B15">
    <cfRule type="duplicateValues" dxfId="161" priority="10"/>
    <cfRule type="duplicateValues" dxfId="160" priority="11"/>
  </conditionalFormatting>
  <conditionalFormatting sqref="B11:B15">
    <cfRule type="duplicateValues" dxfId="159" priority="7"/>
    <cfRule type="duplicateValues" dxfId="158" priority="8"/>
    <cfRule type="duplicateValues" dxfId="157" priority="9"/>
  </conditionalFormatting>
  <conditionalFormatting sqref="B1:B10">
    <cfRule type="duplicateValues" dxfId="156" priority="5"/>
    <cfRule type="duplicateValues" dxfId="155" priority="6"/>
  </conditionalFormatting>
  <conditionalFormatting sqref="B1:B10">
    <cfRule type="duplicateValues" dxfId="154" priority="4"/>
  </conditionalFormatting>
  <conditionalFormatting sqref="B1:B10">
    <cfRule type="duplicateValues" dxfId="153" priority="1"/>
    <cfRule type="duplicateValues" dxfId="152" priority="2"/>
    <cfRule type="duplicateValues" dxfId="15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27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0" priority="20"/>
  </conditionalFormatting>
  <conditionalFormatting sqref="A830">
    <cfRule type="duplicateValues" dxfId="149" priority="19"/>
  </conditionalFormatting>
  <conditionalFormatting sqref="A831">
    <cfRule type="duplicateValues" dxfId="148" priority="18"/>
  </conditionalFormatting>
  <conditionalFormatting sqref="A832">
    <cfRule type="duplicateValues" dxfId="147" priority="17"/>
  </conditionalFormatting>
  <conditionalFormatting sqref="A833">
    <cfRule type="duplicateValues" dxfId="146" priority="16"/>
  </conditionalFormatting>
  <conditionalFormatting sqref="A844:A1048576 A1:A833">
    <cfRule type="duplicateValues" dxfId="145" priority="15"/>
  </conditionalFormatting>
  <conditionalFormatting sqref="A834:A840">
    <cfRule type="duplicateValues" dxfId="144" priority="14"/>
  </conditionalFormatting>
  <conditionalFormatting sqref="A834:A840">
    <cfRule type="duplicateValues" dxfId="143" priority="13"/>
  </conditionalFormatting>
  <conditionalFormatting sqref="A844:A1048576 A1:A840">
    <cfRule type="duplicateValues" dxfId="142" priority="12"/>
  </conditionalFormatting>
  <conditionalFormatting sqref="A841">
    <cfRule type="duplicateValues" dxfId="141" priority="11"/>
  </conditionalFormatting>
  <conditionalFormatting sqref="A841">
    <cfRule type="duplicateValues" dxfId="140" priority="10"/>
  </conditionalFormatting>
  <conditionalFormatting sqref="A841">
    <cfRule type="duplicateValues" dxfId="139" priority="9"/>
  </conditionalFormatting>
  <conditionalFormatting sqref="A842">
    <cfRule type="duplicateValues" dxfId="138" priority="8"/>
  </conditionalFormatting>
  <conditionalFormatting sqref="A842">
    <cfRule type="duplicateValues" dxfId="137" priority="7"/>
  </conditionalFormatting>
  <conditionalFormatting sqref="A842">
    <cfRule type="duplicateValues" dxfId="136" priority="6"/>
  </conditionalFormatting>
  <conditionalFormatting sqref="A1:A842 A844:A1048576">
    <cfRule type="duplicateValues" dxfId="135" priority="5"/>
  </conditionalFormatting>
  <conditionalFormatting sqref="A843">
    <cfRule type="duplicateValues" dxfId="134" priority="4"/>
  </conditionalFormatting>
  <conditionalFormatting sqref="A843">
    <cfRule type="duplicateValues" dxfId="133" priority="3"/>
  </conditionalFormatting>
  <conditionalFormatting sqref="A843">
    <cfRule type="duplicateValues" dxfId="132" priority="2"/>
  </conditionalFormatting>
  <conditionalFormatting sqref="A843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0" priority="18"/>
  </conditionalFormatting>
  <conditionalFormatting sqref="B7:B8">
    <cfRule type="duplicateValues" dxfId="129" priority="17"/>
  </conditionalFormatting>
  <conditionalFormatting sqref="A7:A8">
    <cfRule type="duplicateValues" dxfId="128" priority="15"/>
    <cfRule type="duplicateValues" dxfId="12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2021-09-10T15:28:02Z</dcterms:modified>
</cp:coreProperties>
</file>