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2\"/>
    </mc:Choice>
  </mc:AlternateContent>
  <bookViews>
    <workbookView xWindow="0" yWindow="0" windowWidth="24000" windowHeight="95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1" i="1"/>
  <c r="A80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6" i="1"/>
  <c r="A75" i="1"/>
  <c r="A74" i="1"/>
  <c r="A73" i="1"/>
  <c r="A72" i="1"/>
  <c r="A71" i="1"/>
  <c r="A70" i="1"/>
  <c r="A69" i="1"/>
  <c r="A23" i="1" l="1"/>
  <c r="F23" i="1"/>
  <c r="G23" i="1"/>
  <c r="H23" i="1"/>
  <c r="I23" i="1"/>
  <c r="J23" i="1"/>
  <c r="K23" i="1"/>
  <c r="A68" i="1"/>
  <c r="A67" i="1"/>
  <c r="F68" i="1"/>
  <c r="G68" i="1"/>
  <c r="H68" i="1"/>
  <c r="I68" i="1"/>
  <c r="J68" i="1"/>
  <c r="K68" i="1"/>
  <c r="F67" i="1"/>
  <c r="G67" i="1"/>
  <c r="H67" i="1"/>
  <c r="I67" i="1"/>
  <c r="J67" i="1"/>
  <c r="K67" i="1"/>
  <c r="A63" i="1" l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F42" i="1" l="1"/>
  <c r="G42" i="1"/>
  <c r="H42" i="1"/>
  <c r="I42" i="1"/>
  <c r="J42" i="1"/>
  <c r="K42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1" i="1"/>
  <c r="A40" i="1"/>
  <c r="A39" i="1"/>
  <c r="A38" i="1"/>
  <c r="A37" i="1"/>
  <c r="A36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B30" i="16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2" i="1"/>
  <c r="A31" i="1"/>
  <c r="A30" i="1"/>
  <c r="A29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7" i="1"/>
  <c r="A26" i="1"/>
  <c r="A25" i="1"/>
  <c r="A24" i="1"/>
  <c r="A22" i="1" l="1"/>
  <c r="A21" i="1"/>
  <c r="A20" i="1"/>
  <c r="A1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A13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6" i="1"/>
  <c r="G6" i="1"/>
  <c r="H6" i="1"/>
  <c r="I6" i="1"/>
  <c r="J6" i="1"/>
  <c r="K6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A6" i="1" l="1"/>
  <c r="H1" i="16" l="1"/>
  <c r="K4" i="16" l="1"/>
  <c r="A5" i="1" l="1"/>
  <c r="F5" i="1"/>
  <c r="G5" i="1"/>
  <c r="H5" i="1"/>
  <c r="I5" i="1"/>
  <c r="J5" i="1"/>
  <c r="K5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<sst xmlns="http://schemas.openxmlformats.org/spreadsheetml/2006/main" count="13838" uniqueCount="2685">
  <si>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</si>
  <si>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</si>
  <si>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</si>
  <si>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</si>
  <si>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</si>
  <si>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</si>
  <si>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</si>
  <si>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</si>
  <si>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</si>
  <si>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</si>
  <si>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</si>
  <si>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</si>
  <si>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</si>
  <si>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</si>
  <si>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</si>
  <si>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</si>
  <si>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</si>
  <si>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</si>
  <si>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</si>
  <si>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</si>
  <si>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</si>
  <si>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</si>
  <si>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</si>
  <si>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</si>
  <si>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</si>
  <si>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</si>
  <si>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</si>
  <si>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</si>
  <si>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</si>
  <si>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</si>
  <si>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</si>
  <si>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</si>
  <si>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</si>
  <si>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</si>
  <si>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</si>
  <si>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</si>
  <si>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</si>
  <si>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</si>
  <si>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</si>
  <si>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</si>
  <si>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</si>
  <si>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</si>
  <si>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</si>
  <si>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</si>
  <si>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</si>
  <si>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</si>
  <si>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</si>
  <si>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</si>
  <si>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</si>
  <si>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</si>
  <si>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</si>
  <si>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</si>
  <si>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</si>
  <si>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</si>
  <si>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</si>
  <si>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</si>
  <si>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</si>
  <si>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</si>
  <si>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</si>
  <si>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</si>
  <si>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</si>
  <si>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</si>
  <si>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</si>
  <si>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</si>
  <si>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</si>
  <si>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</si>
  <si>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</si>
  <si>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</si>
  <si>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</si>
  <si>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</si>
  <si>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</si>
  <si>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</si>
  <si>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</si>
  <si>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</si>
  <si>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</si>
  <si>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</si>
  <si>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</si>
  <si>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</si>
  <si>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</si>
  <si>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</si>
  <si>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</si>
  <si>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</si>
  <si>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</si>
  <si>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</si>
  <si>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</si>
  <si>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</si>
  <si>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</si>
  <si>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</si>
  <si>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</si>
  <si>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</si>
  <si>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</si>
  <si>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</si>
  <si>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</si>
  <si>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</si>
  <si>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</si>
  <si>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</si>
  <si>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</si>
  <si>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</si>
  <si>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</si>
  <si>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</si>
  <si>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</si>
  <si>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</si>
  <si>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</si>
  <si>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</si>
  <si>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</si>
  <si>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</si>
  <si>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</si>
  <si>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</si>
  <si>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</si>
  <si>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</si>
  <si>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</si>
  <si>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</si>
  <si>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</si>
  <si>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</si>
  <si>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</si>
  <si>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</si>
  <si>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</si>
  <si>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</si>
  <si>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</si>
  <si>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</si>
  <si>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</si>
  <si>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</si>
  <si>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</si>
  <si>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</si>
  <si>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</si>
  <si>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</si>
  <si>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</si>
  <si>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</si>
  <si>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</si>
  <si>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</si>
  <si>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</si>
  <si>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</si>
  <si>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</si>
  <si>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</si>
  <si>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</si>
  <si>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</si>
  <si>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</si>
  <si>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</si>
  <si>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</si>
  <si>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</si>
  <si>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</si>
  <si>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</si>
  <si>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</si>
  <si>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</si>
  <si>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</si>
  <si>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</si>
  <si>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</si>
  <si>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</si>
  <si>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</si>
  <si>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</si>
  <si>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</si>
  <si>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</si>
  <si>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</si>
  <si>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</si>
  <si>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</si>
  <si>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</si>
  <si>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</si>
  <si>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</si>
  <si>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</si>
  <si>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</si>
  <si>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</si>
  <si>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</si>
  <si>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</si>
  <si>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</si>
  <si>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</si>
  <si>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</si>
  <si>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</si>
  <si>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</si>
  <si>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</si>
  <si>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</si>
  <si>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</si>
  <si>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</si>
  <si>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</si>
  <si>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</si>
  <si>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</si>
  <si>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</si>
  <si>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</si>
  <si>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</si>
  <si>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</si>
  <si>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</si>
  <si>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</si>
  <si>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</si>
  <si>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</si>
  <si>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</si>
  <si>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</si>
  <si>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</si>
  <si>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</si>
  <si>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</si>
  <si>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</si>
  <si>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</si>
  <si>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</si>
  <si>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</si>
  <si>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</si>
  <si>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</si>
  <si>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</si>
  <si>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</si>
  <si>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</si>
  <si>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</si>
  <si>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</si>
  <si>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</si>
  <si>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</si>
  <si>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</si>
  <si>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</si>
  <si>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</si>
  <si>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</si>
  <si>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</si>
  <si>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</si>
  <si>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</si>
  <si>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</si>
  <si>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</si>
  <si>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</si>
  <si>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</si>
  <si>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</si>
  <si>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</si>
  <si>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</si>
  <si>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</si>
  <si>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</si>
  <si>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</si>
  <si>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</si>
  <si>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</si>
  <si>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</si>
  <si>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</si>
  <si>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</si>
  <si>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</si>
  <si>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</si>
  <si>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</si>
  <si>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</si>
  <si>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</si>
  <si>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</si>
  <si>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</si>
  <si>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</si>
  <si>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</si>
  <si>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</si>
  <si>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</si>
  <si>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</si>
  <si>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</si>
  <si>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</si>
  <si>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</si>
  <si>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</si>
  <si>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</si>
  <si>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</si>
  <si>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</si>
  <si>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</si>
  <si>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</si>
  <si>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</si>
  <si>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</si>
  <si>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</si>
  <si>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</si>
  <si>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</si>
  <si>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</si>
  <si>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</si>
  <si>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</si>
  <si>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</si>
  <si>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</si>
  <si>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</si>
  <si>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</si>
  <si>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</si>
  <si>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</si>
  <si>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</si>
  <si>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</si>
  <si>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</si>
  <si>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</si>
  <si>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</si>
  <si>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</si>
  <si>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</si>
  <si>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</si>
  <si>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</si>
  <si>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</si>
  <si>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</si>
  <si>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</si>
  <si>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</si>
  <si>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</si>
  <si>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</si>
  <si>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</si>
  <si>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</si>
  <si>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</si>
  <si>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</si>
  <si>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</si>
  <si>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</si>
  <si>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</si>
  <si>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</si>
  <si>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</si>
  <si>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</si>
  <si>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</si>
  <si>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</si>
  <si>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</si>
  <si>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</si>
  <si>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</si>
  <si>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</si>
  <si>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</si>
  <si>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</si>
  <si>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</si>
  <si>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</si>
  <si>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</si>
  <si>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</si>
  <si>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</si>
  <si>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</si>
  <si>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</si>
  <si>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</si>
  <si>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</si>
  <si>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</si>
  <si>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</si>
  <si>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</si>
  <si>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</si>
  <si>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</si>
  <si>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</si>
  <si>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</si>
  <si>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</si>
  <si>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</si>
  <si>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</si>
  <si>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</si>
  <si>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</si>
  <si>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</si>
  <si>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</si>
  <si>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</si>
  <si>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</si>
  <si>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</si>
  <si>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</si>
  <si>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</si>
  <si>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</si>
  <si>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</si>
  <si>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</si>
  <si>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</si>
  <si>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</si>
  <si>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</si>
  <si>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</si>
  <si>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</si>
  <si>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</si>
  <si>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</si>
  <si>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</si>
  <si>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</si>
  <si>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</si>
  <si>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</si>
  <si>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</si>
  <si>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</si>
  <si>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</si>
  <si>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</si>
  <si>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</si>
  <si>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</si>
  <si>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</si>
  <si>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</si>
  <si>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</si>
  <si>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</si>
  <si>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</si>
  <si>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</si>
  <si>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</si>
  <si>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</si>
  <si>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</si>
  <si>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</si>
  <si>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</si>
  <si>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</si>
  <si>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</si>
  <si>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</si>
  <si>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</si>
  <si>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</si>
  <si>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</si>
  <si>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</si>
  <si>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</si>
  <si>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</si>
  <si>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</si>
  <si>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</si>
  <si>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</si>
  <si>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</si>
  <si>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</si>
  <si>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</si>
  <si>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</si>
  <si>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</si>
  <si>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</si>
  <si>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</si>
  <si>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</si>
  <si>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</si>
  <si>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</si>
  <si>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</si>
  <si>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</si>
  <si>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</si>
  <si>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</si>
  <si>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</si>
  <si>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</si>
  <si>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</si>
  <si>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</si>
  <si>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</si>
  <si>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</si>
  <si>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</si>
  <si>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</si>
  <si>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</si>
  <si>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</si>
  <si>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</si>
  <si>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</si>
  <si>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</si>
  <si>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</si>
  <si>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</si>
  <si>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</si>
  <si>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</si>
  <si>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</si>
  <si>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</si>
  <si>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</si>
  <si>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</si>
  <si>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</si>
  <si>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</si>
  <si>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</si>
  <si>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</si>
  <si>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</si>
  <si>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</si>
  <si>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</si>
  <si>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</si>
  <si>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</si>
  <si>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</si>
  <si>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</si>
  <si>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</si>
  <si>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</si>
  <si>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</si>
  <si>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</si>
  <si>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</si>
  <si>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</si>
  <si>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</si>
  <si>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</si>
  <si>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</si>
  <si>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</si>
  <si>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</si>
  <si>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</si>
  <si>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</si>
  <si>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</si>
  <si>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</si>
  <si>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</si>
  <si>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</si>
  <si>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</si>
  <si>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</si>
  <si>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</si>
  <si>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</si>
  <si>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</si>
  <si>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</si>
  <si>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</si>
  <si>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</si>
  <si>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</si>
  <si>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</si>
  <si>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</si>
  <si>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</si>
  <si>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</si>
  <si>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</si>
  <si>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</si>
  <si>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</si>
  <si>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</si>
  <si>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</si>
  <si>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</si>
  <si>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</si>
  <si>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</si>
  <si>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</si>
  <si>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</si>
  <si>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</si>
  <si>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</si>
  <si>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</si>
  <si>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</si>
  <si>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</si>
  <si>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</si>
  <si>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</si>
  <si>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</si>
  <si>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</si>
  <si>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</si>
  <si>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</si>
  <si>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</si>
  <si>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</si>
  <si>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</si>
  <si>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</si>
  <si>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</si>
  <si>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</si>
  <si>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</si>
  <si>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</si>
  <si>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</si>
  <si>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</si>
  <si>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</si>
  <si>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</si>
  <si>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</si>
  <si>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</si>
  <si>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</si>
  <si>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</si>
  <si>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</si>
  <si>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</si>
  <si>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</si>
  <si>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</si>
  <si>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</si>
  <si>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</si>
  <si>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</si>
  <si>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</si>
  <si>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</si>
  <si>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</si>
  <si>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</si>
  <si>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</si>
  <si>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</si>
  <si>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</si>
  <si>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</si>
  <si>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</si>
  <si>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</si>
  <si>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</si>
  <si>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</si>
  <si>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</si>
  <si>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</si>
  <si>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</si>
  <si>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</si>
  <si>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</si>
  <si>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</si>
  <si>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</si>
  <si>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</si>
  <si>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</si>
  <si>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</si>
  <si>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</si>
  <si>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</si>
  <si>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</si>
  <si>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</si>
  <si>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</si>
  <si>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</si>
  <si>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</si>
  <si>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</si>
  <si>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</si>
  <si>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</si>
  <si>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</si>
  <si>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</si>
  <si>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</si>
  <si>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</si>
  <si>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</si>
  <si>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</si>
  <si>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</si>
  <si>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</si>
  <si>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</si>
  <si>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</si>
  <si>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</si>
  <si>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</si>
  <si>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</si>
  <si>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</si>
  <si>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</si>
  <si>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</si>
  <si>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</si>
  <si>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</si>
  <si>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</si>
  <si>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</si>
  <si>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</si>
  <si>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</si>
  <si>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</si>
  <si>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</si>
  <si>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</si>
  <si>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</si>
  <si>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</si>
  <si>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</si>
  <si>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</si>
  <si>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</si>
  <si>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</si>
  <si>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</si>
  <si>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</si>
  <si>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</si>
  <si>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</si>
  <si>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</si>
  <si>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</si>
  <si>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</si>
  <si>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</si>
  <si>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</si>
  <si>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</si>
  <si>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</si>
  <si>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</si>
  <si>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</si>
  <si>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</si>
  <si>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</si>
  <si>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</si>
  <si>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</si>
  <si>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</si>
  <si>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</si>
  <si>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</si>
  <si>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</si>
  <si>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</si>
  <si>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</si>
  <si>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</si>
  <si>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</si>
  <si>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</si>
  <si>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</si>
  <si>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</si>
  <si>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</si>
  <si>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</si>
  <si>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</si>
  <si>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</si>
  <si>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</si>
  <si>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</si>
  <si>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</si>
  <si>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</si>
  <si>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</si>
  <si>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</si>
  <si>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</si>
  <si>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</si>
  <si>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</si>
  <si>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</si>
  <si>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</si>
  <si>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</si>
  <si>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</si>
  <si>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</si>
  <si>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</si>
  <si>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</si>
  <si>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</si>
  <si>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</si>
  <si>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</si>
  <si>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</si>
  <si>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</si>
  <si>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</si>
  <si>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</si>
  <si>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</si>
  <si>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</si>
  <si>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</si>
  <si>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</si>
  <si>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</si>
  <si>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</si>
  <si>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</si>
  <si>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</si>
  <si>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</si>
  <si>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</si>
  <si>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</si>
  <si>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</si>
  <si>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</si>
  <si>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</si>
  <si>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</si>
  <si>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</si>
  <si>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</si>
  <si>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</si>
  <si>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</si>
  <si>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</si>
  <si>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</si>
  <si>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</si>
  <si>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</si>
  <si>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</si>
  <si>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</si>
  <si>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</si>
  <si>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</si>
  <si>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</si>
  <si>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</si>
  <si>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</si>
  <si>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</si>
  <si>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</si>
  <si>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</si>
  <si>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</si>
  <si>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</si>
  <si>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</si>
  <si>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</si>
  <si>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</si>
  <si>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</si>
  <si>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</si>
  <si>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</si>
  <si>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</si>
  <si>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</si>
  <si>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</si>
  <si>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</si>
  <si>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</si>
  <si>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</si>
  <si>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</si>
  <si>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</si>
  <si>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</si>
  <si>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</si>
  <si>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</si>
  <si>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</si>
  <si>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</si>
  <si>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</si>
  <si>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</si>
  <si>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</si>
  <si>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</si>
  <si>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</si>
  <si>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</si>
  <si>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</si>
  <si>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</si>
  <si>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</si>
  <si>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</si>
  <si>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</si>
  <si>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</si>
  <si>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</si>
  <si>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</si>
  <si>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</si>
  <si>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</si>
  <si>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</si>
  <si>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</si>
  <si>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</si>
  <si>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</si>
  <si>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</si>
  <si>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</si>
  <si>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</si>
  <si>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</si>
  <si>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</si>
  <si>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</si>
  <si>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</si>
  <si>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</si>
  <si>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</si>
  <si>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</si>
  <si>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</si>
  <si>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</si>
  <si>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</si>
  <si>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</si>
  <si>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</si>
  <si>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</si>
  <si>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</si>
  <si>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</si>
  <si>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</si>
  <si>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</si>
  <si>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</si>
  <si>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</si>
  <si>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</si>
  <si>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</si>
  <si>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</si>
  <si>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</si>
  <si>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</si>
  <si>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</si>
  <si>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</si>
  <si>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</si>
  <si>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</si>
  <si>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</si>
  <si>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</si>
  <si>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</si>
  <si>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</si>
  <si>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</si>
  <si>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</si>
  <si>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</si>
  <si>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</si>
  <si>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</si>
  <si>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</si>
  <si>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</si>
  <si>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</si>
  <si>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</si>
  <si>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</si>
  <si>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</si>
  <si>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</si>
  <si>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</si>
  <si>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</si>
  <si>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</si>
  <si>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</si>
  <si>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</si>
  <si>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</si>
  <si>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</si>
  <si>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</si>
  <si>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</si>
  <si>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</si>
  <si>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</si>
  <si>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</si>
  <si>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</si>
  <si>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</si>
  <si>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</si>
  <si>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</si>
  <si>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</si>
  <si>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</si>
  <si>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</si>
  <si>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</si>
  <si>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</si>
  <si>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</si>
  <si>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</si>
  <si>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</si>
  <si>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</si>
  <si>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</si>
  <si>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</si>
  <si>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</si>
  <si>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</si>
  <si>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</si>
  <si>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</si>
  <si>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</si>
  <si>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</si>
  <si>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</si>
  <si>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</si>
  <si>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</si>
  <si>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</si>
  <si>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</si>
  <si>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</si>
  <si>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</si>
  <si>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</si>
  <si>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</si>
  <si>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</si>
  <si>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</si>
  <si>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</si>
  <si>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</si>
  <si>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</si>
  <si>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</si>
  <si>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</si>
  <si>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</si>
  <si>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</si>
  <si>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</si>
  <si>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</si>
  <si>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</si>
  <si>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</si>
  <si>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</si>
  <si>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</si>
  <si>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</si>
  <si>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</si>
  <si>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</si>
  <si>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</si>
  <si>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</si>
  <si>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</si>
  <si>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</si>
  <si>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</si>
  <si>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</si>
  <si>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</si>
  <si>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</si>
  <si>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</si>
  <si>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</si>
  <si>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</si>
  <si>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</si>
  <si>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</si>
  <si>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</si>
  <si>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</si>
  <si>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</si>
  <si>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</si>
  <si>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</si>
  <si>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</si>
  <si>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</si>
  <si>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</si>
  <si>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</si>
  <si>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</si>
  <si>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</si>
  <si>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</si>
  <si>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</si>
  <si>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</si>
  <si>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</si>
  <si>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</si>
  <si>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</si>
  <si>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</si>
  <si>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</si>
  <si>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</si>
  <si>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</si>
  <si>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</si>
  <si>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</si>
  <si>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</si>
  <si>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</si>
  <si>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</si>
  <si>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</si>
  <si>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</si>
  <si>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</si>
  <si>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</si>
  <si>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</si>
  <si>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</si>
  <si>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</si>
  <si>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</si>
  <si>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</si>
  <si>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</si>
  <si>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</si>
  <si>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</si>
  <si>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</si>
  <si>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</si>
  <si>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</si>
  <si>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</si>
  <si>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</si>
  <si>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</si>
  <si>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</si>
  <si>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</si>
  <si>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</si>
  <si>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</si>
  <si>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</si>
  <si>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</si>
  <si>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</si>
  <si>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</si>
  <si>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</si>
  <si>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</si>
  <si>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</si>
  <si>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</si>
  <si>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</si>
  <si>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</si>
  <si>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</si>
  <si>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</si>
  <si>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</si>
  <si>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</si>
  <si>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</si>
  <si>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</si>
  <si>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</si>
  <si>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</si>
  <si>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</si>
  <si>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</si>
  <si>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</si>
  <si>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</si>
  <si>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</si>
  <si>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</si>
  <si>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</si>
  <si>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</si>
  <si>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</si>
  <si>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</si>
  <si>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</si>
  <si>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</si>
  <si>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</si>
  <si>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</si>
  <si>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</si>
  <si>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</si>
  <si>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</si>
  <si>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</si>
  <si>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</si>
  <si>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</si>
  <si>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</si>
  <si>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</si>
  <si>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</si>
  <si>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</si>
  <si>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</si>
  <si>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</si>
  <si>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</si>
  <si>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</si>
  <si>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</si>
  <si>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</si>
  <si>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</si>
  <si>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</si>
  <si>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</si>
  <si>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</si>
  <si>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</si>
  <si>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</si>
  <si>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</si>
  <si>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</si>
  <si>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</si>
  <si>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</si>
  <si>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</si>
  <si>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</si>
  <si>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</si>
  <si>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</si>
  <si>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</si>
  <si>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</si>
  <si>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</si>
  <si>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</si>
  <si>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</si>
  <si>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</si>
  <si>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</si>
  <si>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</si>
  <si>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</si>
  <si>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</si>
  <si>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</si>
  <si>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</si>
  <si>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</si>
  <si>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</si>
  <si>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</si>
  <si>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</si>
  <si>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</si>
  <si>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</si>
  <si>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</si>
  <si>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</si>
  <si>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</si>
  <si>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</si>
  <si>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</si>
  <si>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</si>
  <si>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</si>
  <si>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</si>
  <si>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</si>
  <si>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</si>
  <si>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</si>
  <si>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</si>
  <si>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</si>
  <si>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</si>
  <si>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</si>
  <si>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</si>
  <si>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</si>
  <si>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</si>
  <si>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</si>
  <si>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</si>
  <si>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</si>
  <si>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</si>
  <si>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</si>
  <si>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</si>
  <si>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</si>
  <si>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</si>
  <si>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</si>
  <si>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</si>
  <si>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</si>
  <si>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</si>
  <si>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</si>
  <si>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</si>
  <si>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</si>
  <si>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</si>
  <si>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</si>
  <si>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</si>
  <si>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</si>
  <si>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</si>
  <si>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</si>
  <si>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</si>
  <si>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</si>
  <si>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</si>
  <si>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</si>
  <si>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</si>
  <si>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</si>
  <si>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</si>
  <si>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</si>
  <si>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</si>
  <si>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</si>
  <si>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</si>
  <si>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</si>
  <si>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</si>
  <si>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</si>
  <si>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</si>
  <si>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</si>
  <si>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</si>
  <si>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</si>
  <si>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</si>
  <si>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</si>
  <si>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</si>
  <si>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</si>
  <si>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</si>
  <si>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</si>
  <si>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</si>
  <si>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</si>
  <si>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</si>
  <si>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</si>
  <si>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</si>
  <si>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</si>
  <si>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</si>
  <si>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</si>
  <si>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</si>
  <si>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</si>
  <si>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</si>
  <si>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</si>
  <si>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</si>
  <si>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</si>
  <si>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</si>
  <si>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</si>
  <si>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</si>
  <si>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</si>
  <si>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</si>
  <si>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</si>
  <si>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</si>
  <si>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</si>
  <si>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</si>
  <si>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</si>
  <si>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</si>
  <si>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</si>
  <si>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</si>
  <si>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</si>
  <si>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</si>
  <si>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</si>
  <si>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</si>
  <si>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</si>
  <si>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</si>
  <si>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</si>
  <si>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</si>
  <si>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</si>
  <si>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</si>
  <si>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</si>
  <si>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</si>
  <si>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</si>
  <si>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</si>
  <si>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</si>
  <si>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</si>
  <si>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</si>
  <si>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</si>
  <si>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</si>
  <si>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</si>
  <si>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</si>
  <si>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</si>
  <si>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</si>
  <si>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</si>
  <si>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</si>
  <si>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</si>
  <si>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</si>
  <si>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</si>
  <si>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</si>
  <si>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</si>
  <si>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</si>
  <si>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</si>
  <si>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</si>
  <si>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</si>
  <si>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</si>
  <si>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</si>
  <si>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</si>
  <si>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</si>
  <si>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</si>
  <si>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</si>
  <si>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</si>
  <si>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</si>
  <si>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</si>
  <si>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</si>
  <si>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</si>
  <si>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</si>
  <si>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</si>
  <si>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</si>
  <si>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</si>
  <si>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</si>
  <si>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</si>
  <si>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</si>
  <si>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</si>
  <si>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</si>
  <si>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</si>
  <si>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</si>
  <si>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</si>
  <si>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</si>
  <si>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</si>
  <si>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</si>
  <si>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</si>
  <si>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</si>
  <si>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</si>
  <si>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</si>
  <si>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</si>
  <si>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</si>
  <si>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</si>
  <si>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</si>
  <si>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</si>
  <si>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</si>
  <si>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</si>
  <si>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</si>
  <si>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</si>
  <si>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</si>
  <si>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</si>
  <si>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</si>
  <si>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</si>
  <si>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</si>
  <si>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</si>
  <si>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</si>
  <si>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</si>
  <si>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</si>
  <si>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</si>
  <si>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</si>
  <si>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</si>
  <si>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</si>
  <si>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</si>
  <si>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</si>
  <si>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</si>
  <si>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</si>
  <si>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</si>
  <si>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</si>
  <si>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</si>
  <si>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</si>
  <si>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</si>
  <si>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</si>
  <si>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</si>
  <si>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</si>
  <si>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</si>
  <si>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</si>
  <si>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</si>
  <si>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</si>
  <si>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</si>
  <si>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</si>
  <si>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</si>
  <si>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</si>
  <si>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</si>
  <si>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</si>
  <si>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</si>
  <si>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</si>
  <si>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</si>
  <si>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</si>
  <si>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</si>
  <si>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</si>
  <si>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</si>
  <si>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</si>
  <si>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</si>
  <si>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</si>
  <si>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</si>
  <si>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</si>
  <si>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</si>
  <si>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</si>
  <si>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</si>
  <si>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</si>
  <si>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</si>
  <si>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</si>
  <si>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</si>
  <si>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</si>
  <si>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</si>
  <si>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</si>
  <si>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</si>
  <si>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</si>
  <si>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</si>
  <si>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</si>
  <si>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</si>
  <si>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</si>
  <si>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</si>
  <si>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</si>
  <si>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</si>
  <si>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</si>
  <si>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</si>
  <si>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</si>
  <si>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</si>
  <si>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</si>
  <si>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</si>
  <si>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</si>
  <si>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</si>
  <si>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</si>
  <si>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</si>
  <si>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</si>
  <si>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</si>
  <si>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</si>
  <si>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</si>
  <si>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</si>
  <si>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</si>
  <si>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</si>
  <si>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</si>
  <si>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</si>
  <si>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</si>
  <si>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</si>
  <si>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</si>
  <si>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</si>
  <si>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</si>
  <si>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</si>
  <si>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</si>
  <si>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</si>
  <si>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</si>
  <si>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</si>
  <si>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</si>
  <si>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</si>
  <si>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</si>
  <si>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</si>
  <si>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</si>
  <si>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</si>
  <si>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</si>
  <si>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</si>
  <si>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</si>
  <si>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</si>
  <si>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</si>
  <si>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</si>
  <si>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</si>
  <si>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</si>
  <si>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</si>
  <si>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</si>
  <si>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</si>
  <si>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</si>
  <si>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</si>
  <si>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</si>
  <si>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</si>
  <si>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</si>
  <si>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</si>
  <si>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</si>
  <si>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</si>
  <si>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</si>
  <si>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</si>
  <si>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</si>
  <si>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</si>
  <si>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</si>
  <si>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</si>
  <si>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</si>
  <si>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</si>
  <si>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</si>
  <si>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</si>
  <si>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</si>
  <si>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</si>
  <si>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</si>
  <si>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</si>
  <si>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</si>
  <si>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</si>
  <si>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</si>
  <si>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</si>
  <si>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</si>
  <si>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</si>
  <si>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</si>
  <si>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</si>
  <si>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</si>
  <si>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</si>
  <si>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</si>
  <si>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</si>
  <si>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</si>
  <si>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</si>
  <si>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</si>
  <si>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</si>
  <si>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</si>
  <si>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</si>
  <si>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</si>
  <si>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</si>
  <si>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</si>
  <si>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</si>
  <si>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</si>
  <si>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</si>
  <si>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</si>
  <si>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</si>
  <si>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</si>
  <si>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</si>
  <si>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</si>
  <si>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</si>
  <si>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</si>
  <si>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</si>
  <si>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</si>
  <si>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</si>
  <si>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</si>
  <si>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</si>
  <si>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</si>
  <si>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</si>
  <si>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</si>
  <si>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</si>
  <si>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</si>
  <si>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</si>
  <si>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</si>
  <si>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</si>
  <si>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</si>
  <si>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</si>
  <si>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</si>
  <si>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</si>
  <si>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</si>
  <si>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</si>
  <si>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</si>
  <si>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</si>
  <si>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</si>
  <si>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</si>
  <si>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</si>
  <si>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</si>
  <si>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</si>
  <si>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</si>
  <si>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</si>
  <si>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</si>
  <si>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</si>
  <si>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</si>
  <si>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</si>
  <si>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</si>
  <si>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</si>
  <si>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</si>
  <si>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</si>
  <si>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</si>
  <si>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</si>
  <si>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</si>
  <si>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</si>
  <si>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</si>
  <si>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</si>
  <si>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</si>
  <si>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</si>
  <si>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</si>
  <si>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</si>
  <si>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</si>
  <si>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</si>
  <si>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</si>
  <si>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</si>
  <si>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</si>
  <si>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</si>
  <si>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</si>
  <si>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</si>
  <si>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</si>
  <si>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</si>
  <si>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</si>
  <si>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</si>
  <si>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</si>
  <si>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</si>
  <si>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</si>
  <si>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</si>
  <si>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</si>
  <si>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</si>
  <si>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</si>
  <si>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</si>
  <si>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</si>
  <si>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</si>
  <si>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</si>
  <si>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</si>
  <si>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</si>
  <si>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</si>
  <si>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</si>
  <si>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</si>
  <si>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</si>
  <si>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</si>
  <si>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</si>
  <si>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</si>
  <si>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</si>
  <si>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</si>
  <si>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</si>
  <si>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</si>
  <si>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</si>
  <si>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</si>
  <si>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</si>
  <si>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</si>
  <si>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</si>
  <si>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</si>
  <si>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</si>
  <si>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</si>
  <si>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</si>
  <si>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</si>
  <si>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</si>
  <si>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</si>
  <si>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</si>
  <si>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</si>
  <si>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</si>
  <si>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</si>
  <si>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</si>
  <si>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</si>
  <si>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</si>
  <si>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</si>
  <si>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</si>
  <si>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</si>
  <si>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</si>
  <si>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</si>
  <si>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</si>
  <si>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</si>
  <si>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</si>
  <si>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</si>
  <si>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</si>
  <si>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</si>
  <si>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</si>
  <si>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</si>
  <si>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</si>
  <si>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</si>
  <si>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</si>
  <si>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</si>
  <si>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</si>
  <si>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</si>
  <si>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</si>
  <si>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</si>
  <si>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</si>
  <si>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</si>
  <si>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</si>
  <si>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</si>
  <si>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</si>
  <si>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</si>
  <si>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</si>
  <si>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</si>
  <si>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</si>
  <si>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</si>
  <si>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</si>
  <si>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</si>
  <si>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</si>
  <si>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</si>
  <si>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</si>
  <si>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</si>
  <si>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</si>
  <si>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</si>
  <si>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</si>
  <si>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</si>
  <si>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</si>
  <si>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</si>
  <si>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</si>
  <si>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</si>
  <si>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</si>
  <si>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</si>
  <si>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</si>
  <si>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</si>
  <si>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</si>
  <si>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</si>
  <si>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</si>
  <si>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</si>
  <si>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</si>
  <si>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</si>
  <si>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</si>
  <si>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</si>
  <si>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</si>
  <si>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</si>
  <si>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</si>
  <si>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</si>
  <si>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</si>
  <si>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</si>
  <si>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</si>
  <si>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</si>
  <si>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</si>
  <si>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</si>
  <si>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</si>
  <si>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</si>
  <si>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</si>
  <si>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</si>
  <si>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</si>
  <si>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</si>
  <si>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</si>
  <si>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</si>
  <si>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</si>
  <si>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</si>
  <si>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</si>
  <si>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</si>
  <si>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</si>
  <si>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</si>
  <si>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</si>
  <si>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</si>
  <si>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</si>
  <si>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</si>
  <si>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</si>
  <si>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</si>
  <si>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</si>
  <si>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</si>
  <si>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</si>
  <si>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</si>
  <si>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</si>
  <si>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</si>
  <si>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</si>
  <si>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</si>
  <si>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</si>
  <si>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</si>
  <si>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</si>
  <si>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</si>
  <si>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</si>
  <si>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</si>
  <si>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</si>
  <si>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</si>
  <si>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</si>
  <si>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</si>
  <si>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</si>
  <si>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</si>
  <si>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</si>
  <si>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</si>
  <si>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</si>
  <si>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</si>
  <si>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</si>
  <si>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</si>
  <si>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</si>
  <si>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</si>
  <si>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</si>
  <si>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</si>
  <si>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</si>
  <si>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</si>
  <si>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</si>
  <si>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</si>
  <si>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</si>
  <si>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</si>
  <si>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</si>
  <si>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</si>
  <si>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</si>
  <si>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</si>
  <si>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</si>
  <si>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</si>
  <si>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</si>
  <si>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</si>
  <si>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</si>
  <si>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</si>
  <si>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</si>
  <si>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</si>
  <si>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</si>
  <si>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</si>
  <si>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</si>
  <si>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</si>
  <si>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</si>
  <si>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</si>
  <si>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</si>
  <si>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</si>
  <si>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</si>
  <si>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</si>
  <si>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</si>
  <si>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</si>
  <si>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</si>
  <si>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</si>
  <si>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</si>
  <si>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</si>
  <si>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</si>
  <si>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</si>
  <si>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</si>
  <si>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</si>
  <si>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</si>
  <si>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</si>
  <si>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</si>
  <si>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</si>
  <si>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</si>
  <si>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</si>
  <si>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</si>
  <si>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</si>
  <si>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</si>
  <si>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</si>
  <si>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</si>
  <si>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</si>
  <si>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</si>
  <si>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</si>
  <si>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</si>
  <si>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</si>
  <si>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</si>
  <si>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</si>
  <si>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</si>
  <si>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</si>
  <si>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</si>
  <si>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</si>
  <si>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</si>
  <si>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</si>
  <si>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</si>
  <si>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</si>
  <si>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</si>
  <si>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</si>
  <si>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</si>
  <si>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</si>
  <si>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</si>
  <si>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</si>
  <si>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</si>
  <si>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</si>
  <si>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</si>
  <si>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</si>
  <si>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</si>
  <si>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</si>
  <si>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</si>
  <si>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</si>
  <si>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</si>
  <si>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</si>
  <si>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</si>
  <si>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</si>
  <si>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</si>
  <si>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</si>
  <si>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</si>
  <si>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</si>
  <si>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</si>
  <si>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</si>
  <si>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</si>
  <si>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</si>
  <si>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</si>
  <si>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</si>
  <si>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</si>
  <si>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</si>
  <si>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</si>
  <si>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</si>
  <si>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</si>
  <si>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</si>
  <si>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</si>
  <si>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</si>
  <si>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</si>
  <si>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</si>
  <si>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</si>
  <si>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</si>
  <si>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</si>
  <si>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</si>
  <si>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</si>
  <si>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</si>
  <si>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</si>
  <si>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</si>
  <si>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</si>
  <si>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</si>
  <si>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</si>
  <si>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</si>
  <si>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</si>
  <si>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</si>
  <si>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</si>
  <si>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</si>
  <si>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</si>
  <si>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</si>
  <si>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</si>
  <si>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</si>
  <si>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</si>
  <si>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</si>
  <si>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</si>
  <si>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</si>
  <si>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</si>
  <si>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</si>
  <si>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</si>
  <si>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</si>
  <si>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</si>
  <si>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</si>
  <si>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</si>
  <si>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</si>
  <si>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</si>
  <si>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</si>
  <si>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</si>
  <si>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</si>
  <si>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</si>
  <si>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</si>
  <si>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</si>
  <si>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</si>
  <si>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</si>
  <si>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</si>
  <si>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</si>
  <si>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</si>
  <si>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</si>
  <si>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</si>
  <si>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</si>
  <si>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</si>
  <si>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</si>
  <si>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</si>
  <si>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</si>
  <si>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</si>
  <si>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</si>
  <si>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</si>
  <si>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</si>
  <si>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</si>
  <si>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</si>
  <si>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</si>
  <si>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</si>
  <si>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</si>
  <si>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</si>
  <si>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</si>
  <si>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</si>
  <si>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</si>
  <si>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</si>
  <si>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</si>
  <si>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</si>
  <si>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</si>
  <si>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</si>
  <si>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</si>
  <si>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</si>
  <si>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</si>
  <si>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</si>
  <si>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</si>
  <si>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</si>
  <si>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</si>
  <si>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</si>
  <si>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</si>
  <si>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</si>
  <si>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</si>
  <si>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</si>
  <si>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</si>
  <si>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</si>
  <si>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</si>
  <si>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</si>
  <si>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</si>
  <si>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</si>
  <si>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</si>
  <si>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</si>
  <si>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</si>
  <si>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</si>
  <si>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</si>
  <si>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</si>
  <si>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</si>
  <si>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</si>
  <si>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</si>
  <si>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</si>
  <si>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</si>
  <si>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</si>
  <si>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</si>
  <si>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</si>
  <si>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</si>
  <si>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</si>
  <si>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</si>
  <si>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</si>
  <si>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</si>
  <si>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</si>
  <si>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</si>
  <si>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</si>
  <si>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</si>
  <si>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</si>
  <si>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</si>
  <si>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</si>
  <si>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</si>
  <si>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</si>
  <si>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</si>
  <si>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</si>
  <si>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</si>
  <si>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</si>
  <si>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</si>
  <si>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</si>
  <si>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</si>
  <si>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</si>
  <si>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</si>
  <si>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</si>
  <si>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</si>
  <si>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</si>
  <si>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</si>
  <si>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</si>
  <si>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</si>
  <si>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</si>
  <si>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</si>
  <si>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</si>
  <si>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</si>
  <si>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</si>
  <si>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</si>
  <si>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</si>
  <si>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</si>
  <si>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</si>
  <si>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</si>
  <si>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</si>
  <si>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</si>
  <si>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</si>
  <si>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</si>
  <si>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</si>
  <si>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</si>
  <si>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</si>
  <si>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</si>
  <si>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</si>
  <si>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</si>
  <si>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</si>
  <si>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</si>
  <si>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</si>
  <si>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</si>
  <si>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</si>
  <si>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</si>
  <si>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</si>
  <si>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</si>
  <si>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</si>
  <si>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</si>
  <si>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</si>
  <si>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</si>
  <si>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</si>
  <si>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</si>
  <si>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</si>
  <si>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</si>
  <si>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</si>
  <si>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</si>
  <si>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</si>
  <si>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</si>
  <si>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</si>
  <si>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</si>
  <si>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</si>
  <si>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</si>
  <si>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</si>
  <si>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</si>
  <si>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</si>
  <si>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</si>
  <si>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</si>
  <si>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</si>
  <si>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</si>
  <si>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</si>
  <si>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</si>
  <si>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</si>
  <si>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</si>
  <si>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</si>
  <si>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</si>
  <si>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</si>
  <si>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</si>
  <si>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</si>
  <si>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</si>
  <si>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</si>
  <si>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</si>
  <si>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</si>
  <si>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</si>
  <si>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</si>
  <si>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</si>
  <si>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</si>
  <si>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</si>
  <si>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</si>
  <si>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</si>
  <si>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</si>
  <si>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</si>
  <si>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</si>
  <si>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</si>
  <si>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</si>
  <si>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</si>
  <si>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</si>
  <si>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</si>
  <si>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</si>
  <si>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</si>
  <si>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</si>
  <si>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</si>
  <si>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</si>
  <si>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</si>
  <si>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</si>
  <si>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</si>
  <si>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</si>
  <si>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</si>
  <si>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</si>
  <si>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</si>
  <si>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</si>
  <si>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</si>
  <si>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</si>
  <si>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</si>
  <si>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</si>
  <si>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</si>
  <si>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</si>
  <si>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</si>
  <si>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</si>
  <si>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</si>
  <si>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</si>
  <si>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</si>
  <si>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</si>
  <si>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</si>
  <si>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</si>
  <si>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</si>
  <si>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</si>
  <si>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</si>
  <si>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</si>
  <si>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</si>
  <si>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</si>
  <si>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</si>
  <si>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</si>
  <si>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</si>
  <si>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</si>
  <si>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</si>
  <si>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</si>
  <si>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</si>
  <si>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</si>
  <si>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</si>
  <si>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</si>
  <si>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</si>
  <si>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</si>
  <si>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</si>
  <si>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</si>
  <si>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</si>
  <si>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</si>
  <si>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</si>
  <si>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</si>
  <si>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</si>
  <si>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</si>
  <si>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</si>
  <si>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</si>
  <si>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</si>
  <si>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</si>
  <si>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</si>
  <si>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</si>
  <si>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</si>
  <si>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</si>
  <si>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</si>
  <si>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</si>
  <si>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</si>
  <si>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</si>
  <si>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</si>
  <si>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</si>
  <si>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</si>
  <si>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</si>
  <si>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</si>
  <si>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</si>
  <si>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</si>
  <si>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</si>
  <si>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</si>
  <si>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</si>
  <si>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</si>
  <si>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</si>
  <si>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</si>
  <si>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</si>
  <si>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</si>
  <si>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</si>
  <si>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</si>
  <si>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</si>
  <si>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</si>
  <si>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</si>
  <si>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</si>
  <si>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</si>
  <si>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</si>
  <si>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</si>
  <si>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</si>
  <si>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</si>
  <si>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</si>
  <si>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</si>
  <si>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</si>
  <si>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</si>
  <si>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</si>
  <si>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</si>
  <si>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</si>
  <si>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</si>
  <si>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</si>
  <si>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</si>
  <si>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</si>
  <si>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</si>
  <si>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</si>
  <si>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</si>
  <si>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</si>
  <si>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</si>
  <si>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</si>
  <si>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</si>
  <si>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</si>
  <si>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</si>
  <si>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</si>
  <si>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</si>
  <si>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</si>
  <si>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</si>
  <si>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</si>
  <si>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</si>
  <si>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</si>
  <si>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</si>
  <si>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</si>
  <si>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</si>
  <si>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</si>
  <si>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</si>
  <si>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</si>
  <si>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</si>
  <si>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</si>
  <si>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</si>
  <si>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</si>
  <si>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</si>
  <si>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</si>
  <si>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</si>
  <si>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</si>
  <si>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</si>
  <si>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</si>
  <si>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</si>
  <si>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</si>
  <si>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</si>
  <si>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</si>
  <si>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</si>
  <si>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</si>
  <si>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</si>
  <si>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</si>
  <si>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</si>
  <si>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</si>
  <si>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</si>
  <si>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</si>
  <si>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</si>
  <si>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</si>
  <si>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</si>
  <si>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</si>
  <si>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</si>
  <si>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</si>
  <si>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</si>
  <si>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</si>
  <si>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</si>
  <si>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</si>
  <si>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</si>
  <si>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</si>
  <si>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</si>
  <si>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</si>
  <si>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</si>
  <si>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</si>
  <si>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</si>
  <si>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</si>
  <si>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</si>
  <si>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</si>
  <si>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</si>
  <si>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</si>
  <si>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</si>
  <si>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</si>
  <si>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</si>
  <si>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</si>
  <si>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</si>
  <si>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</si>
  <si>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</si>
  <si>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</si>
  <si>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</si>
  <si>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</si>
  <si>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</si>
  <si>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</si>
  <si>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</si>
  <si>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</si>
  <si>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</si>
  <si>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</si>
  <si>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</si>
  <si>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</si>
  <si>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</si>
  <si>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</si>
  <si>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</si>
  <si>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</si>
  <si>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</si>
  <si>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</si>
  <si>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</si>
  <si>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</si>
  <si>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</si>
  <si>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</si>
  <si>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</si>
  <si>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</si>
  <si>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</si>
  <si>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</si>
  <si>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</si>
  <si>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</si>
  <si>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</si>
  <si>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</si>
  <si>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</si>
  <si>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</si>
  <si>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</si>
  <si>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</si>
  <si>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</si>
  <si>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</si>
  <si>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</si>
  <si>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</si>
  <si>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</si>
  <si>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</si>
  <si>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</si>
  <si>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</si>
  <si>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</si>
  <si>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</si>
  <si>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</si>
  <si>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</si>
  <si>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</si>
  <si>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</si>
  <si>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</si>
  <si>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</si>
  <si>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</si>
  <si>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</si>
  <si>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</si>
  <si>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</si>
  <si>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</si>
  <si>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</si>
  <si>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</si>
  <si>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</si>
  <si>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</si>
  <si>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</si>
  <si>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</si>
  <si>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</si>
  <si>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</si>
  <si>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</si>
  <si>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</si>
  <si>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</si>
  <si>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</si>
  <si>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</si>
  <si>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</si>
  <si>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</si>
  <si>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</si>
  <si>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</si>
  <si>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</si>
  <si>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</si>
  <si>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</si>
  <si>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</si>
  <si>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</si>
  <si>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</si>
  <si>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</si>
  <si>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</si>
  <si>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</si>
  <si>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</si>
  <si>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</si>
  <si>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</si>
  <si>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</si>
  <si>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</si>
  <si>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</si>
  <si>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</si>
  <si>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</si>
  <si>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</si>
  <si>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</si>
  <si>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</si>
  <si>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</si>
  <si>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</si>
  <si>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</si>
  <si>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</si>
  <si>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</si>
  <si>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</si>
  <si>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</si>
  <si>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</si>
  <si>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</si>
  <si>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</si>
  <si>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</si>
  <si>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</si>
  <si>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</si>
  <si>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</si>
  <si>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</si>
  <si>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</si>
  <si>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</si>
  <si>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</si>
  <si>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</si>
  <si>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</si>
  <si>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</si>
  <si>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</si>
  <si>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</si>
  <si>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</si>
  <si>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</si>
  <si>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</si>
  <si>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</si>
  <si>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</si>
  <si>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</si>
  <si>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</si>
  <si>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</si>
  <si>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</si>
  <si>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</si>
  <si>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</si>
  <si>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</si>
  <si>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</si>
  <si>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</si>
  <si>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</si>
  <si>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</si>
  <si>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</si>
  <si>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</si>
  <si>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</si>
  <si>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</si>
  <si>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</si>
  <si>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</si>
  <si>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</si>
  <si>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</si>
  <si>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</si>
  <si>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</si>
  <si>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</si>
  <si>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</si>
  <si>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</si>
  <si>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</si>
  <si>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</si>
  <si>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</si>
  <si>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</si>
  <si>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</si>
  <si>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</si>
  <si>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</si>
  <si>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</si>
  <si>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</si>
  <si>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</si>
  <si>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</si>
  <si>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</si>
  <si>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</si>
  <si>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</si>
  <si>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</si>
  <si>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</si>
  <si>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</si>
  <si>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</si>
  <si>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</si>
  <si>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</si>
  <si>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</si>
  <si>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</si>
  <si>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</si>
  <si>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</si>
  <si>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</si>
  <si>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</si>
  <si>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</si>
  <si>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</si>
  <si>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</si>
  <si>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</si>
  <si>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</si>
  <si>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</si>
  <si>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</si>
  <si>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</si>
  <si>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</si>
  <si>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</si>
  <si>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</si>
  <si>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</si>
  <si>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</si>
  <si>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</si>
  <si>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</si>
  <si>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</si>
  <si>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</si>
  <si>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</si>
  <si>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</si>
  <si>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</si>
  <si>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</si>
  <si>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</si>
  <si>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</si>
  <si>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</si>
  <si>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</si>
  <si>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</si>
  <si>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</si>
  <si>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</si>
  <si>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</si>
  <si>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</si>
  <si>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</si>
  <si>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</si>
  <si>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</si>
  <si>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</si>
  <si>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</si>
  <si>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</si>
  <si>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</si>
  <si>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</si>
  <si>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</si>
  <si>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</si>
  <si>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</si>
  <si>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</si>
  <si>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</si>
  <si>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</si>
  <si>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</si>
  <si>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</si>
  <si>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</si>
  <si>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</si>
  <si>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</si>
  <si>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</si>
  <si>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</si>
  <si>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</si>
  <si>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</si>
  <si>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</si>
  <si>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</si>
  <si>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</si>
  <si>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</si>
  <si>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</si>
  <si>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</si>
  <si>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</si>
  <si>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</si>
  <si>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</si>
  <si>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</si>
  <si>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</si>
  <si>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</si>
  <si>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</si>
  <si>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</si>
  <si>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</si>
  <si>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</si>
  <si>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</si>
  <si>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</si>
  <si>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</si>
  <si>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</si>
  <si>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</si>
  <si>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</si>
  <si>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</si>
  <si>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</si>
  <si>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</si>
  <si>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</si>
  <si>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</si>
  <si>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</si>
  <si>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</si>
  <si>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</si>
  <si>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</si>
  <si>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</si>
  <si>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</si>
  <si>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</si>
  <si>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</si>
  <si>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</si>
  <si>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</si>
  <si>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</si>
  <si>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</si>
  <si>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</si>
  <si>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</si>
  <si>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</si>
  <si>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</si>
  <si>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</si>
  <si>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</si>
  <si>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</si>
  <si>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</si>
  <si>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</si>
  <si>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</si>
  <si>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</si>
  <si>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</si>
  <si>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</si>
  <si>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</si>
  <si>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</si>
  <si>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</si>
  <si>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</si>
  <si>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</si>
  <si>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</si>
  <si>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</si>
  <si>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</si>
  <si>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</si>
  <si>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</si>
  <si>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</si>
  <si>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</si>
  <si>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</si>
  <si>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</si>
  <si>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</si>
  <si>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</si>
  <si>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</si>
  <si>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</si>
  <si>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</si>
  <si>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</si>
  <si>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</si>
  <si>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</si>
  <si>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</si>
  <si>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</si>
  <si>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</si>
  <si>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</si>
  <si>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</si>
  <si>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</si>
  <si>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</si>
  <si>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</si>
  <si>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</si>
  <si>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</si>
  <si>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</si>
  <si>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</si>
  <si>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</si>
  <si>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</si>
  <si>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</si>
  <si>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</si>
  <si>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</si>
  <si>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</si>
  <si>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</si>
  <si>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</si>
  <si>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</si>
  <si>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</si>
  <si>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</si>
  <si>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</si>
  <si>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</si>
  <si>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</si>
  <si>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</si>
  <si>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</si>
  <si>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</si>
  <si>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</si>
  <si>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</si>
  <si>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</si>
  <si>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</si>
  <si>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</si>
  <si>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</si>
  <si>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</si>
  <si>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</si>
  <si>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</si>
  <si>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</si>
  <si>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</si>
  <si>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</si>
  <si>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</si>
  <si>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</si>
  <si>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</si>
  <si>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</si>
  <si>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</si>
  <si>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</si>
  <si>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</si>
  <si>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</si>
  <si>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</si>
  <si>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</si>
  <si>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</si>
  <si>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</si>
  <si>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</si>
  <si>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</si>
  <si>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</si>
  <si>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</si>
  <si>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</si>
  <si>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</si>
  <si>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</si>
  <si>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</si>
  <si>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</si>
  <si>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</si>
  <si>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</si>
  <si>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</si>
  <si>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</si>
  <si>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</si>
  <si>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</si>
  <si>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</si>
  <si>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</si>
  <si>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</si>
  <si>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</si>
  <si>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</si>
  <si>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</si>
  <si>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</si>
  <si>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</si>
  <si>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</si>
  <si>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</si>
  <si>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</si>
  <si>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</si>
  <si>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</si>
  <si>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</si>
  <si>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</si>
  <si>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</si>
  <si>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</si>
  <si>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</si>
  <si>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</si>
  <si>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</si>
  <si>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</si>
  <si>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</si>
  <si>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</si>
  <si>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</si>
  <si>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</si>
  <si>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</si>
  <si>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</si>
  <si>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</si>
  <si>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</si>
  <si>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</si>
  <si>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</si>
  <si>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</si>
  <si>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</si>
  <si>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</si>
  <si>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</si>
  <si>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</si>
  <si>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</si>
  <si>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</si>
  <si>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</si>
  <si>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</si>
  <si>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</si>
  <si>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</si>
  <si>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</si>
  <si>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</si>
  <si>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</si>
  <si>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</si>
  <si>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</si>
  <si>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</si>
  <si>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</si>
  <si>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</si>
  <si>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</si>
  <si>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</si>
  <si>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</si>
  <si>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</si>
  <si>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</si>
  <si>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</si>
  <si>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</si>
  <si>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</si>
  <si>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</si>
  <si>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</si>
  <si>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</si>
  <si>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</si>
  <si>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</si>
  <si>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</si>
  <si>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</si>
  <si>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</si>
  <si>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</si>
  <si>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</si>
  <si>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</si>
  <si>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</si>
  <si>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</si>
  <si>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</si>
  <si>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</si>
  <si>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</si>
  <si>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</si>
  <si>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</si>
  <si>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</si>
  <si>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</si>
  <si>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</si>
  <si>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</si>
  <si>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</si>
  <si>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</si>
  <si>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</si>
  <si>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</si>
  <si>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</si>
  <si>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</si>
  <si>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</si>
  <si>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</si>
  <si>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</si>
  <si>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</si>
  <si>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</si>
  <si>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</si>
  <si>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</si>
  <si>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</si>
  <si>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</si>
  <si>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</si>
  <si>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</si>
  <si>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</si>
  <si>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</si>
  <si>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</si>
  <si>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</si>
  <si>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</si>
  <si>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</si>
  <si>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</si>
  <si>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</si>
  <si>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</si>
  <si>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</si>
  <si>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</si>
  <si>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</si>
  <si>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</si>
  <si>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</si>
  <si>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</si>
  <si>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</si>
  <si>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</si>
  <si>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</si>
  <si>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</si>
  <si>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</si>
  <si>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</si>
  <si>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</si>
  <si>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</si>
  <si>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</si>
  <si>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</si>
  <si>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</si>
  <si>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</si>
  <si>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</si>
  <si>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</si>
  <si>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</si>
  <si>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</si>
  <si>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</si>
  <si>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</si>
  <si>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</si>
  <si>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</si>
  <si>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</si>
  <si>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</si>
  <si>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</si>
  <si>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</si>
  <si>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</si>
  <si>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</si>
  <si>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</si>
  <si>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</si>
  <si>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</si>
  <si>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</si>
  <si>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</si>
  <si>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</si>
  <si>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</si>
  <si>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</si>
  <si>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</si>
  <si>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</si>
  <si>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</si>
  <si>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</si>
  <si>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</si>
  <si>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</si>
  <si>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</si>
  <si>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</si>
  <si>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</si>
  <si>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</si>
  <si>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</si>
  <si>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</si>
  <si>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</si>
  <si>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</si>
  <si>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</si>
  <si>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</si>
  <si>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</si>
  <si>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</si>
  <si>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</si>
  <si>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</si>
  <si>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</si>
  <si>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</si>
  <si>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</si>
  <si>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</si>
  <si>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</si>
  <si>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</si>
  <si>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</si>
  <si>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</si>
  <si>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</si>
  <si>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</si>
  <si>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</si>
  <si>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</si>
  <si>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</si>
  <si>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</si>
  <si>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</si>
  <si>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</si>
  <si>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</si>
  <si>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</si>
  <si>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</si>
  <si>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</si>
  <si>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</si>
  <si>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</si>
  <si>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</si>
  <si>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</si>
  <si>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</si>
  <si>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</si>
  <si>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</si>
  <si>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</si>
  <si>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</si>
  <si>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</si>
  <si>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</si>
  <si>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</si>
  <si>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</si>
  <si>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</si>
  <si>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</si>
  <si>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</si>
  <si>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</si>
  <si>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</si>
  <si>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</si>
  <si>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</si>
  <si>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</si>
  <si>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</si>
  <si>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</si>
  <si>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</si>
  <si>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</si>
  <si>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</si>
  <si>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</si>
  <si>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</si>
  <si>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</si>
  <si>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</si>
  <si>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</si>
  <si>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</si>
  <si>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</si>
  <si>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</si>
  <si>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</si>
  <si>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</si>
  <si>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</si>
  <si>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</si>
  <si>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</si>
  <si>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</si>
  <si>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</si>
  <si>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</si>
  <si>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</si>
  <si>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</si>
  <si>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</si>
  <si>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</si>
  <si>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</si>
  <si>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</si>
  <si>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</si>
  <si>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</si>
  <si>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</si>
  <si>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</si>
  <si>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</si>
  <si>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</si>
  <si>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</si>
  <si>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</si>
  <si>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</si>
  <si>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</si>
  <si>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</si>
  <si>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</si>
  <si>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</si>
  <si>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</si>
  <si>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</si>
  <si>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</si>
  <si>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</si>
  <si>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</si>
  <si>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</si>
  <si>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</si>
  <si>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</si>
  <si>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</si>
  <si>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</si>
  <si>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</si>
  <si>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</si>
  <si>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</si>
  <si>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</si>
  <si>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</si>
  <si>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</si>
  <si>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</si>
  <si>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</si>
  <si>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</si>
  <si>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</si>
  <si>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</si>
  <si>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</si>
  <si>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</si>
  <si>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</si>
  <si>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</si>
  <si>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</si>
  <si>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</si>
  <si>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</si>
  <si>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</si>
  <si>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</si>
  <si>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</si>
  <si>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</si>
  <si>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</si>
  <si>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</si>
  <si>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</si>
  <si>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</si>
  <si>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</si>
  <si>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</si>
  <si>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</si>
  <si>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</si>
  <si>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</si>
  <si>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</si>
  <si>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</si>
  <si>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</si>
  <si>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</si>
  <si>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</si>
  <si>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</si>
  <si>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</si>
  <si>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</si>
  <si>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</si>
  <si>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</si>
  <si>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</si>
  <si>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</si>
  <si>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</si>
  <si>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</si>
  <si>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</si>
  <si>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</si>
  <si>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</si>
  <si>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</si>
  <si>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</si>
  <si>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Acevedo Dominguez, Victor Leonardo</t>
  </si>
  <si>
    <t xml:space="preserve">Gonzalez Ceballos, Dionisio </t>
  </si>
  <si>
    <t>Toribio Batista, Junior De Jesus</t>
  </si>
  <si>
    <t xml:space="preserve">Gil Carrera, Santiago </t>
  </si>
  <si>
    <t>3336022267</t>
  </si>
  <si>
    <t>3336022262</t>
  </si>
  <si>
    <t>3336022501</t>
  </si>
  <si>
    <t>3336022396</t>
  </si>
  <si>
    <t>3336022346</t>
  </si>
  <si>
    <t>3336022343</t>
  </si>
  <si>
    <t>3336022558</t>
  </si>
  <si>
    <t>3336022551</t>
  </si>
  <si>
    <t>3336022585</t>
  </si>
  <si>
    <t>3336022584</t>
  </si>
  <si>
    <t>3336022570</t>
  </si>
  <si>
    <t>3336022568</t>
  </si>
  <si>
    <t>SIN ACTIVIDAD DE RETIRO</t>
  </si>
  <si>
    <t>3336022589</t>
  </si>
  <si>
    <t>Garcia, Tarcicio Jose</t>
  </si>
  <si>
    <t>DISPENSADOR.</t>
  </si>
  <si>
    <t>LECTOR</t>
  </si>
  <si>
    <t>Osoria Torres, Jose Bolivar</t>
  </si>
  <si>
    <t>PRINTER</t>
  </si>
  <si>
    <t>ReservaC Norte</t>
  </si>
  <si>
    <t xml:space="preserve">Brioso Luciano, Cristino </t>
  </si>
  <si>
    <t>12 Septiembre de 2021</t>
  </si>
  <si>
    <t>3336022942</t>
  </si>
  <si>
    <t>3336022941</t>
  </si>
  <si>
    <t>3336022940</t>
  </si>
  <si>
    <t>3336022939</t>
  </si>
  <si>
    <t>3336022938</t>
  </si>
  <si>
    <t>3336022937</t>
  </si>
  <si>
    <t>3336022936</t>
  </si>
  <si>
    <t>3336022934</t>
  </si>
  <si>
    <t>3336022950</t>
  </si>
  <si>
    <t>3336022949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</si>
  <si>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</si>
  <si>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</si>
  <si>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</si>
  <si>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</si>
  <si>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</si>
  <si>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</si>
  <si>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</si>
  <si>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</si>
  <si>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3336022968</t>
  </si>
  <si>
    <t>3336022967</t>
  </si>
  <si>
    <t>3336022964</t>
  </si>
  <si>
    <t>3336022963</t>
  </si>
  <si>
    <t>3336022961</t>
  </si>
  <si>
    <t>3336022960</t>
  </si>
  <si>
    <t>3336022959</t>
  </si>
  <si>
    <t>3336022958</t>
  </si>
  <si>
    <t>3336022957</t>
  </si>
  <si>
    <t>3336022956</t>
  </si>
  <si>
    <t>3336022955</t>
  </si>
  <si>
    <t>3336022954</t>
  </si>
  <si>
    <t>3336022953</t>
  </si>
  <si>
    <t>3336022952</t>
  </si>
  <si>
    <t>3336022951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</si>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</sst>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7"/>
      <tableStyleElement type="headerRow" dxfId="556"/>
      <tableStyleElement type="totalRow" dxfId="555"/>
      <tableStyleElement type="firstColumn" dxfId="554"/>
      <tableStyleElement type="lastColumn" dxfId="553"/>
      <tableStyleElement type="firstRowStripe" dxfId="552"/>
      <tableStyleElement type="firstColumnStripe" dxfId="5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125.832442129627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30.0611689814832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32.1852893518517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28.2875578703679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28.1782986111139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274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7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28515625" style="75" bestFit="1" customWidth="1"/>
    <col min="6" max="6" width="11.7109375" style="44" customWidth="1"/>
    <col min="7" max="7" width="59.5703125" style="44" customWidth="1"/>
    <col min="8" max="11" width="5.7109375" style="44" customWidth="1"/>
    <col min="12" max="12" width="51.85546875" style="44" customWidth="1"/>
    <col min="13" max="13" width="20" style="100" bestFit="1" customWidth="1"/>
    <col min="14" max="14" width="17.5703125" style="100" customWidth="1"/>
    <col min="15" max="15" width="42.85546875" style="100" customWidth="1"/>
    <col min="16" max="16" width="27" style="130" customWidth="1"/>
    <col min="17" max="17" width="51.85546875" style="69" bestFit="1" customWidth="1"/>
    <col min="18" max="16384" width="27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2650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29"/>
      <c r="Q4" s="91" t="s">
        <v>2430</v>
      </c>
    </row>
    <row r="5" spans="1:17" s="120" customFormat="1" ht="18" x14ac:dyDescent="0.25">
      <c r="A5" s="135" t="str">
        <f>VLOOKUP(E5,'LISTADO ATM'!$A$2:$C$901,3,0)</f>
        <v>DISTRITO NACIONAL</v>
      </c>
      <c r="B5" s="123">
        <v>3336019853</v>
      </c>
      <c r="C5" s="95">
        <v>44446.468263888892</v>
      </c>
      <c r="D5" s="95" t="s">
        <v>2460</v>
      </c>
      <c r="E5" s="123">
        <v>231</v>
      </c>
      <c r="F5" s="135" t="str">
        <f>VLOOKUP(E5,VIP!$A$2:$O15855,2,0)</f>
        <v>DRBR231</v>
      </c>
      <c r="G5" s="135" t="str">
        <f>VLOOKUP(E5,'LISTADO ATM'!$A$2:$B$900,2,0)</f>
        <v xml:space="preserve">ATM Oficina Zona Oriental </v>
      </c>
      <c r="H5" s="135" t="str">
        <f>VLOOKUP(E5,VIP!$A$2:$O20816,7,FALSE)</f>
        <v>Si</v>
      </c>
      <c r="I5" s="135" t="str">
        <f>VLOOKUP(E5,VIP!$A$2:$O12781,8,FALSE)</f>
        <v>Si</v>
      </c>
      <c r="J5" s="135" t="str">
        <f>VLOOKUP(E5,VIP!$A$2:$O12731,8,FALSE)</f>
        <v>Si</v>
      </c>
      <c r="K5" s="135" t="str">
        <f>VLOOKUP(E5,VIP!$A$2:$O16305,6,0)</f>
        <v>SI</v>
      </c>
      <c r="L5" s="144" t="s">
        <v>2616</v>
      </c>
      <c r="M5" s="94" t="s">
        <v>2438</v>
      </c>
      <c r="N5" s="94" t="s">
        <v>2444</v>
      </c>
      <c r="O5" s="135" t="s">
        <v>2461</v>
      </c>
      <c r="P5" s="133"/>
      <c r="Q5" s="94" t="s">
        <v>2616</v>
      </c>
    </row>
    <row r="6" spans="1:17" s="120" customFormat="1" ht="18" x14ac:dyDescent="0.25">
      <c r="A6" s="135" t="str">
        <f>VLOOKUP(E6,'LISTADO ATM'!$A$2:$C$901,3,0)</f>
        <v>DISTRITO NACIONAL</v>
      </c>
      <c r="B6" s="123">
        <v>3336021318</v>
      </c>
      <c r="C6" s="95">
        <v>44448.890810185185</v>
      </c>
      <c r="D6" s="95" t="s">
        <v>2174</v>
      </c>
      <c r="E6" s="123">
        <v>13</v>
      </c>
      <c r="F6" s="135" t="str">
        <f>VLOOKUP(E6,VIP!$A$2:$O15901,2,0)</f>
        <v>DRBR013</v>
      </c>
      <c r="G6" s="135" t="str">
        <f>VLOOKUP(E6,'LISTADO ATM'!$A$2:$B$900,2,0)</f>
        <v xml:space="preserve">ATM CDEEE </v>
      </c>
      <c r="H6" s="135" t="str">
        <f>VLOOKUP(E6,VIP!$A$2:$O20862,7,FALSE)</f>
        <v>Si</v>
      </c>
      <c r="I6" s="135" t="str">
        <f>VLOOKUP(E6,VIP!$A$2:$O12827,8,FALSE)</f>
        <v>Si</v>
      </c>
      <c r="J6" s="135" t="str">
        <f>VLOOKUP(E6,VIP!$A$2:$O12777,8,FALSE)</f>
        <v>Si</v>
      </c>
      <c r="K6" s="135" t="str">
        <f>VLOOKUP(E6,VIP!$A$2:$O16351,6,0)</f>
        <v>NO</v>
      </c>
      <c r="L6" s="144" t="s">
        <v>2239</v>
      </c>
      <c r="M6" s="94" t="s">
        <v>2438</v>
      </c>
      <c r="N6" s="94" t="s">
        <v>2444</v>
      </c>
      <c r="O6" s="135" t="s">
        <v>2446</v>
      </c>
      <c r="P6" s="144"/>
      <c r="Q6" s="94" t="s">
        <v>2239</v>
      </c>
    </row>
    <row r="7" spans="1:17" s="120" customFormat="1" ht="18" x14ac:dyDescent="0.25">
      <c r="A7" s="135" t="str">
        <f>VLOOKUP(E7,'LISTADO ATM'!$A$2:$C$901,3,0)</f>
        <v>DISTRITO NACIONAL</v>
      </c>
      <c r="B7" s="123">
        <v>3336021362</v>
      </c>
      <c r="C7" s="95">
        <v>44449.228067129632</v>
      </c>
      <c r="D7" s="95" t="s">
        <v>2174</v>
      </c>
      <c r="E7" s="123">
        <v>113</v>
      </c>
      <c r="F7" s="135" t="str">
        <f>VLOOKUP(E7,VIP!$A$2:$O15942,2,0)</f>
        <v>DRBR113</v>
      </c>
      <c r="G7" s="135" t="str">
        <f>VLOOKUP(E7,'LISTADO ATM'!$A$2:$B$900,2,0)</f>
        <v xml:space="preserve">ATM Autoservicio Atalaya del Mar </v>
      </c>
      <c r="H7" s="135" t="str">
        <f>VLOOKUP(E7,VIP!$A$2:$O20903,7,FALSE)</f>
        <v>Si</v>
      </c>
      <c r="I7" s="135" t="str">
        <f>VLOOKUP(E7,VIP!$A$2:$O12868,8,FALSE)</f>
        <v>No</v>
      </c>
      <c r="J7" s="135" t="str">
        <f>VLOOKUP(E7,VIP!$A$2:$O12818,8,FALSE)</f>
        <v>No</v>
      </c>
      <c r="K7" s="135" t="str">
        <f>VLOOKUP(E7,VIP!$A$2:$O16392,6,0)</f>
        <v>NO</v>
      </c>
      <c r="L7" s="144" t="s">
        <v>2239</v>
      </c>
      <c r="M7" s="94" t="s">
        <v>2438</v>
      </c>
      <c r="N7" s="94" t="s">
        <v>2617</v>
      </c>
      <c r="O7" s="135" t="s">
        <v>2446</v>
      </c>
      <c r="P7" s="144"/>
      <c r="Q7" s="94" t="s">
        <v>2239</v>
      </c>
    </row>
    <row r="8" spans="1:17" s="120" customFormat="1" ht="18" x14ac:dyDescent="0.25">
      <c r="A8" s="135" t="str">
        <f>VLOOKUP(E8,'LISTADO ATM'!$A$2:$C$901,3,0)</f>
        <v>DISTRITO NACIONAL</v>
      </c>
      <c r="B8" s="123">
        <v>3336021372</v>
      </c>
      <c r="C8" s="95">
        <v>44449.309363425928</v>
      </c>
      <c r="D8" s="95" t="s">
        <v>2174</v>
      </c>
      <c r="E8" s="123">
        <v>685</v>
      </c>
      <c r="F8" s="135" t="str">
        <f>VLOOKUP(E8,VIP!$A$2:$O15937,2,0)</f>
        <v>DRBR685</v>
      </c>
      <c r="G8" s="135" t="str">
        <f>VLOOKUP(E8,'LISTADO ATM'!$A$2:$B$900,2,0)</f>
        <v>ATM Autoservicio UASD</v>
      </c>
      <c r="H8" s="135" t="str">
        <f>VLOOKUP(E8,VIP!$A$2:$O20898,7,FALSE)</f>
        <v>NO</v>
      </c>
      <c r="I8" s="135" t="str">
        <f>VLOOKUP(E8,VIP!$A$2:$O12863,8,FALSE)</f>
        <v>SI</v>
      </c>
      <c r="J8" s="135" t="str">
        <f>VLOOKUP(E8,VIP!$A$2:$O12813,8,FALSE)</f>
        <v>SI</v>
      </c>
      <c r="K8" s="135" t="str">
        <f>VLOOKUP(E8,VIP!$A$2:$O16387,6,0)</f>
        <v>NO</v>
      </c>
      <c r="L8" s="144" t="s">
        <v>2213</v>
      </c>
      <c r="M8" s="94" t="s">
        <v>2438</v>
      </c>
      <c r="N8" s="94" t="s">
        <v>2444</v>
      </c>
      <c r="O8" s="135" t="s">
        <v>2446</v>
      </c>
      <c r="P8" s="144"/>
      <c r="Q8" s="94" t="s">
        <v>2213</v>
      </c>
    </row>
    <row r="9" spans="1:17" s="120" customFormat="1" ht="18" x14ac:dyDescent="0.25">
      <c r="A9" s="135" t="str">
        <f>VLOOKUP(E9,'LISTADO ATM'!$A$2:$C$901,3,0)</f>
        <v>DISTRITO NACIONAL</v>
      </c>
      <c r="B9" s="123">
        <v>3336021380</v>
      </c>
      <c r="C9" s="95">
        <v>44449.320960648147</v>
      </c>
      <c r="D9" s="95" t="s">
        <v>2174</v>
      </c>
      <c r="E9" s="123">
        <v>43</v>
      </c>
      <c r="F9" s="135" t="str">
        <f>VLOOKUP(E9,VIP!$A$2:$O15936,2,0)</f>
        <v>DRBR043</v>
      </c>
      <c r="G9" s="135" t="str">
        <f>VLOOKUP(E9,'LISTADO ATM'!$A$2:$B$900,2,0)</f>
        <v xml:space="preserve">ATM Zona Franca San Isidro </v>
      </c>
      <c r="H9" s="135" t="str">
        <f>VLOOKUP(E9,VIP!$A$2:$O20897,7,FALSE)</f>
        <v>Si</v>
      </c>
      <c r="I9" s="135" t="str">
        <f>VLOOKUP(E9,VIP!$A$2:$O12862,8,FALSE)</f>
        <v>No</v>
      </c>
      <c r="J9" s="135" t="str">
        <f>VLOOKUP(E9,VIP!$A$2:$O12812,8,FALSE)</f>
        <v>No</v>
      </c>
      <c r="K9" s="135" t="str">
        <f>VLOOKUP(E9,VIP!$A$2:$O16386,6,0)</f>
        <v>NO</v>
      </c>
      <c r="L9" s="144" t="s">
        <v>2456</v>
      </c>
      <c r="M9" s="94" t="s">
        <v>2438</v>
      </c>
      <c r="N9" s="94" t="s">
        <v>2444</v>
      </c>
      <c r="O9" s="135" t="s">
        <v>2446</v>
      </c>
      <c r="P9" s="144"/>
      <c r="Q9" s="94" t="s">
        <v>2456</v>
      </c>
    </row>
    <row r="10" spans="1:17" s="120" customFormat="1" ht="18" x14ac:dyDescent="0.25">
      <c r="A10" s="135" t="str">
        <f>VLOOKUP(E10,'LISTADO ATM'!$A$2:$C$901,3,0)</f>
        <v>DISTRITO NACIONAL</v>
      </c>
      <c r="B10" s="123">
        <v>3336022120</v>
      </c>
      <c r="C10" s="95">
        <v>44449.567048611112</v>
      </c>
      <c r="D10" s="95" t="s">
        <v>2174</v>
      </c>
      <c r="E10" s="123">
        <v>536</v>
      </c>
      <c r="F10" s="135" t="str">
        <f>VLOOKUP(E10,VIP!$A$2:$O15943,2,0)</f>
        <v>DRBR509</v>
      </c>
      <c r="G10" s="135" t="str">
        <f>VLOOKUP(E10,'LISTADO ATM'!$A$2:$B$900,2,0)</f>
        <v xml:space="preserve">ATM Super Lama San Isidro </v>
      </c>
      <c r="H10" s="135" t="str">
        <f>VLOOKUP(E10,VIP!$A$2:$O20904,7,FALSE)</f>
        <v>Si</v>
      </c>
      <c r="I10" s="135" t="str">
        <f>VLOOKUP(E10,VIP!$A$2:$O12869,8,FALSE)</f>
        <v>Si</v>
      </c>
      <c r="J10" s="135" t="str">
        <f>VLOOKUP(E10,VIP!$A$2:$O12819,8,FALSE)</f>
        <v>Si</v>
      </c>
      <c r="K10" s="135" t="str">
        <f>VLOOKUP(E10,VIP!$A$2:$O16393,6,0)</f>
        <v>NO</v>
      </c>
      <c r="L10" s="144" t="s">
        <v>2213</v>
      </c>
      <c r="M10" s="94" t="s">
        <v>2438</v>
      </c>
      <c r="N10" s="94" t="s">
        <v>2617</v>
      </c>
      <c r="O10" s="135" t="s">
        <v>2446</v>
      </c>
      <c r="P10" s="144"/>
      <c r="Q10" s="94" t="s">
        <v>2544</v>
      </c>
    </row>
    <row r="11" spans="1:17" s="120" customFormat="1" ht="18" x14ac:dyDescent="0.25">
      <c r="A11" s="135" t="str">
        <f>VLOOKUP(E11,'LISTADO ATM'!$A$2:$C$901,3,0)</f>
        <v>DISTRITO NACIONAL</v>
      </c>
      <c r="B11" s="123">
        <v>3336022218</v>
      </c>
      <c r="C11" s="95">
        <v>44449.620335648149</v>
      </c>
      <c r="D11" s="95" t="s">
        <v>2174</v>
      </c>
      <c r="E11" s="123">
        <v>149</v>
      </c>
      <c r="F11" s="135" t="str">
        <f>VLOOKUP(E11,VIP!$A$2:$O15938,2,0)</f>
        <v>DRBR149</v>
      </c>
      <c r="G11" s="135" t="str">
        <f>VLOOKUP(E11,'LISTADO ATM'!$A$2:$B$900,2,0)</f>
        <v>ATM Estación Metro Concepción</v>
      </c>
      <c r="H11" s="135" t="str">
        <f>VLOOKUP(E11,VIP!$A$2:$O20899,7,FALSE)</f>
        <v>N/A</v>
      </c>
      <c r="I11" s="135" t="str">
        <f>VLOOKUP(E11,VIP!$A$2:$O12864,8,FALSE)</f>
        <v>N/A</v>
      </c>
      <c r="J11" s="135" t="str">
        <f>VLOOKUP(E11,VIP!$A$2:$O12814,8,FALSE)</f>
        <v>N/A</v>
      </c>
      <c r="K11" s="135" t="str">
        <f>VLOOKUP(E11,VIP!$A$2:$O16388,6,0)</f>
        <v>N/A</v>
      </c>
      <c r="L11" s="144" t="s">
        <v>2239</v>
      </c>
      <c r="M11" s="153" t="s">
        <v>2532</v>
      </c>
      <c r="N11" s="94" t="s">
        <v>2444</v>
      </c>
      <c r="O11" s="135" t="s">
        <v>2446</v>
      </c>
      <c r="P11" s="144"/>
      <c r="Q11" s="154">
        <v>44451.431932870371</v>
      </c>
    </row>
    <row r="12" spans="1:17" s="120" customFormat="1" ht="18" x14ac:dyDescent="0.25">
      <c r="A12" s="135" t="str">
        <f>VLOOKUP(E12,'LISTADO ATM'!$A$2:$C$901,3,0)</f>
        <v>SUR</v>
      </c>
      <c r="B12" s="123">
        <v>3336022262</v>
      </c>
      <c r="C12" s="95">
        <v>44449.637870370374</v>
      </c>
      <c r="D12" s="95" t="s">
        <v>2441</v>
      </c>
      <c r="E12" s="123">
        <v>829</v>
      </c>
      <c r="F12" s="135" t="str">
        <f>VLOOKUP(E12,VIP!$A$2:$O15939,2,0)</f>
        <v>DRBR829</v>
      </c>
      <c r="G12" s="135" t="str">
        <f>VLOOKUP(E12,'LISTADO ATM'!$A$2:$B$900,2,0)</f>
        <v xml:space="preserve">ATM UNP Multicentro Sirena Baní </v>
      </c>
      <c r="H12" s="135" t="str">
        <f>VLOOKUP(E12,VIP!$A$2:$O20900,7,FALSE)</f>
        <v>Si</v>
      </c>
      <c r="I12" s="135" t="str">
        <f>VLOOKUP(E12,VIP!$A$2:$O12865,8,FALSE)</f>
        <v>Si</v>
      </c>
      <c r="J12" s="135" t="str">
        <f>VLOOKUP(E12,VIP!$A$2:$O12815,8,FALSE)</f>
        <v>Si</v>
      </c>
      <c r="K12" s="135" t="str">
        <f>VLOOKUP(E12,VIP!$A$2:$O16389,6,0)</f>
        <v>NO</v>
      </c>
      <c r="L12" s="144" t="s">
        <v>2410</v>
      </c>
      <c r="M12" s="94" t="s">
        <v>2438</v>
      </c>
      <c r="N12" s="94" t="s">
        <v>2444</v>
      </c>
      <c r="O12" s="135" t="s">
        <v>2445</v>
      </c>
      <c r="P12" s="144"/>
      <c r="Q12" s="94" t="s">
        <v>2410</v>
      </c>
    </row>
    <row r="13" spans="1:17" s="120" customFormat="1" ht="18" x14ac:dyDescent="0.25">
      <c r="A13" s="135" t="str">
        <f>VLOOKUP(E13,'LISTADO ATM'!$A$2:$C$901,3,0)</f>
        <v>DISTRITO NACIONAL</v>
      </c>
      <c r="B13" s="123">
        <v>3336022394</v>
      </c>
      <c r="C13" s="95">
        <v>44449.685069444444</v>
      </c>
      <c r="D13" s="95" t="s">
        <v>2174</v>
      </c>
      <c r="E13" s="123">
        <v>967</v>
      </c>
      <c r="F13" s="135" t="str">
        <f>VLOOKUP(E13,VIP!$A$2:$O15953,2,0)</f>
        <v>DRBR967</v>
      </c>
      <c r="G13" s="135" t="str">
        <f>VLOOKUP(E13,'LISTADO ATM'!$A$2:$B$900,2,0)</f>
        <v xml:space="preserve">ATM UNP Hiper Olé Autopista Duarte </v>
      </c>
      <c r="H13" s="135" t="str">
        <f>VLOOKUP(E13,VIP!$A$2:$O20914,7,FALSE)</f>
        <v>Si</v>
      </c>
      <c r="I13" s="135" t="str">
        <f>VLOOKUP(E13,VIP!$A$2:$O12879,8,FALSE)</f>
        <v>Si</v>
      </c>
      <c r="J13" s="135" t="str">
        <f>VLOOKUP(E13,VIP!$A$2:$O12829,8,FALSE)</f>
        <v>Si</v>
      </c>
      <c r="K13" s="135" t="str">
        <f>VLOOKUP(E13,VIP!$A$2:$O16403,6,0)</f>
        <v>NO</v>
      </c>
      <c r="L13" s="144" t="s">
        <v>2456</v>
      </c>
      <c r="M13" s="94" t="s">
        <v>2438</v>
      </c>
      <c r="N13" s="94" t="s">
        <v>2444</v>
      </c>
      <c r="O13" s="135" t="s">
        <v>2446</v>
      </c>
      <c r="P13" s="144"/>
      <c r="Q13" s="94" t="s">
        <v>2456</v>
      </c>
    </row>
    <row r="14" spans="1:17" s="120" customFormat="1" ht="18" x14ac:dyDescent="0.25">
      <c r="A14" s="135" t="str">
        <f>VLOOKUP(E14,'LISTADO ATM'!$A$2:$C$901,3,0)</f>
        <v>DISTRITO NACIONAL</v>
      </c>
      <c r="B14" s="123">
        <v>3336022426</v>
      </c>
      <c r="C14" s="95">
        <v>44449.699502314812</v>
      </c>
      <c r="D14" s="95" t="s">
        <v>2174</v>
      </c>
      <c r="E14" s="123">
        <v>35</v>
      </c>
      <c r="F14" s="135" t="str">
        <f>VLOOKUP(E14,VIP!$A$2:$O15950,2,0)</f>
        <v>DRBR035</v>
      </c>
      <c r="G14" s="135" t="str">
        <f>VLOOKUP(E14,'LISTADO ATM'!$A$2:$B$900,2,0)</f>
        <v xml:space="preserve">ATM Dirección General de Aduanas I </v>
      </c>
      <c r="H14" s="135" t="str">
        <f>VLOOKUP(E14,VIP!$A$2:$O20911,7,FALSE)</f>
        <v>Si</v>
      </c>
      <c r="I14" s="135" t="str">
        <f>VLOOKUP(E14,VIP!$A$2:$O12876,8,FALSE)</f>
        <v>Si</v>
      </c>
      <c r="J14" s="135" t="str">
        <f>VLOOKUP(E14,VIP!$A$2:$O12826,8,FALSE)</f>
        <v>Si</v>
      </c>
      <c r="K14" s="135" t="str">
        <f>VLOOKUP(E14,VIP!$A$2:$O16400,6,0)</f>
        <v>NO</v>
      </c>
      <c r="L14" s="144" t="s">
        <v>2456</v>
      </c>
      <c r="M14" s="94" t="s">
        <v>2438</v>
      </c>
      <c r="N14" s="94" t="s">
        <v>2444</v>
      </c>
      <c r="O14" s="135" t="s">
        <v>2446</v>
      </c>
      <c r="P14" s="144"/>
      <c r="Q14" s="94" t="s">
        <v>2456</v>
      </c>
    </row>
    <row r="15" spans="1:17" s="120" customFormat="1" ht="18" x14ac:dyDescent="0.25">
      <c r="A15" s="135" t="str">
        <f>VLOOKUP(E15,'LISTADO ATM'!$A$2:$C$901,3,0)</f>
        <v>DISTRITO NACIONAL</v>
      </c>
      <c r="B15" s="123">
        <v>3336022447</v>
      </c>
      <c r="C15" s="95">
        <v>44449.702962962961</v>
      </c>
      <c r="D15" s="95" t="s">
        <v>2174</v>
      </c>
      <c r="E15" s="123">
        <v>946</v>
      </c>
      <c r="F15" s="135" t="str">
        <f>VLOOKUP(E15,VIP!$A$2:$O15949,2,0)</f>
        <v>DRBR24R</v>
      </c>
      <c r="G15" s="135" t="str">
        <f>VLOOKUP(E15,'LISTADO ATM'!$A$2:$B$900,2,0)</f>
        <v xml:space="preserve">ATM Oficina Núñez de Cáceres I </v>
      </c>
      <c r="H15" s="135" t="str">
        <f>VLOOKUP(E15,VIP!$A$2:$O20910,7,FALSE)</f>
        <v>Si</v>
      </c>
      <c r="I15" s="135" t="str">
        <f>VLOOKUP(E15,VIP!$A$2:$O12875,8,FALSE)</f>
        <v>Si</v>
      </c>
      <c r="J15" s="135" t="str">
        <f>VLOOKUP(E15,VIP!$A$2:$O12825,8,FALSE)</f>
        <v>Si</v>
      </c>
      <c r="K15" s="135" t="str">
        <f>VLOOKUP(E15,VIP!$A$2:$O16399,6,0)</f>
        <v>NO</v>
      </c>
      <c r="L15" s="144" t="s">
        <v>2456</v>
      </c>
      <c r="M15" s="94" t="s">
        <v>2438</v>
      </c>
      <c r="N15" s="94" t="s">
        <v>2444</v>
      </c>
      <c r="O15" s="135" t="s">
        <v>2446</v>
      </c>
      <c r="P15" s="144"/>
      <c r="Q15" s="94" t="s">
        <v>2456</v>
      </c>
    </row>
    <row r="16" spans="1:17" s="120" customFormat="1" ht="18" x14ac:dyDescent="0.25">
      <c r="A16" s="135" t="str">
        <f>VLOOKUP(E16,'LISTADO ATM'!$A$2:$C$901,3,0)</f>
        <v>DISTRITO NACIONAL</v>
      </c>
      <c r="B16" s="123">
        <v>3336022473</v>
      </c>
      <c r="C16" s="95">
        <v>44449.715868055559</v>
      </c>
      <c r="D16" s="95" t="s">
        <v>2174</v>
      </c>
      <c r="E16" s="123">
        <v>618</v>
      </c>
      <c r="F16" s="135" t="str">
        <f>VLOOKUP(E16,VIP!$A$2:$O15946,2,0)</f>
        <v>DRBR618</v>
      </c>
      <c r="G16" s="135" t="str">
        <f>VLOOKUP(E16,'LISTADO ATM'!$A$2:$B$900,2,0)</f>
        <v xml:space="preserve">ATM Bienes Nacionales </v>
      </c>
      <c r="H16" s="135" t="str">
        <f>VLOOKUP(E16,VIP!$A$2:$O20907,7,FALSE)</f>
        <v>Si</v>
      </c>
      <c r="I16" s="135" t="str">
        <f>VLOOKUP(E16,VIP!$A$2:$O12872,8,FALSE)</f>
        <v>Si</v>
      </c>
      <c r="J16" s="135" t="str">
        <f>VLOOKUP(E16,VIP!$A$2:$O12822,8,FALSE)</f>
        <v>Si</v>
      </c>
      <c r="K16" s="135" t="str">
        <f>VLOOKUP(E16,VIP!$A$2:$O16396,6,0)</f>
        <v>NO</v>
      </c>
      <c r="L16" s="144" t="s">
        <v>2239</v>
      </c>
      <c r="M16" s="94" t="s">
        <v>2438</v>
      </c>
      <c r="N16" s="94" t="s">
        <v>2444</v>
      </c>
      <c r="O16" s="135" t="s">
        <v>2446</v>
      </c>
      <c r="P16" s="144"/>
      <c r="Q16" s="94" t="s">
        <v>2239</v>
      </c>
    </row>
    <row r="17" spans="1:17" s="120" customFormat="1" ht="18" x14ac:dyDescent="0.25">
      <c r="A17" s="135" t="str">
        <f>VLOOKUP(E17,'LISTADO ATM'!$A$2:$C$901,3,0)</f>
        <v>DISTRITO NACIONAL</v>
      </c>
      <c r="B17" s="123">
        <v>3336022507</v>
      </c>
      <c r="C17" s="95">
        <v>44449.750023148146</v>
      </c>
      <c r="D17" s="95" t="s">
        <v>2174</v>
      </c>
      <c r="E17" s="123">
        <v>349</v>
      </c>
      <c r="F17" s="135" t="str">
        <f>VLOOKUP(E17,VIP!$A$2:$O15940,2,0)</f>
        <v>DRBR349</v>
      </c>
      <c r="G17" s="135" t="str">
        <f>VLOOKUP(E17,'LISTADO ATM'!$A$2:$B$900,2,0)</f>
        <v>ATM SENASA</v>
      </c>
      <c r="H17" s="135" t="str">
        <f>VLOOKUP(E17,VIP!$A$2:$O20901,7,FALSE)</f>
        <v>Si</v>
      </c>
      <c r="I17" s="135" t="str">
        <f>VLOOKUP(E17,VIP!$A$2:$O12866,8,FALSE)</f>
        <v>Si</v>
      </c>
      <c r="J17" s="135" t="str">
        <f>VLOOKUP(E17,VIP!$A$2:$O12816,8,FALSE)</f>
        <v>Si</v>
      </c>
      <c r="K17" s="135" t="str">
        <f>VLOOKUP(E17,VIP!$A$2:$O16390,6,0)</f>
        <v>NO</v>
      </c>
      <c r="L17" s="144" t="s">
        <v>2456</v>
      </c>
      <c r="M17" s="94" t="s">
        <v>2438</v>
      </c>
      <c r="N17" s="94" t="s">
        <v>2444</v>
      </c>
      <c r="O17" s="135" t="s">
        <v>2446</v>
      </c>
      <c r="P17" s="144"/>
      <c r="Q17" s="94" t="s">
        <v>2456</v>
      </c>
    </row>
    <row r="18" spans="1:17" s="120" customFormat="1" ht="18" x14ac:dyDescent="0.25">
      <c r="A18" s="135" t="str">
        <f>VLOOKUP(E18,'LISTADO ATM'!$A$2:$C$901,3,0)</f>
        <v>ESTE</v>
      </c>
      <c r="B18" s="123">
        <v>3336022512</v>
      </c>
      <c r="C18" s="95">
        <v>44449.757210648146</v>
      </c>
      <c r="D18" s="95" t="s">
        <v>2174</v>
      </c>
      <c r="E18" s="123">
        <v>114</v>
      </c>
      <c r="F18" s="135" t="str">
        <f>VLOOKUP(E18,VIP!$A$2:$O15939,2,0)</f>
        <v>DRBR114</v>
      </c>
      <c r="G18" s="135" t="str">
        <f>VLOOKUP(E18,'LISTADO ATM'!$A$2:$B$900,2,0)</f>
        <v xml:space="preserve">ATM Oficina Hato Mayor </v>
      </c>
      <c r="H18" s="135" t="str">
        <f>VLOOKUP(E18,VIP!$A$2:$O20900,7,FALSE)</f>
        <v>Si</v>
      </c>
      <c r="I18" s="135" t="str">
        <f>VLOOKUP(E18,VIP!$A$2:$O12865,8,FALSE)</f>
        <v>Si</v>
      </c>
      <c r="J18" s="135" t="str">
        <f>VLOOKUP(E18,VIP!$A$2:$O12815,8,FALSE)</f>
        <v>Si</v>
      </c>
      <c r="K18" s="135" t="str">
        <f>VLOOKUP(E18,VIP!$A$2:$O16389,6,0)</f>
        <v>NO</v>
      </c>
      <c r="L18" s="144" t="s">
        <v>2213</v>
      </c>
      <c r="M18" s="94" t="s">
        <v>2438</v>
      </c>
      <c r="N18" s="94" t="s">
        <v>2444</v>
      </c>
      <c r="O18" s="135" t="s">
        <v>2446</v>
      </c>
      <c r="P18" s="144"/>
      <c r="Q18" s="94" t="s">
        <v>2213</v>
      </c>
    </row>
    <row r="19" spans="1:17" s="120" customFormat="1" ht="18" x14ac:dyDescent="0.25">
      <c r="A19" s="135" t="str">
        <f>VLOOKUP(E19,'LISTADO ATM'!$A$2:$C$901,3,0)</f>
        <v>DISTRITO NACIONAL</v>
      </c>
      <c r="B19" s="123">
        <v>3336022545</v>
      </c>
      <c r="C19" s="95">
        <v>44449.828356481485</v>
      </c>
      <c r="D19" s="95" t="s">
        <v>2174</v>
      </c>
      <c r="E19" s="123">
        <v>23</v>
      </c>
      <c r="F19" s="135" t="str">
        <f>VLOOKUP(E19,VIP!$A$2:$O15950,2,0)</f>
        <v>DRBR023</v>
      </c>
      <c r="G19" s="135" t="str">
        <f>VLOOKUP(E19,'LISTADO ATM'!$A$2:$B$900,2,0)</f>
        <v xml:space="preserve">ATM Oficina México </v>
      </c>
      <c r="H19" s="135" t="str">
        <f>VLOOKUP(E19,VIP!$A$2:$O20911,7,FALSE)</f>
        <v>Si</v>
      </c>
      <c r="I19" s="135" t="str">
        <f>VLOOKUP(E19,VIP!$A$2:$O12876,8,FALSE)</f>
        <v>Si</v>
      </c>
      <c r="J19" s="135" t="str">
        <f>VLOOKUP(E19,VIP!$A$2:$O12826,8,FALSE)</f>
        <v>Si</v>
      </c>
      <c r="K19" s="135" t="str">
        <f>VLOOKUP(E19,VIP!$A$2:$O16400,6,0)</f>
        <v>NO</v>
      </c>
      <c r="L19" s="144" t="s">
        <v>2213</v>
      </c>
      <c r="M19" s="94" t="s">
        <v>2438</v>
      </c>
      <c r="N19" s="94" t="s">
        <v>2444</v>
      </c>
      <c r="O19" s="135" t="s">
        <v>2446</v>
      </c>
      <c r="P19" s="144"/>
      <c r="Q19" s="94" t="s">
        <v>2213</v>
      </c>
    </row>
    <row r="20" spans="1:17" s="120" customFormat="1" ht="18" x14ac:dyDescent="0.25">
      <c r="A20" s="135" t="str">
        <f>VLOOKUP(E20,'LISTADO ATM'!$A$2:$C$901,3,0)</f>
        <v>DISTRITO NACIONAL</v>
      </c>
      <c r="B20" s="123">
        <v>3336022552</v>
      </c>
      <c r="C20" s="95">
        <v>44449.861979166664</v>
      </c>
      <c r="D20" s="95" t="s">
        <v>2174</v>
      </c>
      <c r="E20" s="123">
        <v>686</v>
      </c>
      <c r="F20" s="135" t="str">
        <f>VLOOKUP(E20,VIP!$A$2:$O15946,2,0)</f>
        <v>DRBR686</v>
      </c>
      <c r="G20" s="135" t="str">
        <f>VLOOKUP(E20,'LISTADO ATM'!$A$2:$B$900,2,0)</f>
        <v>ATM Autoservicio Oficina Máximo Gómez</v>
      </c>
      <c r="H20" s="135" t="str">
        <f>VLOOKUP(E20,VIP!$A$2:$O20907,7,FALSE)</f>
        <v>Si</v>
      </c>
      <c r="I20" s="135" t="str">
        <f>VLOOKUP(E20,VIP!$A$2:$O12872,8,FALSE)</f>
        <v>Si</v>
      </c>
      <c r="J20" s="135" t="str">
        <f>VLOOKUP(E20,VIP!$A$2:$O12822,8,FALSE)</f>
        <v>Si</v>
      </c>
      <c r="K20" s="135" t="str">
        <f>VLOOKUP(E20,VIP!$A$2:$O16396,6,0)</f>
        <v>NO</v>
      </c>
      <c r="L20" s="144" t="s">
        <v>2213</v>
      </c>
      <c r="M20" s="94" t="s">
        <v>2438</v>
      </c>
      <c r="N20" s="94" t="s">
        <v>2444</v>
      </c>
      <c r="O20" s="135" t="s">
        <v>2446</v>
      </c>
      <c r="P20" s="144"/>
      <c r="Q20" s="94" t="s">
        <v>2213</v>
      </c>
    </row>
    <row r="21" spans="1:17" s="120" customFormat="1" ht="18" x14ac:dyDescent="0.25">
      <c r="A21" s="135" t="str">
        <f>VLOOKUP(E21,'LISTADO ATM'!$A$2:$C$901,3,0)</f>
        <v>DISTRITO NACIONAL</v>
      </c>
      <c r="B21" s="123">
        <v>3336022553</v>
      </c>
      <c r="C21" s="95">
        <v>44449.863402777781</v>
      </c>
      <c r="D21" s="95" t="s">
        <v>2174</v>
      </c>
      <c r="E21" s="123">
        <v>875</v>
      </c>
      <c r="F21" s="135" t="str">
        <f>VLOOKUP(E21,VIP!$A$2:$O15945,2,0)</f>
        <v>DRBR875</v>
      </c>
      <c r="G21" s="135" t="str">
        <f>VLOOKUP(E21,'LISTADO ATM'!$A$2:$B$900,2,0)</f>
        <v xml:space="preserve">ATM Texaco Aut. Duarte KM 14 1/2 (Los Alcarrizos) </v>
      </c>
      <c r="H21" s="135" t="str">
        <f>VLOOKUP(E21,VIP!$A$2:$O20906,7,FALSE)</f>
        <v>Si</v>
      </c>
      <c r="I21" s="135" t="str">
        <f>VLOOKUP(E21,VIP!$A$2:$O12871,8,FALSE)</f>
        <v>Si</v>
      </c>
      <c r="J21" s="135" t="str">
        <f>VLOOKUP(E21,VIP!$A$2:$O12821,8,FALSE)</f>
        <v>Si</v>
      </c>
      <c r="K21" s="135" t="str">
        <f>VLOOKUP(E21,VIP!$A$2:$O16395,6,0)</f>
        <v>NO</v>
      </c>
      <c r="L21" s="144" t="s">
        <v>2213</v>
      </c>
      <c r="M21" s="94" t="s">
        <v>2438</v>
      </c>
      <c r="N21" s="94" t="s">
        <v>2444</v>
      </c>
      <c r="O21" s="135" t="s">
        <v>2446</v>
      </c>
      <c r="P21" s="144"/>
      <c r="Q21" s="94" t="s">
        <v>2213</v>
      </c>
    </row>
    <row r="22" spans="1:17" s="120" customFormat="1" ht="18" x14ac:dyDescent="0.25">
      <c r="A22" s="135" t="str">
        <f>VLOOKUP(E22,'LISTADO ATM'!$A$2:$C$901,3,0)</f>
        <v>ESTE</v>
      </c>
      <c r="B22" s="123">
        <v>3336022558</v>
      </c>
      <c r="C22" s="95">
        <v>44449.873368055552</v>
      </c>
      <c r="D22" s="95" t="s">
        <v>2460</v>
      </c>
      <c r="E22" s="123">
        <v>429</v>
      </c>
      <c r="F22" s="135" t="str">
        <f>VLOOKUP(E22,VIP!$A$2:$O15940,2,0)</f>
        <v>DRBR429</v>
      </c>
      <c r="G22" s="135" t="str">
        <f>VLOOKUP(E22,'LISTADO ATM'!$A$2:$B$900,2,0)</f>
        <v xml:space="preserve">ATM Oficina Jumbo La Romana </v>
      </c>
      <c r="H22" s="135" t="str">
        <f>VLOOKUP(E22,VIP!$A$2:$O20901,7,FALSE)</f>
        <v>Si</v>
      </c>
      <c r="I22" s="135" t="str">
        <f>VLOOKUP(E22,VIP!$A$2:$O12866,8,FALSE)</f>
        <v>Si</v>
      </c>
      <c r="J22" s="135" t="str">
        <f>VLOOKUP(E22,VIP!$A$2:$O12816,8,FALSE)</f>
        <v>Si</v>
      </c>
      <c r="K22" s="135" t="str">
        <f>VLOOKUP(E22,VIP!$A$2:$O16390,6,0)</f>
        <v>NO</v>
      </c>
      <c r="L22" s="144" t="s">
        <v>2544</v>
      </c>
      <c r="M22" s="94" t="s">
        <v>2438</v>
      </c>
      <c r="N22" s="94" t="s">
        <v>2444</v>
      </c>
      <c r="O22" s="135" t="s">
        <v>2461</v>
      </c>
      <c r="P22" s="144"/>
      <c r="Q22" s="94" t="s">
        <v>2544</v>
      </c>
    </row>
    <row r="23" spans="1:17" s="120" customFormat="1" ht="18" x14ac:dyDescent="0.25">
      <c r="A23" s="135" t="str">
        <f>VLOOKUP(E23,'LISTADO ATM'!$A$2:$C$901,3,0)</f>
        <v>ESTE</v>
      </c>
      <c r="B23" s="123">
        <v>3336022575</v>
      </c>
      <c r="C23" s="95">
        <v>44450.027777777781</v>
      </c>
      <c r="D23" s="95" t="s">
        <v>2174</v>
      </c>
      <c r="E23" s="123">
        <v>368</v>
      </c>
      <c r="F23" s="135" t="str">
        <f>VLOOKUP(E23,VIP!$A$2:$O15954,2,0)</f>
        <v xml:space="preserve">DRBR368 </v>
      </c>
      <c r="G23" s="135" t="str">
        <f>VLOOKUP(E23,'LISTADO ATM'!$A$2:$B$900,2,0)</f>
        <v>ATM Ayuntamiento Peralvillo</v>
      </c>
      <c r="H23" s="135" t="str">
        <f>VLOOKUP(E23,VIP!$A$2:$O20915,7,FALSE)</f>
        <v>N/A</v>
      </c>
      <c r="I23" s="135" t="str">
        <f>VLOOKUP(E23,VIP!$A$2:$O12880,8,FALSE)</f>
        <v>N/A</v>
      </c>
      <c r="J23" s="135" t="str">
        <f>VLOOKUP(E23,VIP!$A$2:$O12830,8,FALSE)</f>
        <v>N/A</v>
      </c>
      <c r="K23" s="135" t="str">
        <f>VLOOKUP(E23,VIP!$A$2:$O16404,6,0)</f>
        <v>N/A</v>
      </c>
      <c r="L23" s="144" t="s">
        <v>2239</v>
      </c>
      <c r="M23" s="94" t="s">
        <v>2438</v>
      </c>
      <c r="N23" s="94" t="s">
        <v>2444</v>
      </c>
      <c r="O23" s="135" t="s">
        <v>2446</v>
      </c>
      <c r="P23" s="144"/>
      <c r="Q23" s="94" t="s">
        <v>2239</v>
      </c>
    </row>
    <row r="24" spans="1:17" s="120" customFormat="1" ht="18" x14ac:dyDescent="0.25">
      <c r="A24" s="135" t="str">
        <f>VLOOKUP(E24,'LISTADO ATM'!$A$2:$C$901,3,0)</f>
        <v>NORTE</v>
      </c>
      <c r="B24" s="123">
        <v>3336022580</v>
      </c>
      <c r="C24" s="95">
        <v>44450.0628125</v>
      </c>
      <c r="D24" s="95" t="s">
        <v>2175</v>
      </c>
      <c r="E24" s="123">
        <v>275</v>
      </c>
      <c r="F24" s="135" t="str">
        <f>VLOOKUP(E24,VIP!$A$2:$O15945,2,0)</f>
        <v>DRBR275</v>
      </c>
      <c r="G24" s="135" t="str">
        <f>VLOOKUP(E24,'LISTADO ATM'!$A$2:$B$900,2,0)</f>
        <v xml:space="preserve">ATM Autobanco Duarte Stgo. II </v>
      </c>
      <c r="H24" s="135" t="str">
        <f>VLOOKUP(E24,VIP!$A$2:$O20906,7,FALSE)</f>
        <v>Si</v>
      </c>
      <c r="I24" s="135" t="str">
        <f>VLOOKUP(E24,VIP!$A$2:$O12871,8,FALSE)</f>
        <v>Si</v>
      </c>
      <c r="J24" s="135" t="str">
        <f>VLOOKUP(E24,VIP!$A$2:$O12821,8,FALSE)</f>
        <v>Si</v>
      </c>
      <c r="K24" s="135" t="str">
        <f>VLOOKUP(E24,VIP!$A$2:$O16395,6,0)</f>
        <v>NO</v>
      </c>
      <c r="L24" s="144" t="s">
        <v>2213</v>
      </c>
      <c r="M24" s="153" t="s">
        <v>2532</v>
      </c>
      <c r="N24" s="94" t="s">
        <v>2444</v>
      </c>
      <c r="O24" s="135" t="s">
        <v>2628</v>
      </c>
      <c r="P24" s="144"/>
      <c r="Q24" s="154">
        <v>44451.392210648148</v>
      </c>
    </row>
    <row r="25" spans="1:17" s="120" customFormat="1" ht="18" x14ac:dyDescent="0.25">
      <c r="A25" s="135" t="str">
        <f>VLOOKUP(E25,'LISTADO ATM'!$A$2:$C$901,3,0)</f>
        <v>ESTE</v>
      </c>
      <c r="B25" s="123">
        <v>3336022581</v>
      </c>
      <c r="C25" s="95">
        <v>44450.064004629632</v>
      </c>
      <c r="D25" s="95" t="s">
        <v>2174</v>
      </c>
      <c r="E25" s="123">
        <v>111</v>
      </c>
      <c r="F25" s="135" t="str">
        <f>VLOOKUP(E25,VIP!$A$2:$O15944,2,0)</f>
        <v>DRBR111</v>
      </c>
      <c r="G25" s="135" t="str">
        <f>VLOOKUP(E25,'LISTADO ATM'!$A$2:$B$900,2,0)</f>
        <v xml:space="preserve">ATM Oficina San Pedro </v>
      </c>
      <c r="H25" s="135" t="str">
        <f>VLOOKUP(E25,VIP!$A$2:$O20905,7,FALSE)</f>
        <v>Si</v>
      </c>
      <c r="I25" s="135" t="str">
        <f>VLOOKUP(E25,VIP!$A$2:$O12870,8,FALSE)</f>
        <v>Si</v>
      </c>
      <c r="J25" s="135" t="str">
        <f>VLOOKUP(E25,VIP!$A$2:$O12820,8,FALSE)</f>
        <v>Si</v>
      </c>
      <c r="K25" s="135" t="str">
        <f>VLOOKUP(E25,VIP!$A$2:$O16394,6,0)</f>
        <v>SI</v>
      </c>
      <c r="L25" s="144" t="s">
        <v>2213</v>
      </c>
      <c r="M25" s="94" t="s">
        <v>2438</v>
      </c>
      <c r="N25" s="94" t="s">
        <v>2444</v>
      </c>
      <c r="O25" s="135" t="s">
        <v>2446</v>
      </c>
      <c r="P25" s="144"/>
      <c r="Q25" s="94" t="s">
        <v>2213</v>
      </c>
    </row>
    <row r="26" spans="1:17" s="120" customFormat="1" ht="18" x14ac:dyDescent="0.25">
      <c r="A26" s="135" t="str">
        <f>VLOOKUP(E26,'LISTADO ATM'!$A$2:$C$901,3,0)</f>
        <v>DISTRITO NACIONAL</v>
      </c>
      <c r="B26" s="123">
        <v>3336022583</v>
      </c>
      <c r="C26" s="95">
        <v>44450.069710648146</v>
      </c>
      <c r="D26" s="95" t="s">
        <v>2174</v>
      </c>
      <c r="E26" s="123">
        <v>701</v>
      </c>
      <c r="F26" s="135" t="str">
        <f>VLOOKUP(E26,VIP!$A$2:$O15942,2,0)</f>
        <v>DRBR701</v>
      </c>
      <c r="G26" s="135" t="str">
        <f>VLOOKUP(E26,'LISTADO ATM'!$A$2:$B$900,2,0)</f>
        <v>ATM Autoservicio Los Alcarrizos</v>
      </c>
      <c r="H26" s="135" t="str">
        <f>VLOOKUP(E26,VIP!$A$2:$O20903,7,FALSE)</f>
        <v>Si</v>
      </c>
      <c r="I26" s="135" t="str">
        <f>VLOOKUP(E26,VIP!$A$2:$O12868,8,FALSE)</f>
        <v>Si</v>
      </c>
      <c r="J26" s="135" t="str">
        <f>VLOOKUP(E26,VIP!$A$2:$O12818,8,FALSE)</f>
        <v>Si</v>
      </c>
      <c r="K26" s="135" t="str">
        <f>VLOOKUP(E26,VIP!$A$2:$O16392,6,0)</f>
        <v>NO</v>
      </c>
      <c r="L26" s="144" t="s">
        <v>2641</v>
      </c>
      <c r="M26" s="94" t="s">
        <v>2438</v>
      </c>
      <c r="N26" s="94" t="s">
        <v>2444</v>
      </c>
      <c r="O26" s="135" t="s">
        <v>2446</v>
      </c>
      <c r="P26" s="144"/>
      <c r="Q26" s="94" t="s">
        <v>2641</v>
      </c>
    </row>
    <row r="27" spans="1:17" s="120" customFormat="1" ht="18" x14ac:dyDescent="0.25">
      <c r="A27" s="135" t="str">
        <f>VLOOKUP(E27,'LISTADO ATM'!$A$2:$C$901,3,0)</f>
        <v>DISTRITO NACIONAL</v>
      </c>
      <c r="B27" s="123">
        <v>3336022584</v>
      </c>
      <c r="C27" s="95">
        <v>44450.072013888886</v>
      </c>
      <c r="D27" s="95" t="s">
        <v>2441</v>
      </c>
      <c r="E27" s="123">
        <v>578</v>
      </c>
      <c r="F27" s="135" t="str">
        <f>VLOOKUP(E27,VIP!$A$2:$O15941,2,0)</f>
        <v>DRBR324</v>
      </c>
      <c r="G27" s="135" t="str">
        <f>VLOOKUP(E27,'LISTADO ATM'!$A$2:$B$900,2,0)</f>
        <v xml:space="preserve">ATM Procuraduría General de la República </v>
      </c>
      <c r="H27" s="135" t="str">
        <f>VLOOKUP(E27,VIP!$A$2:$O20902,7,FALSE)</f>
        <v>Si</v>
      </c>
      <c r="I27" s="135" t="str">
        <f>VLOOKUP(E27,VIP!$A$2:$O12867,8,FALSE)</f>
        <v>No</v>
      </c>
      <c r="J27" s="135" t="str">
        <f>VLOOKUP(E27,VIP!$A$2:$O12817,8,FALSE)</f>
        <v>No</v>
      </c>
      <c r="K27" s="135" t="str">
        <f>VLOOKUP(E27,VIP!$A$2:$O16391,6,0)</f>
        <v>NO</v>
      </c>
      <c r="L27" s="144" t="s">
        <v>2434</v>
      </c>
      <c r="M27" s="94" t="s">
        <v>2438</v>
      </c>
      <c r="N27" s="94" t="s">
        <v>2444</v>
      </c>
      <c r="O27" s="135" t="s">
        <v>2445</v>
      </c>
      <c r="P27" s="144"/>
      <c r="Q27" s="94" t="s">
        <v>2434</v>
      </c>
    </row>
    <row r="28" spans="1:17" s="120" customFormat="1" ht="18" x14ac:dyDescent="0.25">
      <c r="A28" s="135" t="str">
        <f>VLOOKUP(E28,'LISTADO ATM'!$A$2:$C$901,3,0)</f>
        <v>NORTE</v>
      </c>
      <c r="B28" s="123">
        <v>3336022586</v>
      </c>
      <c r="C28" s="95">
        <v>44450.113020833334</v>
      </c>
      <c r="D28" s="95" t="s">
        <v>2175</v>
      </c>
      <c r="E28" s="123">
        <v>380</v>
      </c>
      <c r="F28" s="135" t="str">
        <f>VLOOKUP(E28,VIP!$A$2:$O15946,2,0)</f>
        <v>DRBR380</v>
      </c>
      <c r="G28" s="135" t="str">
        <f>VLOOKUP(E28,'LISTADO ATM'!$A$2:$B$900,2,0)</f>
        <v xml:space="preserve">ATM Oficina Navarrete </v>
      </c>
      <c r="H28" s="135" t="str">
        <f>VLOOKUP(E28,VIP!$A$2:$O20907,7,FALSE)</f>
        <v>Si</v>
      </c>
      <c r="I28" s="135" t="str">
        <f>VLOOKUP(E28,VIP!$A$2:$O12872,8,FALSE)</f>
        <v>Si</v>
      </c>
      <c r="J28" s="135" t="str">
        <f>VLOOKUP(E28,VIP!$A$2:$O12822,8,FALSE)</f>
        <v>Si</v>
      </c>
      <c r="K28" s="135" t="str">
        <f>VLOOKUP(E28,VIP!$A$2:$O16396,6,0)</f>
        <v>NO</v>
      </c>
      <c r="L28" s="144" t="s">
        <v>2644</v>
      </c>
      <c r="M28" s="94" t="s">
        <v>2438</v>
      </c>
      <c r="N28" s="94" t="s">
        <v>2444</v>
      </c>
      <c r="O28" s="135" t="s">
        <v>2627</v>
      </c>
      <c r="P28" s="144"/>
      <c r="Q28" s="94" t="s">
        <v>2213</v>
      </c>
    </row>
    <row r="29" spans="1:17" s="120" customFormat="1" ht="18" x14ac:dyDescent="0.25">
      <c r="A29" s="135" t="str">
        <f>VLOOKUP(E29,'LISTADO ATM'!$A$2:$C$901,3,0)</f>
        <v>NORTE</v>
      </c>
      <c r="B29" s="123">
        <v>3336022587</v>
      </c>
      <c r="C29" s="95">
        <v>44450.113703703704</v>
      </c>
      <c r="D29" s="95" t="s">
        <v>2175</v>
      </c>
      <c r="E29" s="123">
        <v>482</v>
      </c>
      <c r="F29" s="135" t="str">
        <f>VLOOKUP(E29,VIP!$A$2:$O15945,2,0)</f>
        <v>DRBR482</v>
      </c>
      <c r="G29" s="135" t="str">
        <f>VLOOKUP(E29,'LISTADO ATM'!$A$2:$B$900,2,0)</f>
        <v xml:space="preserve">ATM Centro de Caja Plaza Lama (Santiago) </v>
      </c>
      <c r="H29" s="135" t="str">
        <f>VLOOKUP(E29,VIP!$A$2:$O20906,7,FALSE)</f>
        <v>Si</v>
      </c>
      <c r="I29" s="135" t="str">
        <f>VLOOKUP(E29,VIP!$A$2:$O12871,8,FALSE)</f>
        <v>Si</v>
      </c>
      <c r="J29" s="135" t="str">
        <f>VLOOKUP(E29,VIP!$A$2:$O12821,8,FALSE)</f>
        <v>Si</v>
      </c>
      <c r="K29" s="135" t="str">
        <f>VLOOKUP(E29,VIP!$A$2:$O16395,6,0)</f>
        <v>NO</v>
      </c>
      <c r="L29" s="144" t="s">
        <v>2213</v>
      </c>
      <c r="M29" s="153" t="s">
        <v>2532</v>
      </c>
      <c r="N29" s="94" t="s">
        <v>2444</v>
      </c>
      <c r="O29" s="135" t="s">
        <v>2643</v>
      </c>
      <c r="P29" s="144"/>
      <c r="Q29" s="154">
        <v>44451.41333333333</v>
      </c>
    </row>
    <row r="30" spans="1:17" s="120" customFormat="1" ht="18" x14ac:dyDescent="0.25">
      <c r="A30" s="135" t="str">
        <f>VLOOKUP(E30,'LISTADO ATM'!$A$2:$C$901,3,0)</f>
        <v>DISTRITO NACIONAL</v>
      </c>
      <c r="B30" s="123">
        <v>3336022588</v>
      </c>
      <c r="C30" s="95">
        <v>44450.114328703705</v>
      </c>
      <c r="D30" s="95" t="s">
        <v>2174</v>
      </c>
      <c r="E30" s="123">
        <v>623</v>
      </c>
      <c r="F30" s="135" t="str">
        <f>VLOOKUP(E30,VIP!$A$2:$O15944,2,0)</f>
        <v>DRBR623</v>
      </c>
      <c r="G30" s="135" t="str">
        <f>VLOOKUP(E30,'LISTADO ATM'!$A$2:$B$900,2,0)</f>
        <v xml:space="preserve">ATM Operaciones Especiales (Manoguayabo) </v>
      </c>
      <c r="H30" s="135" t="str">
        <f>VLOOKUP(E30,VIP!$A$2:$O20905,7,FALSE)</f>
        <v>Si</v>
      </c>
      <c r="I30" s="135" t="str">
        <f>VLOOKUP(E30,VIP!$A$2:$O12870,8,FALSE)</f>
        <v>Si</v>
      </c>
      <c r="J30" s="135" t="str">
        <f>VLOOKUP(E30,VIP!$A$2:$O12820,8,FALSE)</f>
        <v>Si</v>
      </c>
      <c r="K30" s="135" t="str">
        <f>VLOOKUP(E30,VIP!$A$2:$O16394,6,0)</f>
        <v>No</v>
      </c>
      <c r="L30" s="144" t="s">
        <v>2213</v>
      </c>
      <c r="M30" s="94" t="s">
        <v>2438</v>
      </c>
      <c r="N30" s="94" t="s">
        <v>2444</v>
      </c>
      <c r="O30" s="135" t="s">
        <v>2446</v>
      </c>
      <c r="P30" s="144"/>
      <c r="Q30" s="94" t="s">
        <v>2213</v>
      </c>
    </row>
    <row r="31" spans="1:17" s="120" customFormat="1" ht="18" x14ac:dyDescent="0.25">
      <c r="A31" s="135" t="str">
        <f>VLOOKUP(E31,'LISTADO ATM'!$A$2:$C$901,3,0)</f>
        <v>DISTRITO NACIONAL</v>
      </c>
      <c r="B31" s="123">
        <v>3336022589</v>
      </c>
      <c r="C31" s="95">
        <v>44450.115995370368</v>
      </c>
      <c r="D31" s="95" t="s">
        <v>2441</v>
      </c>
      <c r="E31" s="123">
        <v>338</v>
      </c>
      <c r="F31" s="135" t="str">
        <f>VLOOKUP(E31,VIP!$A$2:$O15943,2,0)</f>
        <v>DRBR338</v>
      </c>
      <c r="G31" s="135" t="str">
        <f>VLOOKUP(E31,'LISTADO ATM'!$A$2:$B$900,2,0)</f>
        <v>ATM S/M Aprezio Pantoja</v>
      </c>
      <c r="H31" s="135" t="str">
        <f>VLOOKUP(E31,VIP!$A$2:$O20904,7,FALSE)</f>
        <v>Si</v>
      </c>
      <c r="I31" s="135" t="str">
        <f>VLOOKUP(E31,VIP!$A$2:$O12869,8,FALSE)</f>
        <v>Si</v>
      </c>
      <c r="J31" s="135" t="str">
        <f>VLOOKUP(E31,VIP!$A$2:$O12819,8,FALSE)</f>
        <v>Si</v>
      </c>
      <c r="K31" s="135" t="str">
        <f>VLOOKUP(E31,VIP!$A$2:$O16393,6,0)</f>
        <v>NO</v>
      </c>
      <c r="L31" s="144" t="s">
        <v>2544</v>
      </c>
      <c r="M31" s="94" t="s">
        <v>2438</v>
      </c>
      <c r="N31" s="94" t="s">
        <v>2444</v>
      </c>
      <c r="O31" s="135" t="s">
        <v>2445</v>
      </c>
      <c r="P31" s="144"/>
      <c r="Q31" s="94" t="s">
        <v>2544</v>
      </c>
    </row>
    <row r="32" spans="1:17" s="120" customFormat="1" ht="18" x14ac:dyDescent="0.25">
      <c r="A32" s="135" t="str">
        <f>VLOOKUP(E32,'LISTADO ATM'!$A$2:$C$901,3,0)</f>
        <v>ESTE</v>
      </c>
      <c r="B32" s="123">
        <v>3336022590</v>
      </c>
      <c r="C32" s="95">
        <v>44450.121678240743</v>
      </c>
      <c r="D32" s="95" t="s">
        <v>2174</v>
      </c>
      <c r="E32" s="123">
        <v>608</v>
      </c>
      <c r="F32" s="135" t="str">
        <f>VLOOKUP(E32,VIP!$A$2:$O15942,2,0)</f>
        <v>DRBR305</v>
      </c>
      <c r="G32" s="135" t="str">
        <f>VLOOKUP(E32,'LISTADO ATM'!$A$2:$B$900,2,0)</f>
        <v xml:space="preserve">ATM Oficina Jumbo (San Pedro) </v>
      </c>
      <c r="H32" s="135" t="str">
        <f>VLOOKUP(E32,VIP!$A$2:$O20903,7,FALSE)</f>
        <v>Si</v>
      </c>
      <c r="I32" s="135" t="str">
        <f>VLOOKUP(E32,VIP!$A$2:$O12868,8,FALSE)</f>
        <v>Si</v>
      </c>
      <c r="J32" s="135" t="str">
        <f>VLOOKUP(E32,VIP!$A$2:$O12818,8,FALSE)</f>
        <v>Si</v>
      </c>
      <c r="K32" s="135" t="str">
        <f>VLOOKUP(E32,VIP!$A$2:$O16392,6,0)</f>
        <v>SI</v>
      </c>
      <c r="L32" s="144" t="s">
        <v>2647</v>
      </c>
      <c r="M32" s="94" t="s">
        <v>2438</v>
      </c>
      <c r="N32" s="94" t="s">
        <v>2444</v>
      </c>
      <c r="O32" s="135" t="s">
        <v>2446</v>
      </c>
      <c r="P32" s="144"/>
      <c r="Q32" s="94" t="s">
        <v>2647</v>
      </c>
    </row>
    <row r="33" spans="1:17" s="120" customFormat="1" ht="18" x14ac:dyDescent="0.25">
      <c r="A33" s="135" t="str">
        <f>VLOOKUP(E33,'LISTADO ATM'!$A$2:$C$901,3,0)</f>
        <v>ESTE</v>
      </c>
      <c r="B33" s="123">
        <v>3336022595</v>
      </c>
      <c r="C33" s="95">
        <v>44450.311365740738</v>
      </c>
      <c r="D33" s="95" t="s">
        <v>2174</v>
      </c>
      <c r="E33" s="123">
        <v>427</v>
      </c>
      <c r="F33" s="135" t="str">
        <f>VLOOKUP(E33,VIP!$A$2:$O15951,2,0)</f>
        <v>DRBR427</v>
      </c>
      <c r="G33" s="135" t="str">
        <f>VLOOKUP(E33,'LISTADO ATM'!$A$2:$B$900,2,0)</f>
        <v xml:space="preserve">ATM Almacenes Iberia (Hato Mayor) </v>
      </c>
      <c r="H33" s="135" t="str">
        <f>VLOOKUP(E33,VIP!$A$2:$O20912,7,FALSE)</f>
        <v>Si</v>
      </c>
      <c r="I33" s="135" t="str">
        <f>VLOOKUP(E33,VIP!$A$2:$O12877,8,FALSE)</f>
        <v>Si</v>
      </c>
      <c r="J33" s="135" t="str">
        <f>VLOOKUP(E33,VIP!$A$2:$O12827,8,FALSE)</f>
        <v>Si</v>
      </c>
      <c r="K33" s="135" t="str">
        <f>VLOOKUP(E33,VIP!$A$2:$O16401,6,0)</f>
        <v>NO</v>
      </c>
      <c r="L33" s="144" t="s">
        <v>2213</v>
      </c>
      <c r="M33" s="94" t="s">
        <v>2438</v>
      </c>
      <c r="N33" s="94" t="s">
        <v>2444</v>
      </c>
      <c r="O33" s="135" t="s">
        <v>2446</v>
      </c>
      <c r="P33" s="144"/>
      <c r="Q33" s="94" t="s">
        <v>2213</v>
      </c>
    </row>
    <row r="34" spans="1:17" s="120" customFormat="1" ht="18" x14ac:dyDescent="0.25">
      <c r="A34" s="135" t="str">
        <f>VLOOKUP(E34,'LISTADO ATM'!$A$2:$C$901,3,0)</f>
        <v>DISTRITO NACIONAL</v>
      </c>
      <c r="B34" s="123">
        <v>3336022626</v>
      </c>
      <c r="C34" s="95">
        <v>44450.371030092596</v>
      </c>
      <c r="D34" s="95" t="s">
        <v>2174</v>
      </c>
      <c r="E34" s="123">
        <v>724</v>
      </c>
      <c r="F34" s="135" t="str">
        <f>VLOOKUP(E34,VIP!$A$2:$O15947,2,0)</f>
        <v>DRBR997</v>
      </c>
      <c r="G34" s="135" t="str">
        <f>VLOOKUP(E34,'LISTADO ATM'!$A$2:$B$900,2,0)</f>
        <v xml:space="preserve">ATM El Huacal I </v>
      </c>
      <c r="H34" s="135" t="str">
        <f>VLOOKUP(E34,VIP!$A$2:$O20908,7,FALSE)</f>
        <v>Si</v>
      </c>
      <c r="I34" s="135" t="str">
        <f>VLOOKUP(E34,VIP!$A$2:$O12873,8,FALSE)</f>
        <v>Si</v>
      </c>
      <c r="J34" s="135" t="str">
        <f>VLOOKUP(E34,VIP!$A$2:$O12823,8,FALSE)</f>
        <v>Si</v>
      </c>
      <c r="K34" s="135" t="str">
        <f>VLOOKUP(E34,VIP!$A$2:$O16397,6,0)</f>
        <v>NO</v>
      </c>
      <c r="L34" s="144" t="s">
        <v>2213</v>
      </c>
      <c r="M34" s="94" t="s">
        <v>2438</v>
      </c>
      <c r="N34" s="94" t="s">
        <v>2444</v>
      </c>
      <c r="O34" s="135" t="s">
        <v>2446</v>
      </c>
      <c r="P34" s="144"/>
      <c r="Q34" s="94" t="s">
        <v>2213</v>
      </c>
    </row>
    <row r="35" spans="1:17" s="120" customFormat="1" ht="18" x14ac:dyDescent="0.25">
      <c r="A35" s="135" t="str">
        <f>VLOOKUP(E35,'LISTADO ATM'!$A$2:$C$901,3,0)</f>
        <v>ESTE</v>
      </c>
      <c r="B35" s="123">
        <v>3336022766</v>
      </c>
      <c r="C35" s="95">
        <v>44450.478310185186</v>
      </c>
      <c r="D35" s="95" t="s">
        <v>2460</v>
      </c>
      <c r="E35" s="123">
        <v>293</v>
      </c>
      <c r="F35" s="135" t="str">
        <f>VLOOKUP(E35,VIP!$A$2:$O15963,2,0)</f>
        <v>DRBR293</v>
      </c>
      <c r="G35" s="135" t="str">
        <f>VLOOKUP(E35,'LISTADO ATM'!$A$2:$B$900,2,0)</f>
        <v xml:space="preserve">ATM S/M Nueva Visión (San Pedro) </v>
      </c>
      <c r="H35" s="135" t="str">
        <f>VLOOKUP(E35,VIP!$A$2:$O20924,7,FALSE)</f>
        <v>Si</v>
      </c>
      <c r="I35" s="135" t="str">
        <f>VLOOKUP(E35,VIP!$A$2:$O12889,8,FALSE)</f>
        <v>Si</v>
      </c>
      <c r="J35" s="135" t="str">
        <f>VLOOKUP(E35,VIP!$A$2:$O12839,8,FALSE)</f>
        <v>Si</v>
      </c>
      <c r="K35" s="135" t="str">
        <f>VLOOKUP(E35,VIP!$A$2:$O16413,6,0)</f>
        <v>NO</v>
      </c>
      <c r="L35" s="144" t="s">
        <v>2434</v>
      </c>
      <c r="M35" s="94" t="s">
        <v>2438</v>
      </c>
      <c r="N35" s="94" t="s">
        <v>2444</v>
      </c>
      <c r="O35" s="135" t="s">
        <v>2461</v>
      </c>
      <c r="P35" s="144"/>
      <c r="Q35" s="94" t="s">
        <v>2434</v>
      </c>
    </row>
    <row r="36" spans="1:17" s="120" customFormat="1" ht="18" x14ac:dyDescent="0.25">
      <c r="A36" s="135" t="str">
        <f>VLOOKUP(E36,'LISTADO ATM'!$A$2:$C$901,3,0)</f>
        <v>DISTRITO NACIONAL</v>
      </c>
      <c r="B36" s="123">
        <v>3336022779</v>
      </c>
      <c r="C36" s="95">
        <v>44450.494027777779</v>
      </c>
      <c r="D36" s="95" t="s">
        <v>2174</v>
      </c>
      <c r="E36" s="123">
        <v>165</v>
      </c>
      <c r="F36" s="135" t="str">
        <f>VLOOKUP(E36,VIP!$A$2:$O15962,2,0)</f>
        <v>DRBR165</v>
      </c>
      <c r="G36" s="135" t="str">
        <f>VLOOKUP(E36,'LISTADO ATM'!$A$2:$B$900,2,0)</f>
        <v>ATM Autoservicio Megacentro</v>
      </c>
      <c r="H36" s="135" t="str">
        <f>VLOOKUP(E36,VIP!$A$2:$O20923,7,FALSE)</f>
        <v>Si</v>
      </c>
      <c r="I36" s="135" t="str">
        <f>VLOOKUP(E36,VIP!$A$2:$O12888,8,FALSE)</f>
        <v>Si</v>
      </c>
      <c r="J36" s="135" t="str">
        <f>VLOOKUP(E36,VIP!$A$2:$O12838,8,FALSE)</f>
        <v>Si</v>
      </c>
      <c r="K36" s="135" t="str">
        <f>VLOOKUP(E36,VIP!$A$2:$O16412,6,0)</f>
        <v>SI</v>
      </c>
      <c r="L36" s="144" t="s">
        <v>2456</v>
      </c>
      <c r="M36" s="94" t="s">
        <v>2438</v>
      </c>
      <c r="N36" s="94" t="s">
        <v>2444</v>
      </c>
      <c r="O36" s="135" t="s">
        <v>2446</v>
      </c>
      <c r="P36" s="144"/>
      <c r="Q36" s="94" t="s">
        <v>2456</v>
      </c>
    </row>
    <row r="37" spans="1:17" s="120" customFormat="1" ht="18" x14ac:dyDescent="0.25">
      <c r="A37" s="135" t="str">
        <f>VLOOKUP(E37,'LISTADO ATM'!$A$2:$C$901,3,0)</f>
        <v>NORTE</v>
      </c>
      <c r="B37" s="123">
        <v>3336022783</v>
      </c>
      <c r="C37" s="95">
        <v>44450.49486111111</v>
      </c>
      <c r="D37" s="95" t="s">
        <v>2175</v>
      </c>
      <c r="E37" s="123">
        <v>402</v>
      </c>
      <c r="F37" s="135" t="str">
        <f>VLOOKUP(E37,VIP!$A$2:$O15960,2,0)</f>
        <v>DRBR402</v>
      </c>
      <c r="G37" s="135" t="str">
        <f>VLOOKUP(E37,'LISTADO ATM'!$A$2:$B$900,2,0)</f>
        <v xml:space="preserve">ATM La Sirena La Vega </v>
      </c>
      <c r="H37" s="135" t="str">
        <f>VLOOKUP(E37,VIP!$A$2:$O20921,7,FALSE)</f>
        <v>Si</v>
      </c>
      <c r="I37" s="135" t="str">
        <f>VLOOKUP(E37,VIP!$A$2:$O12886,8,FALSE)</f>
        <v>Si</v>
      </c>
      <c r="J37" s="135" t="str">
        <f>VLOOKUP(E37,VIP!$A$2:$O12836,8,FALSE)</f>
        <v>Si</v>
      </c>
      <c r="K37" s="135" t="str">
        <f>VLOOKUP(E37,VIP!$A$2:$O16410,6,0)</f>
        <v>NO</v>
      </c>
      <c r="L37" s="144" t="s">
        <v>2456</v>
      </c>
      <c r="M37" s="94" t="s">
        <v>2438</v>
      </c>
      <c r="N37" s="94" t="s">
        <v>2444</v>
      </c>
      <c r="O37" s="135" t="s">
        <v>2646</v>
      </c>
      <c r="P37" s="144"/>
      <c r="Q37" s="94" t="s">
        <v>2456</v>
      </c>
    </row>
    <row r="38" spans="1:17" s="120" customFormat="1" ht="18" x14ac:dyDescent="0.25">
      <c r="A38" s="135" t="str">
        <f>VLOOKUP(E38,'LISTADO ATM'!$A$2:$C$901,3,0)</f>
        <v>DISTRITO NACIONAL</v>
      </c>
      <c r="B38" s="123">
        <v>3336022784</v>
      </c>
      <c r="C38" s="95">
        <v>44450.495428240742</v>
      </c>
      <c r="D38" s="95" t="s">
        <v>2174</v>
      </c>
      <c r="E38" s="123">
        <v>169</v>
      </c>
      <c r="F38" s="135" t="str">
        <f>VLOOKUP(E38,VIP!$A$2:$O15959,2,0)</f>
        <v>DRBR169</v>
      </c>
      <c r="G38" s="135" t="str">
        <f>VLOOKUP(E38,'LISTADO ATM'!$A$2:$B$900,2,0)</f>
        <v xml:space="preserve">ATM Oficina Caonabo </v>
      </c>
      <c r="H38" s="135" t="str">
        <f>VLOOKUP(E38,VIP!$A$2:$O20920,7,FALSE)</f>
        <v>Si</v>
      </c>
      <c r="I38" s="135" t="str">
        <f>VLOOKUP(E38,VIP!$A$2:$O12885,8,FALSE)</f>
        <v>Si</v>
      </c>
      <c r="J38" s="135" t="str">
        <f>VLOOKUP(E38,VIP!$A$2:$O12835,8,FALSE)</f>
        <v>Si</v>
      </c>
      <c r="K38" s="135" t="str">
        <f>VLOOKUP(E38,VIP!$A$2:$O16409,6,0)</f>
        <v>NO</v>
      </c>
      <c r="L38" s="144" t="s">
        <v>2213</v>
      </c>
      <c r="M38" s="94" t="s">
        <v>2438</v>
      </c>
      <c r="N38" s="94" t="s">
        <v>2444</v>
      </c>
      <c r="O38" s="135" t="s">
        <v>2446</v>
      </c>
      <c r="P38" s="144"/>
      <c r="Q38" s="94" t="s">
        <v>2213</v>
      </c>
    </row>
    <row r="39" spans="1:17" s="120" customFormat="1" ht="18" x14ac:dyDescent="0.25">
      <c r="A39" s="135" t="str">
        <f>VLOOKUP(E39,'LISTADO ATM'!$A$2:$C$901,3,0)</f>
        <v>DISTRITO NACIONAL</v>
      </c>
      <c r="B39" s="123">
        <v>3336022809</v>
      </c>
      <c r="C39" s="95">
        <v>44450.515462962961</v>
      </c>
      <c r="D39" s="95" t="s">
        <v>2441</v>
      </c>
      <c r="E39" s="123">
        <v>815</v>
      </c>
      <c r="F39" s="135" t="str">
        <f>VLOOKUP(E39,VIP!$A$2:$O15957,2,0)</f>
        <v>DRBR24A</v>
      </c>
      <c r="G39" s="135" t="str">
        <f>VLOOKUP(E39,'LISTADO ATM'!$A$2:$B$900,2,0)</f>
        <v xml:space="preserve">ATM Oficina Atalaya del Mar </v>
      </c>
      <c r="H39" s="135" t="str">
        <f>VLOOKUP(E39,VIP!$A$2:$O20918,7,FALSE)</f>
        <v>Si</v>
      </c>
      <c r="I39" s="135" t="str">
        <f>VLOOKUP(E39,VIP!$A$2:$O12883,8,FALSE)</f>
        <v>Si</v>
      </c>
      <c r="J39" s="135" t="str">
        <f>VLOOKUP(E39,VIP!$A$2:$O12833,8,FALSE)</f>
        <v>Si</v>
      </c>
      <c r="K39" s="135" t="str">
        <f>VLOOKUP(E39,VIP!$A$2:$O16407,6,0)</f>
        <v>SI</v>
      </c>
      <c r="L39" s="144" t="s">
        <v>2544</v>
      </c>
      <c r="M39" s="94" t="s">
        <v>2438</v>
      </c>
      <c r="N39" s="94" t="s">
        <v>2444</v>
      </c>
      <c r="O39" s="135" t="s">
        <v>2445</v>
      </c>
      <c r="P39" s="144"/>
      <c r="Q39" s="94" t="s">
        <v>2544</v>
      </c>
    </row>
    <row r="40" spans="1:17" s="120" customFormat="1" ht="18" x14ac:dyDescent="0.25">
      <c r="A40" s="135" t="str">
        <f>VLOOKUP(E40,'LISTADO ATM'!$A$2:$C$901,3,0)</f>
        <v>DISTRITO NACIONAL</v>
      </c>
      <c r="B40" s="123">
        <v>3336022837</v>
      </c>
      <c r="C40" s="95">
        <v>44450.561574074076</v>
      </c>
      <c r="D40" s="95" t="s">
        <v>2174</v>
      </c>
      <c r="E40" s="123">
        <v>672</v>
      </c>
      <c r="F40" s="135" t="str">
        <f>VLOOKUP(E40,VIP!$A$2:$O15956,2,0)</f>
        <v>DRBR672</v>
      </c>
      <c r="G40" s="135" t="str">
        <f>VLOOKUP(E40,'LISTADO ATM'!$A$2:$B$900,2,0)</f>
        <v>ATM Destacamento Policía Nacional La Victoria</v>
      </c>
      <c r="H40" s="135" t="str">
        <f>VLOOKUP(E40,VIP!$A$2:$O20917,7,FALSE)</f>
        <v>Si</v>
      </c>
      <c r="I40" s="135" t="str">
        <f>VLOOKUP(E40,VIP!$A$2:$O12882,8,FALSE)</f>
        <v>Si</v>
      </c>
      <c r="J40" s="135" t="str">
        <f>VLOOKUP(E40,VIP!$A$2:$O12832,8,FALSE)</f>
        <v>Si</v>
      </c>
      <c r="K40" s="135" t="str">
        <f>VLOOKUP(E40,VIP!$A$2:$O16406,6,0)</f>
        <v>SI</v>
      </c>
      <c r="L40" s="144" t="s">
        <v>2239</v>
      </c>
      <c r="M40" s="94" t="s">
        <v>2438</v>
      </c>
      <c r="N40" s="94" t="s">
        <v>2444</v>
      </c>
      <c r="O40" s="135" t="s">
        <v>2446</v>
      </c>
      <c r="P40" s="144"/>
      <c r="Q40" s="94" t="s">
        <v>2239</v>
      </c>
    </row>
    <row r="41" spans="1:17" s="120" customFormat="1" ht="18" x14ac:dyDescent="0.25">
      <c r="A41" s="135" t="str">
        <f>VLOOKUP(E41,'LISTADO ATM'!$A$2:$C$901,3,0)</f>
        <v>NORTE</v>
      </c>
      <c r="B41" s="123">
        <v>3336022840</v>
      </c>
      <c r="C41" s="95">
        <v>44450.563692129632</v>
      </c>
      <c r="D41" s="95" t="s">
        <v>2175</v>
      </c>
      <c r="E41" s="123">
        <v>689</v>
      </c>
      <c r="F41" s="135" t="str">
        <f>VLOOKUP(E41,VIP!$A$2:$O15955,2,0)</f>
        <v>DRBR689</v>
      </c>
      <c r="G41" s="135" t="str">
        <f>VLOOKUP(E41,'LISTADO ATM'!$A$2:$B$900,2,0)</f>
        <v>ATM Eco Petroleo Villa Gonzalez</v>
      </c>
      <c r="H41" s="135" t="str">
        <f>VLOOKUP(E41,VIP!$A$2:$O20916,7,FALSE)</f>
        <v>NO</v>
      </c>
      <c r="I41" s="135" t="str">
        <f>VLOOKUP(E41,VIP!$A$2:$O12881,8,FALSE)</f>
        <v>NO</v>
      </c>
      <c r="J41" s="135" t="str">
        <f>VLOOKUP(E41,VIP!$A$2:$O12831,8,FALSE)</f>
        <v>NO</v>
      </c>
      <c r="K41" s="135" t="str">
        <f>VLOOKUP(E41,VIP!$A$2:$O16405,6,0)</f>
        <v>NO</v>
      </c>
      <c r="L41" s="144" t="s">
        <v>2213</v>
      </c>
      <c r="M41" s="153" t="s">
        <v>2532</v>
      </c>
      <c r="N41" s="94" t="s">
        <v>2444</v>
      </c>
      <c r="O41" s="135" t="s">
        <v>2628</v>
      </c>
      <c r="P41" s="144"/>
      <c r="Q41" s="154">
        <v>44451.41646990741</v>
      </c>
    </row>
    <row r="42" spans="1:17" s="120" customFormat="1" ht="18" x14ac:dyDescent="0.25">
      <c r="A42" s="135" t="str">
        <f>VLOOKUP(E42,'LISTADO ATM'!$A$2:$C$901,3,0)</f>
        <v>DISTRITO NACIONAL</v>
      </c>
      <c r="B42" s="123">
        <v>3336022848</v>
      </c>
      <c r="C42" s="95">
        <v>44450.609120370369</v>
      </c>
      <c r="D42" s="95" t="s">
        <v>2174</v>
      </c>
      <c r="E42" s="123">
        <v>570</v>
      </c>
      <c r="F42" s="135" t="str">
        <f>VLOOKUP(E42,VIP!$A$2:$O15955,2,0)</f>
        <v>DRBR478</v>
      </c>
      <c r="G42" s="135" t="str">
        <f>VLOOKUP(E42,'LISTADO ATM'!$A$2:$B$900,2,0)</f>
        <v xml:space="preserve">ATM S/M Liverpool Villa Mella </v>
      </c>
      <c r="H42" s="135" t="str">
        <f>VLOOKUP(E42,VIP!$A$2:$O20916,7,FALSE)</f>
        <v>Si</v>
      </c>
      <c r="I42" s="135" t="str">
        <f>VLOOKUP(E42,VIP!$A$2:$O12881,8,FALSE)</f>
        <v>Si</v>
      </c>
      <c r="J42" s="135" t="str">
        <f>VLOOKUP(E42,VIP!$A$2:$O12831,8,FALSE)</f>
        <v>Si</v>
      </c>
      <c r="K42" s="135" t="str">
        <f>VLOOKUP(E42,VIP!$A$2:$O16405,6,0)</f>
        <v>NO</v>
      </c>
      <c r="L42" s="144" t="s">
        <v>2645</v>
      </c>
      <c r="M42" s="153" t="s">
        <v>2532</v>
      </c>
      <c r="N42" s="94" t="s">
        <v>2444</v>
      </c>
      <c r="O42" s="135" t="s">
        <v>2446</v>
      </c>
      <c r="P42" s="144"/>
      <c r="Q42" s="154">
        <v>44451.434421296297</v>
      </c>
    </row>
    <row r="43" spans="1:17" s="120" customFormat="1" ht="18" x14ac:dyDescent="0.25">
      <c r="A43" s="135" t="str">
        <f>VLOOKUP(E43,'LISTADO ATM'!$A$2:$C$901,3,0)</f>
        <v>DISTRITO NACIONAL</v>
      </c>
      <c r="B43" s="123">
        <v>3336022850</v>
      </c>
      <c r="C43" s="95">
        <v>44450.640648148146</v>
      </c>
      <c r="D43" s="95" t="s">
        <v>2174</v>
      </c>
      <c r="E43" s="123">
        <v>884</v>
      </c>
      <c r="F43" s="135" t="str">
        <f>VLOOKUP(E43,VIP!$A$2:$O15971,2,0)</f>
        <v>DRBR884</v>
      </c>
      <c r="G43" s="135" t="str">
        <f>VLOOKUP(E43,'LISTADO ATM'!$A$2:$B$900,2,0)</f>
        <v xml:space="preserve">ATM UNP Olé Sabana Perdida </v>
      </c>
      <c r="H43" s="135" t="str">
        <f>VLOOKUP(E43,VIP!$A$2:$O20932,7,FALSE)</f>
        <v>Si</v>
      </c>
      <c r="I43" s="135" t="str">
        <f>VLOOKUP(E43,VIP!$A$2:$O12897,8,FALSE)</f>
        <v>Si</v>
      </c>
      <c r="J43" s="135" t="str">
        <f>VLOOKUP(E43,VIP!$A$2:$O12847,8,FALSE)</f>
        <v>Si</v>
      </c>
      <c r="K43" s="135" t="str">
        <f>VLOOKUP(E43,VIP!$A$2:$O16421,6,0)</f>
        <v>NO</v>
      </c>
      <c r="L43" s="144" t="s">
        <v>2456</v>
      </c>
      <c r="M43" s="153" t="s">
        <v>2532</v>
      </c>
      <c r="N43" s="94" t="s">
        <v>2444</v>
      </c>
      <c r="O43" s="135" t="s">
        <v>2446</v>
      </c>
      <c r="P43" s="144"/>
      <c r="Q43" s="154">
        <v>44451.447696759256</v>
      </c>
    </row>
    <row r="44" spans="1:17" s="120" customFormat="1" ht="18" x14ac:dyDescent="0.25">
      <c r="A44" s="135" t="str">
        <f>VLOOKUP(E44,'LISTADO ATM'!$A$2:$C$901,3,0)</f>
        <v>DISTRITO NACIONAL</v>
      </c>
      <c r="B44" s="123">
        <v>3336022851</v>
      </c>
      <c r="C44" s="95">
        <v>44450.646562499998</v>
      </c>
      <c r="D44" s="95" t="s">
        <v>2460</v>
      </c>
      <c r="E44" s="123">
        <v>410</v>
      </c>
      <c r="F44" s="135" t="str">
        <f>VLOOKUP(E44,VIP!$A$2:$O15970,2,0)</f>
        <v>DRBR410</v>
      </c>
      <c r="G44" s="135" t="str">
        <f>VLOOKUP(E44,'LISTADO ATM'!$A$2:$B$900,2,0)</f>
        <v xml:space="preserve">ATM Oficina Las Palmas de Herrera II </v>
      </c>
      <c r="H44" s="135" t="str">
        <f>VLOOKUP(E44,VIP!$A$2:$O20931,7,FALSE)</f>
        <v>Si</v>
      </c>
      <c r="I44" s="135" t="str">
        <f>VLOOKUP(E44,VIP!$A$2:$O12896,8,FALSE)</f>
        <v>Si</v>
      </c>
      <c r="J44" s="135" t="str">
        <f>VLOOKUP(E44,VIP!$A$2:$O12846,8,FALSE)</f>
        <v>Si</v>
      </c>
      <c r="K44" s="135" t="str">
        <f>VLOOKUP(E44,VIP!$A$2:$O16420,6,0)</f>
        <v>NO</v>
      </c>
      <c r="L44" s="144" t="s">
        <v>2410</v>
      </c>
      <c r="M44" s="94" t="s">
        <v>2438</v>
      </c>
      <c r="N44" s="94" t="s">
        <v>2444</v>
      </c>
      <c r="O44" s="135" t="s">
        <v>2461</v>
      </c>
      <c r="P44" s="144"/>
      <c r="Q44" s="94" t="s">
        <v>2410</v>
      </c>
    </row>
    <row r="45" spans="1:17" s="120" customFormat="1" ht="18" x14ac:dyDescent="0.25">
      <c r="A45" s="135" t="str">
        <f>VLOOKUP(E45,'LISTADO ATM'!$A$2:$C$901,3,0)</f>
        <v>DISTRITO NACIONAL</v>
      </c>
      <c r="B45" s="123">
        <v>3336022899</v>
      </c>
      <c r="C45" s="95">
        <v>44450.700567129628</v>
      </c>
      <c r="D45" s="95" t="s">
        <v>2174</v>
      </c>
      <c r="E45" s="123">
        <v>70</v>
      </c>
      <c r="F45" s="135" t="str">
        <f>VLOOKUP(E45,VIP!$A$2:$O15968,2,0)</f>
        <v>DRBR070</v>
      </c>
      <c r="G45" s="135" t="str">
        <f>VLOOKUP(E45,'LISTADO ATM'!$A$2:$B$900,2,0)</f>
        <v xml:space="preserve">ATM Autoservicio Plaza Lama Zona Oriental </v>
      </c>
      <c r="H45" s="135" t="str">
        <f>VLOOKUP(E45,VIP!$A$2:$O20929,7,FALSE)</f>
        <v>Si</v>
      </c>
      <c r="I45" s="135" t="str">
        <f>VLOOKUP(E45,VIP!$A$2:$O12894,8,FALSE)</f>
        <v>Si</v>
      </c>
      <c r="J45" s="135" t="str">
        <f>VLOOKUP(E45,VIP!$A$2:$O12844,8,FALSE)</f>
        <v>Si</v>
      </c>
      <c r="K45" s="135" t="str">
        <f>VLOOKUP(E45,VIP!$A$2:$O16418,6,0)</f>
        <v>NO</v>
      </c>
      <c r="L45" s="144" t="s">
        <v>2213</v>
      </c>
      <c r="M45" s="94" t="s">
        <v>2438</v>
      </c>
      <c r="N45" s="94" t="s">
        <v>2444</v>
      </c>
      <c r="O45" s="135" t="s">
        <v>2446</v>
      </c>
      <c r="P45" s="144"/>
      <c r="Q45" s="94" t="s">
        <v>2213</v>
      </c>
    </row>
    <row r="46" spans="1:17" s="120" customFormat="1" ht="18" x14ac:dyDescent="0.25">
      <c r="A46" s="135" t="str">
        <f>VLOOKUP(E46,'LISTADO ATM'!$A$2:$C$901,3,0)</f>
        <v>NORTE</v>
      </c>
      <c r="B46" s="123">
        <v>3336022900</v>
      </c>
      <c r="C46" s="95">
        <v>44450.70107638889</v>
      </c>
      <c r="D46" s="95" t="s">
        <v>2175</v>
      </c>
      <c r="E46" s="123">
        <v>492</v>
      </c>
      <c r="F46" s="135" t="str">
        <f>VLOOKUP(E46,VIP!$A$2:$O15967,2,0)</f>
        <v>DRBR492</v>
      </c>
      <c r="G46" s="135" t="str">
        <f>VLOOKUP(E46,'LISTADO ATM'!$A$2:$B$900,2,0)</f>
        <v>ATM S/M Nacional  El Dorado Santiago</v>
      </c>
      <c r="H46" s="135" t="str">
        <f>VLOOKUP(E46,VIP!$A$2:$O20928,7,FALSE)</f>
        <v>N/A</v>
      </c>
      <c r="I46" s="135" t="str">
        <f>VLOOKUP(E46,VIP!$A$2:$O12893,8,FALSE)</f>
        <v>N/A</v>
      </c>
      <c r="J46" s="135" t="str">
        <f>VLOOKUP(E46,VIP!$A$2:$O12843,8,FALSE)</f>
        <v>N/A</v>
      </c>
      <c r="K46" s="135" t="str">
        <f>VLOOKUP(E46,VIP!$A$2:$O16417,6,0)</f>
        <v>N/A</v>
      </c>
      <c r="L46" s="144" t="s">
        <v>2213</v>
      </c>
      <c r="M46" s="153" t="s">
        <v>2532</v>
      </c>
      <c r="N46" s="94" t="s">
        <v>2444</v>
      </c>
      <c r="O46" s="135" t="s">
        <v>2625</v>
      </c>
      <c r="P46" s="144"/>
      <c r="Q46" s="154">
        <v>44451.581388888888</v>
      </c>
    </row>
    <row r="47" spans="1:17" s="120" customFormat="1" ht="18" x14ac:dyDescent="0.25">
      <c r="A47" s="135" t="str">
        <f>VLOOKUP(E47,'LISTADO ATM'!$A$2:$C$901,3,0)</f>
        <v>NORTE</v>
      </c>
      <c r="B47" s="123">
        <v>3336022901</v>
      </c>
      <c r="C47" s="95">
        <v>44450.701574074075</v>
      </c>
      <c r="D47" s="95" t="s">
        <v>2175</v>
      </c>
      <c r="E47" s="123">
        <v>854</v>
      </c>
      <c r="F47" s="135" t="str">
        <f>VLOOKUP(E47,VIP!$A$2:$O15966,2,0)</f>
        <v>DRBR854</v>
      </c>
      <c r="G47" s="135" t="str">
        <f>VLOOKUP(E47,'LISTADO ATM'!$A$2:$B$900,2,0)</f>
        <v xml:space="preserve">ATM Centro Comercial Blanco Batista </v>
      </c>
      <c r="H47" s="135" t="str">
        <f>VLOOKUP(E47,VIP!$A$2:$O20927,7,FALSE)</f>
        <v>Si</v>
      </c>
      <c r="I47" s="135" t="str">
        <f>VLOOKUP(E47,VIP!$A$2:$O12892,8,FALSE)</f>
        <v>Si</v>
      </c>
      <c r="J47" s="135" t="str">
        <f>VLOOKUP(E47,VIP!$A$2:$O12842,8,FALSE)</f>
        <v>Si</v>
      </c>
      <c r="K47" s="135" t="str">
        <f>VLOOKUP(E47,VIP!$A$2:$O16416,6,0)</f>
        <v>NO</v>
      </c>
      <c r="L47" s="144" t="s">
        <v>2213</v>
      </c>
      <c r="M47" s="153" t="s">
        <v>2532</v>
      </c>
      <c r="N47" s="94" t="s">
        <v>2444</v>
      </c>
      <c r="O47" s="135" t="s">
        <v>2625</v>
      </c>
      <c r="P47" s="144"/>
      <c r="Q47" s="154">
        <v>44451.419050925928</v>
      </c>
    </row>
    <row r="48" spans="1:17" s="120" customFormat="1" ht="18" x14ac:dyDescent="0.25">
      <c r="A48" s="135" t="str">
        <f>VLOOKUP(E48,'LISTADO ATM'!$A$2:$C$901,3,0)</f>
        <v>DISTRITO NACIONAL</v>
      </c>
      <c r="B48" s="123">
        <v>3336022903</v>
      </c>
      <c r="C48" s="95">
        <v>44450.702928240738</v>
      </c>
      <c r="D48" s="95" t="s">
        <v>2174</v>
      </c>
      <c r="E48" s="123">
        <v>541</v>
      </c>
      <c r="F48" s="135" t="str">
        <f>VLOOKUP(E48,VIP!$A$2:$O15964,2,0)</f>
        <v>DRBR541</v>
      </c>
      <c r="G48" s="135" t="str">
        <f>VLOOKUP(E48,'LISTADO ATM'!$A$2:$B$900,2,0)</f>
        <v xml:space="preserve">ATM Oficina Sambil II </v>
      </c>
      <c r="H48" s="135" t="str">
        <f>VLOOKUP(E48,VIP!$A$2:$O20925,7,FALSE)</f>
        <v>Si</v>
      </c>
      <c r="I48" s="135" t="str">
        <f>VLOOKUP(E48,VIP!$A$2:$O12890,8,FALSE)</f>
        <v>Si</v>
      </c>
      <c r="J48" s="135" t="str">
        <f>VLOOKUP(E48,VIP!$A$2:$O12840,8,FALSE)</f>
        <v>Si</v>
      </c>
      <c r="K48" s="135" t="str">
        <f>VLOOKUP(E48,VIP!$A$2:$O16414,6,0)</f>
        <v>SI</v>
      </c>
      <c r="L48" s="144" t="s">
        <v>2213</v>
      </c>
      <c r="M48" s="94" t="s">
        <v>2438</v>
      </c>
      <c r="N48" s="94" t="s">
        <v>2444</v>
      </c>
      <c r="O48" s="135" t="s">
        <v>2446</v>
      </c>
      <c r="P48" s="144"/>
      <c r="Q48" s="94" t="s">
        <v>2213</v>
      </c>
    </row>
    <row r="49" spans="1:17" s="120" customFormat="1" ht="18" x14ac:dyDescent="0.25">
      <c r="A49" s="135" t="str">
        <f>VLOOKUP(E49,'LISTADO ATM'!$A$2:$C$901,3,0)</f>
        <v>ESTE</v>
      </c>
      <c r="B49" s="123">
        <v>3336022911</v>
      </c>
      <c r="C49" s="95">
        <v>44450.761400462965</v>
      </c>
      <c r="D49" s="95" t="s">
        <v>2460</v>
      </c>
      <c r="E49" s="123">
        <v>912</v>
      </c>
      <c r="F49" s="135" t="str">
        <f>VLOOKUP(E49,VIP!$A$2:$O15963,2,0)</f>
        <v>DRBR973</v>
      </c>
      <c r="G49" s="135" t="str">
        <f>VLOOKUP(E49,'LISTADO ATM'!$A$2:$B$900,2,0)</f>
        <v xml:space="preserve">ATM Oficina San Pedro II </v>
      </c>
      <c r="H49" s="135" t="str">
        <f>VLOOKUP(E49,VIP!$A$2:$O20924,7,FALSE)</f>
        <v>Si</v>
      </c>
      <c r="I49" s="135" t="str">
        <f>VLOOKUP(E49,VIP!$A$2:$O12889,8,FALSE)</f>
        <v>Si</v>
      </c>
      <c r="J49" s="135" t="str">
        <f>VLOOKUP(E49,VIP!$A$2:$O12839,8,FALSE)</f>
        <v>Si</v>
      </c>
      <c r="K49" s="135" t="str">
        <f>VLOOKUP(E49,VIP!$A$2:$O16413,6,0)</f>
        <v>SI</v>
      </c>
      <c r="L49" s="144" t="s">
        <v>2410</v>
      </c>
      <c r="M49" s="94" t="s">
        <v>2438</v>
      </c>
      <c r="N49" s="94" t="s">
        <v>2444</v>
      </c>
      <c r="O49" s="135" t="s">
        <v>2626</v>
      </c>
      <c r="P49" s="144"/>
      <c r="Q49" s="94" t="s">
        <v>2410</v>
      </c>
    </row>
    <row r="50" spans="1:17" s="120" customFormat="1" ht="18" x14ac:dyDescent="0.25">
      <c r="A50" s="135" t="str">
        <f>VLOOKUP(E50,'LISTADO ATM'!$A$2:$C$901,3,0)</f>
        <v>DISTRITO NACIONAL</v>
      </c>
      <c r="B50" s="123">
        <v>3336022913</v>
      </c>
      <c r="C50" s="95">
        <v>44450.763981481483</v>
      </c>
      <c r="D50" s="95" t="s">
        <v>2441</v>
      </c>
      <c r="E50" s="123">
        <v>577</v>
      </c>
      <c r="F50" s="135" t="str">
        <f>VLOOKUP(E50,VIP!$A$2:$O15962,2,0)</f>
        <v>DRBR173</v>
      </c>
      <c r="G50" s="135" t="str">
        <f>VLOOKUP(E50,'LISTADO ATM'!$A$2:$B$900,2,0)</f>
        <v xml:space="preserve">ATM Olé Ave. Duarte </v>
      </c>
      <c r="H50" s="135" t="str">
        <f>VLOOKUP(E50,VIP!$A$2:$O20923,7,FALSE)</f>
        <v>Si</v>
      </c>
      <c r="I50" s="135" t="str">
        <f>VLOOKUP(E50,VIP!$A$2:$O12888,8,FALSE)</f>
        <v>Si</v>
      </c>
      <c r="J50" s="135" t="str">
        <f>VLOOKUP(E50,VIP!$A$2:$O12838,8,FALSE)</f>
        <v>Si</v>
      </c>
      <c r="K50" s="135" t="str">
        <f>VLOOKUP(E50,VIP!$A$2:$O16412,6,0)</f>
        <v>SI</v>
      </c>
      <c r="L50" s="144" t="s">
        <v>2410</v>
      </c>
      <c r="M50" s="94" t="s">
        <v>2438</v>
      </c>
      <c r="N50" s="94" t="s">
        <v>2444</v>
      </c>
      <c r="O50" s="135" t="s">
        <v>2445</v>
      </c>
      <c r="P50" s="144"/>
      <c r="Q50" s="94" t="s">
        <v>2410</v>
      </c>
    </row>
    <row r="51" spans="1:17" s="120" customFormat="1" ht="18" x14ac:dyDescent="0.25">
      <c r="A51" s="135" t="str">
        <f>VLOOKUP(E51,'LISTADO ATM'!$A$2:$C$901,3,0)</f>
        <v>NORTE</v>
      </c>
      <c r="B51" s="123">
        <v>3336022914</v>
      </c>
      <c r="C51" s="95">
        <v>44450.775960648149</v>
      </c>
      <c r="D51" s="95" t="s">
        <v>2175</v>
      </c>
      <c r="E51" s="123">
        <v>64</v>
      </c>
      <c r="F51" s="135" t="str">
        <f>VLOOKUP(E51,VIP!$A$2:$O15961,2,0)</f>
        <v>DRBR064</v>
      </c>
      <c r="G51" s="135" t="str">
        <f>VLOOKUP(E51,'LISTADO ATM'!$A$2:$B$900,2,0)</f>
        <v xml:space="preserve">ATM COOPALINA (Cotuí) </v>
      </c>
      <c r="H51" s="135" t="str">
        <f>VLOOKUP(E51,VIP!$A$2:$O20922,7,FALSE)</f>
        <v>Si</v>
      </c>
      <c r="I51" s="135" t="str">
        <f>VLOOKUP(E51,VIP!$A$2:$O12887,8,FALSE)</f>
        <v>Si</v>
      </c>
      <c r="J51" s="135" t="str">
        <f>VLOOKUP(E51,VIP!$A$2:$O12837,8,FALSE)</f>
        <v>Si</v>
      </c>
      <c r="K51" s="135" t="str">
        <f>VLOOKUP(E51,VIP!$A$2:$O16411,6,0)</f>
        <v>NO</v>
      </c>
      <c r="L51" s="144" t="s">
        <v>2456</v>
      </c>
      <c r="M51" s="153" t="s">
        <v>2532</v>
      </c>
      <c r="N51" s="94" t="s">
        <v>2444</v>
      </c>
      <c r="O51" s="135" t="s">
        <v>2625</v>
      </c>
      <c r="P51" s="144"/>
      <c r="Q51" s="154">
        <v>44451.439143518517</v>
      </c>
    </row>
    <row r="52" spans="1:17" s="120" customFormat="1" ht="18" x14ac:dyDescent="0.25">
      <c r="A52" s="135" t="str">
        <f>VLOOKUP(E52,'LISTADO ATM'!$A$2:$C$901,3,0)</f>
        <v>SUR</v>
      </c>
      <c r="B52" s="123">
        <v>3336022915</v>
      </c>
      <c r="C52" s="95">
        <v>44450.780092592591</v>
      </c>
      <c r="D52" s="95" t="s">
        <v>2174</v>
      </c>
      <c r="E52" s="123">
        <v>584</v>
      </c>
      <c r="F52" s="135" t="str">
        <f>VLOOKUP(E52,VIP!$A$2:$O15960,2,0)</f>
        <v>DRBR404</v>
      </c>
      <c r="G52" s="135" t="str">
        <f>VLOOKUP(E52,'LISTADO ATM'!$A$2:$B$900,2,0)</f>
        <v xml:space="preserve">ATM Oficina San Cristóbal I </v>
      </c>
      <c r="H52" s="135" t="str">
        <f>VLOOKUP(E52,VIP!$A$2:$O20921,7,FALSE)</f>
        <v>Si</v>
      </c>
      <c r="I52" s="135" t="str">
        <f>VLOOKUP(E52,VIP!$A$2:$O12886,8,FALSE)</f>
        <v>Si</v>
      </c>
      <c r="J52" s="135" t="str">
        <f>VLOOKUP(E52,VIP!$A$2:$O12836,8,FALSE)</f>
        <v>Si</v>
      </c>
      <c r="K52" s="135" t="str">
        <f>VLOOKUP(E52,VIP!$A$2:$O16410,6,0)</f>
        <v>SI</v>
      </c>
      <c r="L52" s="144" t="s">
        <v>2456</v>
      </c>
      <c r="M52" s="94" t="s">
        <v>2438</v>
      </c>
      <c r="N52" s="94" t="s">
        <v>2444</v>
      </c>
      <c r="O52" s="135" t="s">
        <v>2446</v>
      </c>
      <c r="P52" s="144"/>
      <c r="Q52" s="94" t="s">
        <v>2456</v>
      </c>
    </row>
    <row r="53" spans="1:17" s="120" customFormat="1" ht="18" x14ac:dyDescent="0.25">
      <c r="A53" s="135" t="str">
        <f>VLOOKUP(E53,'LISTADO ATM'!$A$2:$C$901,3,0)</f>
        <v>ESTE</v>
      </c>
      <c r="B53" s="123">
        <v>3336022916</v>
      </c>
      <c r="C53" s="95">
        <v>44450.801689814813</v>
      </c>
      <c r="D53" s="95" t="s">
        <v>2174</v>
      </c>
      <c r="E53" s="123">
        <v>843</v>
      </c>
      <c r="F53" s="135" t="str">
        <f>VLOOKUP(E53,VIP!$A$2:$O15959,2,0)</f>
        <v>DRBR843</v>
      </c>
      <c r="G53" s="135" t="str">
        <f>VLOOKUP(E53,'LISTADO ATM'!$A$2:$B$900,2,0)</f>
        <v xml:space="preserve">ATM Oficina Romana Centro </v>
      </c>
      <c r="H53" s="135" t="str">
        <f>VLOOKUP(E53,VIP!$A$2:$O20920,7,FALSE)</f>
        <v>Si</v>
      </c>
      <c r="I53" s="135" t="str">
        <f>VLOOKUP(E53,VIP!$A$2:$O12885,8,FALSE)</f>
        <v>Si</v>
      </c>
      <c r="J53" s="135" t="str">
        <f>VLOOKUP(E53,VIP!$A$2:$O12835,8,FALSE)</f>
        <v>Si</v>
      </c>
      <c r="K53" s="135" t="str">
        <f>VLOOKUP(E53,VIP!$A$2:$O16409,6,0)</f>
        <v>NO</v>
      </c>
      <c r="L53" s="144" t="s">
        <v>2213</v>
      </c>
      <c r="M53" s="94" t="s">
        <v>2438</v>
      </c>
      <c r="N53" s="94" t="s">
        <v>2444</v>
      </c>
      <c r="O53" s="135" t="s">
        <v>2446</v>
      </c>
      <c r="P53" s="144"/>
      <c r="Q53" s="94" t="s">
        <v>2213</v>
      </c>
    </row>
    <row r="54" spans="1:17" s="120" customFormat="1" ht="18" x14ac:dyDescent="0.25">
      <c r="A54" s="135" t="str">
        <f>VLOOKUP(E54,'LISTADO ATM'!$A$2:$C$901,3,0)</f>
        <v>NORTE</v>
      </c>
      <c r="B54" s="123">
        <v>3336022917</v>
      </c>
      <c r="C54" s="95">
        <v>44450.8047337963</v>
      </c>
      <c r="D54" s="95" t="s">
        <v>2174</v>
      </c>
      <c r="E54" s="123">
        <v>862</v>
      </c>
      <c r="F54" s="135" t="str">
        <f>VLOOKUP(E54,VIP!$A$2:$O15958,2,0)</f>
        <v>DRBR862</v>
      </c>
      <c r="G54" s="135" t="str">
        <f>VLOOKUP(E54,'LISTADO ATM'!$A$2:$B$900,2,0)</f>
        <v xml:space="preserve">ATM S/M Doble A (Sabaneta) </v>
      </c>
      <c r="H54" s="135" t="str">
        <f>VLOOKUP(E54,VIP!$A$2:$O20919,7,FALSE)</f>
        <v>Si</v>
      </c>
      <c r="I54" s="135" t="str">
        <f>VLOOKUP(E54,VIP!$A$2:$O12884,8,FALSE)</f>
        <v>Si</v>
      </c>
      <c r="J54" s="135" t="str">
        <f>VLOOKUP(E54,VIP!$A$2:$O12834,8,FALSE)</f>
        <v>Si</v>
      </c>
      <c r="K54" s="135" t="str">
        <f>VLOOKUP(E54,VIP!$A$2:$O16408,6,0)</f>
        <v>NO</v>
      </c>
      <c r="L54" s="144" t="s">
        <v>2456</v>
      </c>
      <c r="M54" s="153" t="s">
        <v>2532</v>
      </c>
      <c r="N54" s="94" t="s">
        <v>2444</v>
      </c>
      <c r="O54" s="135" t="s">
        <v>2446</v>
      </c>
      <c r="P54" s="144"/>
      <c r="Q54" s="154">
        <v>44451.434525462966</v>
      </c>
    </row>
    <row r="55" spans="1:17" s="120" customFormat="1" ht="18" x14ac:dyDescent="0.25">
      <c r="A55" s="135" t="str">
        <f>VLOOKUP(E55,'LISTADO ATM'!$A$2:$C$901,3,0)</f>
        <v>DISTRITO NACIONAL</v>
      </c>
      <c r="B55" s="123">
        <v>3336022918</v>
      </c>
      <c r="C55" s="95">
        <v>44450.805381944447</v>
      </c>
      <c r="D55" s="95" t="s">
        <v>2174</v>
      </c>
      <c r="E55" s="123">
        <v>957</v>
      </c>
      <c r="F55" s="135" t="str">
        <f>VLOOKUP(E55,VIP!$A$2:$O15957,2,0)</f>
        <v>DRBR23F</v>
      </c>
      <c r="G55" s="135" t="str">
        <f>VLOOKUP(E55,'LISTADO ATM'!$A$2:$B$900,2,0)</f>
        <v xml:space="preserve">ATM Oficina Venezuela </v>
      </c>
      <c r="H55" s="135" t="str">
        <f>VLOOKUP(E55,VIP!$A$2:$O20918,7,FALSE)</f>
        <v>Si</v>
      </c>
      <c r="I55" s="135" t="str">
        <f>VLOOKUP(E55,VIP!$A$2:$O12883,8,FALSE)</f>
        <v>Si</v>
      </c>
      <c r="J55" s="135" t="str">
        <f>VLOOKUP(E55,VIP!$A$2:$O12833,8,FALSE)</f>
        <v>Si</v>
      </c>
      <c r="K55" s="135" t="str">
        <f>VLOOKUP(E55,VIP!$A$2:$O16407,6,0)</f>
        <v>SI</v>
      </c>
      <c r="L55" s="144" t="s">
        <v>2456</v>
      </c>
      <c r="M55" s="94" t="s">
        <v>2438</v>
      </c>
      <c r="N55" s="94" t="s">
        <v>2444</v>
      </c>
      <c r="O55" s="135" t="s">
        <v>2446</v>
      </c>
      <c r="P55" s="144"/>
      <c r="Q55" s="94" t="s">
        <v>2456</v>
      </c>
    </row>
    <row r="56" spans="1:17" s="120" customFormat="1" ht="18" x14ac:dyDescent="0.25">
      <c r="A56" s="135" t="str">
        <f>VLOOKUP(E56,'LISTADO ATM'!$A$2:$C$901,3,0)</f>
        <v>NORTE</v>
      </c>
      <c r="B56" s="123">
        <v>3336022919</v>
      </c>
      <c r="C56" s="95">
        <v>44450.818831018521</v>
      </c>
      <c r="D56" s="95" t="s">
        <v>2648</v>
      </c>
      <c r="E56" s="123">
        <v>633</v>
      </c>
      <c r="F56" s="135" t="str">
        <f>VLOOKUP(E56,VIP!$A$2:$O15982,2,0)</f>
        <v>DRBR260</v>
      </c>
      <c r="G56" s="135" t="str">
        <f>VLOOKUP(E56,'LISTADO ATM'!$A$2:$B$900,2,0)</f>
        <v xml:space="preserve">ATM Autobanco Las Colinas </v>
      </c>
      <c r="H56" s="135" t="str">
        <f>VLOOKUP(E56,VIP!$A$2:$O20943,7,FALSE)</f>
        <v>Si</v>
      </c>
      <c r="I56" s="135" t="str">
        <f>VLOOKUP(E56,VIP!$A$2:$O12908,8,FALSE)</f>
        <v>Si</v>
      </c>
      <c r="J56" s="135" t="str">
        <f>VLOOKUP(E56,VIP!$A$2:$O12858,8,FALSE)</f>
        <v>Si</v>
      </c>
      <c r="K56" s="135" t="str">
        <f>VLOOKUP(E56,VIP!$A$2:$O16432,6,0)</f>
        <v>SI</v>
      </c>
      <c r="L56" s="144" t="s">
        <v>2410</v>
      </c>
      <c r="M56" s="94" t="s">
        <v>2438</v>
      </c>
      <c r="N56" s="94" t="s">
        <v>2617</v>
      </c>
      <c r="O56" s="135" t="s">
        <v>2649</v>
      </c>
      <c r="P56" s="144"/>
      <c r="Q56" s="94" t="s">
        <v>2410</v>
      </c>
    </row>
    <row r="57" spans="1:17" s="120" customFormat="1" ht="18" x14ac:dyDescent="0.25">
      <c r="A57" s="135" t="str">
        <f>VLOOKUP(E57,'LISTADO ATM'!$A$2:$C$901,3,0)</f>
        <v>ESTE</v>
      </c>
      <c r="B57" s="123">
        <v>3336022920</v>
      </c>
      <c r="C57" s="95">
        <v>44450.868576388886</v>
      </c>
      <c r="D57" s="95" t="s">
        <v>2460</v>
      </c>
      <c r="E57" s="123">
        <v>385</v>
      </c>
      <c r="F57" s="135" t="str">
        <f>VLOOKUP(E57,VIP!$A$2:$O15981,2,0)</f>
        <v>DRBR385</v>
      </c>
      <c r="G57" s="135" t="str">
        <f>VLOOKUP(E57,'LISTADO ATM'!$A$2:$B$900,2,0)</f>
        <v xml:space="preserve">ATM Plaza Verón I </v>
      </c>
      <c r="H57" s="135" t="str">
        <f>VLOOKUP(E57,VIP!$A$2:$O20942,7,FALSE)</f>
        <v>Si</v>
      </c>
      <c r="I57" s="135" t="str">
        <f>VLOOKUP(E57,VIP!$A$2:$O12907,8,FALSE)</f>
        <v>Si</v>
      </c>
      <c r="J57" s="135" t="str">
        <f>VLOOKUP(E57,VIP!$A$2:$O12857,8,FALSE)</f>
        <v>Si</v>
      </c>
      <c r="K57" s="135" t="str">
        <f>VLOOKUP(E57,VIP!$A$2:$O16431,6,0)</f>
        <v>NO</v>
      </c>
      <c r="L57" s="144" t="s">
        <v>2410</v>
      </c>
      <c r="M57" s="94" t="s">
        <v>2438</v>
      </c>
      <c r="N57" s="94" t="s">
        <v>2444</v>
      </c>
      <c r="O57" s="135" t="s">
        <v>2626</v>
      </c>
      <c r="P57" s="144"/>
      <c r="Q57" s="94" t="s">
        <v>2410</v>
      </c>
    </row>
    <row r="58" spans="1:17" s="120" customFormat="1" ht="18" x14ac:dyDescent="0.25">
      <c r="A58" s="135" t="str">
        <f>VLOOKUP(E58,'LISTADO ATM'!$A$2:$C$901,3,0)</f>
        <v>DISTRITO NACIONAL</v>
      </c>
      <c r="B58" s="123">
        <v>3336022921</v>
      </c>
      <c r="C58" s="95">
        <v>44450.896562499998</v>
      </c>
      <c r="D58" s="95" t="s">
        <v>2174</v>
      </c>
      <c r="E58" s="123">
        <v>31</v>
      </c>
      <c r="F58" s="135" t="str">
        <f>VLOOKUP(E58,VIP!$A$2:$O15980,2,0)</f>
        <v>DRBR031</v>
      </c>
      <c r="G58" s="135" t="str">
        <f>VLOOKUP(E58,'LISTADO ATM'!$A$2:$B$900,2,0)</f>
        <v xml:space="preserve">ATM Oficina San Martín I </v>
      </c>
      <c r="H58" s="135" t="str">
        <f>VLOOKUP(E58,VIP!$A$2:$O20941,7,FALSE)</f>
        <v>Si</v>
      </c>
      <c r="I58" s="135" t="str">
        <f>VLOOKUP(E58,VIP!$A$2:$O12906,8,FALSE)</f>
        <v>Si</v>
      </c>
      <c r="J58" s="135" t="str">
        <f>VLOOKUP(E58,VIP!$A$2:$O12856,8,FALSE)</f>
        <v>Si</v>
      </c>
      <c r="K58" s="135" t="str">
        <f>VLOOKUP(E58,VIP!$A$2:$O16430,6,0)</f>
        <v>NO</v>
      </c>
      <c r="L58" s="144" t="s">
        <v>2456</v>
      </c>
      <c r="M58" s="153" t="s">
        <v>2532</v>
      </c>
      <c r="N58" s="94" t="s">
        <v>2444</v>
      </c>
      <c r="O58" s="135" t="s">
        <v>2446</v>
      </c>
      <c r="P58" s="144"/>
      <c r="Q58" s="154">
        <v>44451.444618055553</v>
      </c>
    </row>
    <row r="59" spans="1:17" s="120" customFormat="1" ht="18" x14ac:dyDescent="0.25">
      <c r="A59" s="135" t="str">
        <f>VLOOKUP(E59,'LISTADO ATM'!$A$2:$C$901,3,0)</f>
        <v>DISTRITO NACIONAL</v>
      </c>
      <c r="B59" s="123">
        <v>3336022922</v>
      </c>
      <c r="C59" s="95">
        <v>44450.900949074072</v>
      </c>
      <c r="D59" s="95" t="s">
        <v>2460</v>
      </c>
      <c r="E59" s="123">
        <v>911</v>
      </c>
      <c r="F59" s="135" t="str">
        <f>VLOOKUP(E59,VIP!$A$2:$O15979,2,0)</f>
        <v>DRBR911</v>
      </c>
      <c r="G59" s="135" t="str">
        <f>VLOOKUP(E59,'LISTADO ATM'!$A$2:$B$900,2,0)</f>
        <v xml:space="preserve">ATM Oficina Venezuela II </v>
      </c>
      <c r="H59" s="135" t="str">
        <f>VLOOKUP(E59,VIP!$A$2:$O20940,7,FALSE)</f>
        <v>Si</v>
      </c>
      <c r="I59" s="135" t="str">
        <f>VLOOKUP(E59,VIP!$A$2:$O12905,8,FALSE)</f>
        <v>Si</v>
      </c>
      <c r="J59" s="135" t="str">
        <f>VLOOKUP(E59,VIP!$A$2:$O12855,8,FALSE)</f>
        <v>Si</v>
      </c>
      <c r="K59" s="135" t="str">
        <f>VLOOKUP(E59,VIP!$A$2:$O16429,6,0)</f>
        <v>SI</v>
      </c>
      <c r="L59" s="144" t="s">
        <v>2434</v>
      </c>
      <c r="M59" s="94" t="s">
        <v>2438</v>
      </c>
      <c r="N59" s="94" t="s">
        <v>2444</v>
      </c>
      <c r="O59" s="135" t="s">
        <v>2626</v>
      </c>
      <c r="P59" s="144"/>
      <c r="Q59" s="94" t="s">
        <v>2434</v>
      </c>
    </row>
    <row r="60" spans="1:17" s="120" customFormat="1" ht="18" x14ac:dyDescent="0.25">
      <c r="A60" s="135" t="str">
        <f>VLOOKUP(E60,'LISTADO ATM'!$A$2:$C$901,3,0)</f>
        <v>ESTE</v>
      </c>
      <c r="B60" s="123">
        <v>3336022923</v>
      </c>
      <c r="C60" s="95">
        <v>44450.923541666663</v>
      </c>
      <c r="D60" s="95" t="s">
        <v>2460</v>
      </c>
      <c r="E60" s="123">
        <v>386</v>
      </c>
      <c r="F60" s="135" t="str">
        <f>VLOOKUP(E60,VIP!$A$2:$O15978,2,0)</f>
        <v>DRBR386</v>
      </c>
      <c r="G60" s="135" t="str">
        <f>VLOOKUP(E60,'LISTADO ATM'!$A$2:$B$900,2,0)</f>
        <v xml:space="preserve">ATM Plaza Verón II </v>
      </c>
      <c r="H60" s="135" t="str">
        <f>VLOOKUP(E60,VIP!$A$2:$O20939,7,FALSE)</f>
        <v>Si</v>
      </c>
      <c r="I60" s="135" t="str">
        <f>VLOOKUP(E60,VIP!$A$2:$O12904,8,FALSE)</f>
        <v>Si</v>
      </c>
      <c r="J60" s="135" t="str">
        <f>VLOOKUP(E60,VIP!$A$2:$O12854,8,FALSE)</f>
        <v>Si</v>
      </c>
      <c r="K60" s="135" t="str">
        <f>VLOOKUP(E60,VIP!$A$2:$O16428,6,0)</f>
        <v>NO</v>
      </c>
      <c r="L60" s="144" t="s">
        <v>2434</v>
      </c>
      <c r="M60" s="94" t="s">
        <v>2438</v>
      </c>
      <c r="N60" s="94" t="s">
        <v>2444</v>
      </c>
      <c r="O60" s="135" t="s">
        <v>2626</v>
      </c>
      <c r="P60" s="144"/>
      <c r="Q60" s="94" t="s">
        <v>2434</v>
      </c>
    </row>
    <row r="61" spans="1:17" s="120" customFormat="1" ht="18" x14ac:dyDescent="0.25">
      <c r="A61" s="135" t="str">
        <f>VLOOKUP(E61,'LISTADO ATM'!$A$2:$C$901,3,0)</f>
        <v>DISTRITO NACIONAL</v>
      </c>
      <c r="B61" s="123">
        <v>3336022924</v>
      </c>
      <c r="C61" s="95">
        <v>44450.96329861111</v>
      </c>
      <c r="D61" s="95" t="s">
        <v>2174</v>
      </c>
      <c r="E61" s="123">
        <v>904</v>
      </c>
      <c r="F61" s="135" t="str">
        <f>VLOOKUP(E61,VIP!$A$2:$O15977,2,0)</f>
        <v>DRBR24B</v>
      </c>
      <c r="G61" s="135" t="str">
        <f>VLOOKUP(E61,'LISTADO ATM'!$A$2:$B$900,2,0)</f>
        <v xml:space="preserve">ATM Oficina Multicentro La Sirena Churchill </v>
      </c>
      <c r="H61" s="135" t="str">
        <f>VLOOKUP(E61,VIP!$A$2:$O20938,7,FALSE)</f>
        <v>Si</v>
      </c>
      <c r="I61" s="135" t="str">
        <f>VLOOKUP(E61,VIP!$A$2:$O12903,8,FALSE)</f>
        <v>Si</v>
      </c>
      <c r="J61" s="135" t="str">
        <f>VLOOKUP(E61,VIP!$A$2:$O12853,8,FALSE)</f>
        <v>Si</v>
      </c>
      <c r="K61" s="135" t="str">
        <f>VLOOKUP(E61,VIP!$A$2:$O16427,6,0)</f>
        <v>SI</v>
      </c>
      <c r="L61" s="144" t="s">
        <v>2456</v>
      </c>
      <c r="M61" s="94" t="s">
        <v>2438</v>
      </c>
      <c r="N61" s="94" t="s">
        <v>2444</v>
      </c>
      <c r="O61" s="135" t="s">
        <v>2446</v>
      </c>
      <c r="P61" s="144"/>
      <c r="Q61" s="94" t="s">
        <v>2456</v>
      </c>
    </row>
    <row r="62" spans="1:17" s="120" customFormat="1" ht="18" x14ac:dyDescent="0.25">
      <c r="A62" s="135" t="str">
        <f>VLOOKUP(E62,'LISTADO ATM'!$A$2:$C$901,3,0)</f>
        <v>DISTRITO NACIONAL</v>
      </c>
      <c r="B62" s="123">
        <v>3336022925</v>
      </c>
      <c r="C62" s="95">
        <v>44450.966909722221</v>
      </c>
      <c r="D62" s="95" t="s">
        <v>2174</v>
      </c>
      <c r="E62" s="123">
        <v>231</v>
      </c>
      <c r="F62" s="135" t="str">
        <f>VLOOKUP(E62,VIP!$A$2:$O15976,2,0)</f>
        <v>DRBR231</v>
      </c>
      <c r="G62" s="135" t="str">
        <f>VLOOKUP(E62,'LISTADO ATM'!$A$2:$B$900,2,0)</f>
        <v xml:space="preserve">ATM Oficina Zona Oriental </v>
      </c>
      <c r="H62" s="135" t="str">
        <f>VLOOKUP(E62,VIP!$A$2:$O20937,7,FALSE)</f>
        <v>Si</v>
      </c>
      <c r="I62" s="135" t="str">
        <f>VLOOKUP(E62,VIP!$A$2:$O12902,8,FALSE)</f>
        <v>Si</v>
      </c>
      <c r="J62" s="135" t="str">
        <f>VLOOKUP(E62,VIP!$A$2:$O12852,8,FALSE)</f>
        <v>Si</v>
      </c>
      <c r="K62" s="135" t="str">
        <f>VLOOKUP(E62,VIP!$A$2:$O16426,6,0)</f>
        <v>SI</v>
      </c>
      <c r="L62" s="144" t="s">
        <v>2456</v>
      </c>
      <c r="M62" s="94" t="s">
        <v>2438</v>
      </c>
      <c r="N62" s="94" t="s">
        <v>2444</v>
      </c>
      <c r="O62" s="135" t="s">
        <v>2446</v>
      </c>
      <c r="P62" s="144"/>
      <c r="Q62" s="94" t="s">
        <v>2456</v>
      </c>
    </row>
    <row r="63" spans="1:17" s="120" customFormat="1" ht="18" x14ac:dyDescent="0.25">
      <c r="A63" s="135" t="str">
        <f>VLOOKUP(E63,'LISTADO ATM'!$A$2:$C$901,3,0)</f>
        <v>ESTE</v>
      </c>
      <c r="B63" s="123">
        <v>3336022926</v>
      </c>
      <c r="C63" s="95">
        <v>44450.968078703707</v>
      </c>
      <c r="D63" s="95" t="s">
        <v>2174</v>
      </c>
      <c r="E63" s="123">
        <v>963</v>
      </c>
      <c r="F63" s="135" t="str">
        <f>VLOOKUP(E63,VIP!$A$2:$O15975,2,0)</f>
        <v>DRBR963</v>
      </c>
      <c r="G63" s="135" t="str">
        <f>VLOOKUP(E63,'LISTADO ATM'!$A$2:$B$900,2,0)</f>
        <v xml:space="preserve">ATM Multiplaza La Romana </v>
      </c>
      <c r="H63" s="135" t="str">
        <f>VLOOKUP(E63,VIP!$A$2:$O20936,7,FALSE)</f>
        <v>Si</v>
      </c>
      <c r="I63" s="135" t="str">
        <f>VLOOKUP(E63,VIP!$A$2:$O12901,8,FALSE)</f>
        <v>Si</v>
      </c>
      <c r="J63" s="135" t="str">
        <f>VLOOKUP(E63,VIP!$A$2:$O12851,8,FALSE)</f>
        <v>Si</v>
      </c>
      <c r="K63" s="135" t="str">
        <f>VLOOKUP(E63,VIP!$A$2:$O16425,6,0)</f>
        <v>NO</v>
      </c>
      <c r="L63" s="144" t="s">
        <v>2456</v>
      </c>
      <c r="M63" s="153" t="s">
        <v>2532</v>
      </c>
      <c r="N63" s="94" t="s">
        <v>2444</v>
      </c>
      <c r="O63" s="135" t="s">
        <v>2446</v>
      </c>
      <c r="P63" s="144"/>
      <c r="Q63" s="154">
        <v>44451.439930555556</v>
      </c>
    </row>
    <row r="64" spans="1:17" s="120" customFormat="1" ht="18" x14ac:dyDescent="0.25">
      <c r="A64" s="135" t="str">
        <f>VLOOKUP(E64,'LISTADO ATM'!$A$2:$C$901,3,0)</f>
        <v>DISTRITO NACIONAL</v>
      </c>
      <c r="B64" s="123">
        <v>3336022927</v>
      </c>
      <c r="C64" s="95">
        <v>44450.969363425924</v>
      </c>
      <c r="D64" s="95" t="s">
        <v>2174</v>
      </c>
      <c r="E64" s="123">
        <v>896</v>
      </c>
      <c r="F64" s="135" t="str">
        <f>VLOOKUP(E64,VIP!$A$2:$O15974,2,0)</f>
        <v>DRBR896</v>
      </c>
      <c r="G64" s="135" t="str">
        <f>VLOOKUP(E64,'LISTADO ATM'!$A$2:$B$900,2,0)</f>
        <v xml:space="preserve">ATM Campamento Militar 16 de Agosto I </v>
      </c>
      <c r="H64" s="135" t="str">
        <f>VLOOKUP(E64,VIP!$A$2:$O20935,7,FALSE)</f>
        <v>Si</v>
      </c>
      <c r="I64" s="135" t="str">
        <f>VLOOKUP(E64,VIP!$A$2:$O12900,8,FALSE)</f>
        <v>Si</v>
      </c>
      <c r="J64" s="135" t="str">
        <f>VLOOKUP(E64,VIP!$A$2:$O12850,8,FALSE)</f>
        <v>Si</v>
      </c>
      <c r="K64" s="135" t="str">
        <f>VLOOKUP(E64,VIP!$A$2:$O16424,6,0)</f>
        <v>NO</v>
      </c>
      <c r="L64" s="144" t="s">
        <v>2213</v>
      </c>
      <c r="M64" s="153" t="s">
        <v>2532</v>
      </c>
      <c r="N64" s="94" t="s">
        <v>2444</v>
      </c>
      <c r="O64" s="135" t="s">
        <v>2446</v>
      </c>
      <c r="P64" s="144"/>
      <c r="Q64" s="154">
        <v>44451.402638888889</v>
      </c>
    </row>
    <row r="65" spans="1:17" s="120" customFormat="1" ht="18" x14ac:dyDescent="0.25">
      <c r="A65" s="135" t="str">
        <f>VLOOKUP(E65,'LISTADO ATM'!$A$2:$C$901,3,0)</f>
        <v>NORTE</v>
      </c>
      <c r="B65" s="123">
        <v>3336022928</v>
      </c>
      <c r="C65" s="95">
        <v>44450.970532407409</v>
      </c>
      <c r="D65" s="95" t="s">
        <v>2174</v>
      </c>
      <c r="E65" s="123">
        <v>196</v>
      </c>
      <c r="F65" s="135" t="str">
        <f>VLOOKUP(E65,VIP!$A$2:$O15973,2,0)</f>
        <v>DRBR196</v>
      </c>
      <c r="G65" s="135" t="str">
        <f>VLOOKUP(E65,'LISTADO ATM'!$A$2:$B$900,2,0)</f>
        <v xml:space="preserve">ATM Estación Texaco Cangrejo Farmacia (Sosúa) </v>
      </c>
      <c r="H65" s="135" t="str">
        <f>VLOOKUP(E65,VIP!$A$2:$O20934,7,FALSE)</f>
        <v>Si</v>
      </c>
      <c r="I65" s="135" t="str">
        <f>VLOOKUP(E65,VIP!$A$2:$O12899,8,FALSE)</f>
        <v>Si</v>
      </c>
      <c r="J65" s="135" t="str">
        <f>VLOOKUP(E65,VIP!$A$2:$O12849,8,FALSE)</f>
        <v>Si</v>
      </c>
      <c r="K65" s="135" t="str">
        <f>VLOOKUP(E65,VIP!$A$2:$O16423,6,0)</f>
        <v>NO</v>
      </c>
      <c r="L65" s="144" t="s">
        <v>2213</v>
      </c>
      <c r="M65" s="153" t="s">
        <v>2532</v>
      </c>
      <c r="N65" s="94" t="s">
        <v>2444</v>
      </c>
      <c r="O65" s="135" t="s">
        <v>2446</v>
      </c>
      <c r="P65" s="144"/>
      <c r="Q65" s="154">
        <v>44451.583009259259</v>
      </c>
    </row>
    <row r="66" spans="1:17" ht="18" x14ac:dyDescent="0.25">
      <c r="A66" s="135" t="str">
        <f>VLOOKUP(E66,'LISTADO ATM'!$A$2:$C$901,3,0)</f>
        <v>NORTE</v>
      </c>
      <c r="B66" s="123">
        <v>3336022929</v>
      </c>
      <c r="C66" s="95">
        <v>44450.971076388887</v>
      </c>
      <c r="D66" s="95" t="s">
        <v>2175</v>
      </c>
      <c r="E66" s="123">
        <v>941</v>
      </c>
      <c r="F66" s="135" t="str">
        <f>VLOOKUP(E66,VIP!$A$2:$O15972,2,0)</f>
        <v>DRBR941</v>
      </c>
      <c r="G66" s="135" t="str">
        <f>VLOOKUP(E66,'LISTADO ATM'!$A$2:$B$900,2,0)</f>
        <v xml:space="preserve">ATM Estación Next (Puerto Plata) </v>
      </c>
      <c r="H66" s="135" t="str">
        <f>VLOOKUP(E66,VIP!$A$2:$O20933,7,FALSE)</f>
        <v>Si</v>
      </c>
      <c r="I66" s="135" t="str">
        <f>VLOOKUP(E66,VIP!$A$2:$O12898,8,FALSE)</f>
        <v>Si</v>
      </c>
      <c r="J66" s="135" t="str">
        <f>VLOOKUP(E66,VIP!$A$2:$O12848,8,FALSE)</f>
        <v>Si</v>
      </c>
      <c r="K66" s="135" t="str">
        <f>VLOOKUP(E66,VIP!$A$2:$O16422,6,0)</f>
        <v>NO</v>
      </c>
      <c r="L66" s="144" t="s">
        <v>2456</v>
      </c>
      <c r="M66" s="153" t="s">
        <v>2532</v>
      </c>
      <c r="N66" s="94" t="s">
        <v>2444</v>
      </c>
      <c r="O66" s="135" t="s">
        <v>2628</v>
      </c>
      <c r="P66" s="144"/>
      <c r="Q66" s="154">
        <v>44451.594606481478</v>
      </c>
    </row>
    <row r="67" spans="1:17" ht="18" x14ac:dyDescent="0.25">
      <c r="A67" s="135" t="str">
        <f>VLOOKUP(E67,'LISTADO ATM'!$A$2:$C$901,3,0)</f>
        <v>SUR</v>
      </c>
      <c r="B67" s="123">
        <v>3336022930</v>
      </c>
      <c r="C67" s="95">
        <v>44450.983067129629</v>
      </c>
      <c r="D67" s="95" t="s">
        <v>2174</v>
      </c>
      <c r="E67" s="123">
        <v>45</v>
      </c>
      <c r="F67" s="135" t="str">
        <f>VLOOKUP(E67,VIP!$A$2:$O15974,2,0)</f>
        <v>DRBR045</v>
      </c>
      <c r="G67" s="135" t="str">
        <f>VLOOKUP(E67,'LISTADO ATM'!$A$2:$B$900,2,0)</f>
        <v xml:space="preserve">ATM Oficina Tamayo </v>
      </c>
      <c r="H67" s="135" t="str">
        <f>VLOOKUP(E67,VIP!$A$2:$O20935,7,FALSE)</f>
        <v>Si</v>
      </c>
      <c r="I67" s="135" t="str">
        <f>VLOOKUP(E67,VIP!$A$2:$O12900,8,FALSE)</f>
        <v>Si</v>
      </c>
      <c r="J67" s="135" t="str">
        <f>VLOOKUP(E67,VIP!$A$2:$O12850,8,FALSE)</f>
        <v>Si</v>
      </c>
      <c r="K67" s="135" t="str">
        <f>VLOOKUP(E67,VIP!$A$2:$O16424,6,0)</f>
        <v>SI</v>
      </c>
      <c r="L67" s="144" t="s">
        <v>2239</v>
      </c>
      <c r="M67" s="153" t="s">
        <v>2532</v>
      </c>
      <c r="N67" s="94" t="s">
        <v>2444</v>
      </c>
      <c r="O67" s="135" t="s">
        <v>2446</v>
      </c>
      <c r="P67" s="144"/>
      <c r="Q67" s="154">
        <v>44451.430115740739</v>
      </c>
    </row>
    <row r="68" spans="1:17" ht="18" x14ac:dyDescent="0.25">
      <c r="A68" s="135" t="str">
        <f>VLOOKUP(E68,'LISTADO ATM'!$A$2:$C$901,3,0)</f>
        <v>SUR</v>
      </c>
      <c r="B68" s="123">
        <v>3336022931</v>
      </c>
      <c r="C68" s="95">
        <v>44450.983611111114</v>
      </c>
      <c r="D68" s="95" t="s">
        <v>2174</v>
      </c>
      <c r="E68" s="123">
        <v>885</v>
      </c>
      <c r="F68" s="135" t="str">
        <f>VLOOKUP(E68,VIP!$A$2:$O15973,2,0)</f>
        <v>DRBR885</v>
      </c>
      <c r="G68" s="135" t="str">
        <f>VLOOKUP(E68,'LISTADO ATM'!$A$2:$B$900,2,0)</f>
        <v xml:space="preserve">ATM UNP Rancho Arriba </v>
      </c>
      <c r="H68" s="135" t="str">
        <f>VLOOKUP(E68,VIP!$A$2:$O20934,7,FALSE)</f>
        <v>Si</v>
      </c>
      <c r="I68" s="135" t="str">
        <f>VLOOKUP(E68,VIP!$A$2:$O12899,8,FALSE)</f>
        <v>Si</v>
      </c>
      <c r="J68" s="135" t="str">
        <f>VLOOKUP(E68,VIP!$A$2:$O12849,8,FALSE)</f>
        <v>Si</v>
      </c>
      <c r="K68" s="135" t="str">
        <f>VLOOKUP(E68,VIP!$A$2:$O16423,6,0)</f>
        <v>NO</v>
      </c>
      <c r="L68" s="144" t="s">
        <v>2239</v>
      </c>
      <c r="M68" s="153" t="s">
        <v>2532</v>
      </c>
      <c r="N68" s="94" t="s">
        <v>2444</v>
      </c>
      <c r="O68" s="135" t="s">
        <v>2446</v>
      </c>
      <c r="P68" s="144"/>
      <c r="Q68" s="154">
        <v>44451.408229166664</v>
      </c>
    </row>
    <row r="69" spans="1:17" s="120" customFormat="1" ht="18" x14ac:dyDescent="0.25">
      <c r="A69" s="135" t="str">
        <f>VLOOKUP(E69,'LISTADO ATM'!$A$2:$C$901,3,0)</f>
        <v>SUR</v>
      </c>
      <c r="B69" s="123" t="s">
        <v>2658</v>
      </c>
      <c r="C69" s="95">
        <v>44451.051006944443</v>
      </c>
      <c r="D69" s="95" t="s">
        <v>2174</v>
      </c>
      <c r="E69" s="123">
        <v>252</v>
      </c>
      <c r="F69" s="135" t="str">
        <f>VLOOKUP(E69,VIP!$A$2:$O15863,2,0)</f>
        <v>DRBR252</v>
      </c>
      <c r="G69" s="135" t="str">
        <f>VLOOKUP(E69,'LISTADO ATM'!$A$2:$B$900,2,0)</f>
        <v xml:space="preserve">ATM Banco Agrícola (Barahona) </v>
      </c>
      <c r="H69" s="135" t="str">
        <f>VLOOKUP(E69,VIP!$A$2:$O20824,7,FALSE)</f>
        <v>Si</v>
      </c>
      <c r="I69" s="135" t="str">
        <f>VLOOKUP(E69,VIP!$A$2:$O12789,8,FALSE)</f>
        <v>Si</v>
      </c>
      <c r="J69" s="135" t="str">
        <f>VLOOKUP(E69,VIP!$A$2:$O12739,8,FALSE)</f>
        <v>Si</v>
      </c>
      <c r="K69" s="135" t="str">
        <f>VLOOKUP(E69,VIP!$A$2:$O16313,6,0)</f>
        <v>NO</v>
      </c>
      <c r="L69" s="144" t="s">
        <v>2456</v>
      </c>
      <c r="M69" s="94" t="s">
        <v>2438</v>
      </c>
      <c r="N69" s="94" t="s">
        <v>2444</v>
      </c>
      <c r="O69" s="135" t="s">
        <v>2446</v>
      </c>
      <c r="P69" s="144"/>
      <c r="Q69" s="94" t="s">
        <v>2456</v>
      </c>
    </row>
    <row r="70" spans="1:17" s="120" customFormat="1" ht="18" x14ac:dyDescent="0.25">
      <c r="A70" s="135" t="str">
        <f>VLOOKUP(E70,'LISTADO ATM'!$A$2:$C$901,3,0)</f>
        <v>DISTRITO NACIONAL</v>
      </c>
      <c r="B70" s="123" t="s">
        <v>2657</v>
      </c>
      <c r="C70" s="95">
        <v>44451.052106481482</v>
      </c>
      <c r="D70" s="95" t="s">
        <v>2174</v>
      </c>
      <c r="E70" s="123">
        <v>932</v>
      </c>
      <c r="F70" s="135" t="str">
        <f>VLOOKUP(E70,VIP!$A$2:$O15862,2,0)</f>
        <v>DRBR01E</v>
      </c>
      <c r="G70" s="135" t="str">
        <f>VLOOKUP(E70,'LISTADO ATM'!$A$2:$B$900,2,0)</f>
        <v xml:space="preserve">ATM Banco Agrícola </v>
      </c>
      <c r="H70" s="135" t="str">
        <f>VLOOKUP(E70,VIP!$A$2:$O20823,7,FALSE)</f>
        <v>Si</v>
      </c>
      <c r="I70" s="135" t="str">
        <f>VLOOKUP(E70,VIP!$A$2:$O12788,8,FALSE)</f>
        <v>Si</v>
      </c>
      <c r="J70" s="135" t="str">
        <f>VLOOKUP(E70,VIP!$A$2:$O12738,8,FALSE)</f>
        <v>Si</v>
      </c>
      <c r="K70" s="135" t="str">
        <f>VLOOKUP(E70,VIP!$A$2:$O16312,6,0)</f>
        <v>NO</v>
      </c>
      <c r="L70" s="144" t="s">
        <v>2456</v>
      </c>
      <c r="M70" s="94" t="s">
        <v>2438</v>
      </c>
      <c r="N70" s="94" t="s">
        <v>2444</v>
      </c>
      <c r="O70" s="135" t="s">
        <v>2446</v>
      </c>
      <c r="P70" s="144"/>
      <c r="Q70" s="94" t="s">
        <v>2456</v>
      </c>
    </row>
    <row r="71" spans="1:17" s="120" customFormat="1" ht="18" x14ac:dyDescent="0.25">
      <c r="A71" s="135" t="str">
        <f>VLOOKUP(E71,'LISTADO ATM'!$A$2:$C$901,3,0)</f>
        <v>SUR</v>
      </c>
      <c r="B71" s="123" t="s">
        <v>2656</v>
      </c>
      <c r="C71" s="95">
        <v>44451.055</v>
      </c>
      <c r="D71" s="95" t="s">
        <v>2174</v>
      </c>
      <c r="E71" s="123">
        <v>751</v>
      </c>
      <c r="F71" s="135" t="str">
        <f>VLOOKUP(E71,VIP!$A$2:$O15861,2,0)</f>
        <v>DRBR751</v>
      </c>
      <c r="G71" s="135" t="str">
        <f>VLOOKUP(E71,'LISTADO ATM'!$A$2:$B$900,2,0)</f>
        <v>ATM Eco Petroleo Camilo</v>
      </c>
      <c r="H71" s="135" t="str">
        <f>VLOOKUP(E71,VIP!$A$2:$O20822,7,FALSE)</f>
        <v>N/A</v>
      </c>
      <c r="I71" s="135" t="str">
        <f>VLOOKUP(E71,VIP!$A$2:$O12787,8,FALSE)</f>
        <v>N/A</v>
      </c>
      <c r="J71" s="135" t="str">
        <f>VLOOKUP(E71,VIP!$A$2:$O12737,8,FALSE)</f>
        <v>N/A</v>
      </c>
      <c r="K71" s="135" t="str">
        <f>VLOOKUP(E71,VIP!$A$2:$O16311,6,0)</f>
        <v>N/A</v>
      </c>
      <c r="L71" s="144" t="s">
        <v>2239</v>
      </c>
      <c r="M71" s="153" t="s">
        <v>2532</v>
      </c>
      <c r="N71" s="94" t="s">
        <v>2444</v>
      </c>
      <c r="O71" s="135" t="s">
        <v>2446</v>
      </c>
      <c r="P71" s="144"/>
      <c r="Q71" s="154">
        <v>44451.405162037037</v>
      </c>
    </row>
    <row r="72" spans="1:17" s="120" customFormat="1" ht="18" x14ac:dyDescent="0.25">
      <c r="A72" s="135" t="str">
        <f>VLOOKUP(E72,'LISTADO ATM'!$A$2:$C$901,3,0)</f>
        <v>DISTRITO NACIONAL</v>
      </c>
      <c r="B72" s="123" t="s">
        <v>2655</v>
      </c>
      <c r="C72" s="95">
        <v>44451.056539351855</v>
      </c>
      <c r="D72" s="95" t="s">
        <v>2174</v>
      </c>
      <c r="E72" s="123">
        <v>545</v>
      </c>
      <c r="F72" s="135" t="str">
        <f>VLOOKUP(E72,VIP!$A$2:$O15860,2,0)</f>
        <v>DRBR995</v>
      </c>
      <c r="G72" s="135" t="str">
        <f>VLOOKUP(E72,'LISTADO ATM'!$A$2:$B$900,2,0)</f>
        <v xml:space="preserve">ATM Oficina Isabel La Católica II  </v>
      </c>
      <c r="H72" s="135" t="str">
        <f>VLOOKUP(E72,VIP!$A$2:$O20821,7,FALSE)</f>
        <v>Si</v>
      </c>
      <c r="I72" s="135" t="str">
        <f>VLOOKUP(E72,VIP!$A$2:$O12786,8,FALSE)</f>
        <v>Si</v>
      </c>
      <c r="J72" s="135" t="str">
        <f>VLOOKUP(E72,VIP!$A$2:$O12736,8,FALSE)</f>
        <v>Si</v>
      </c>
      <c r="K72" s="135" t="str">
        <f>VLOOKUP(E72,VIP!$A$2:$O16310,6,0)</f>
        <v>NO</v>
      </c>
      <c r="L72" s="144" t="s">
        <v>2239</v>
      </c>
      <c r="M72" s="153" t="s">
        <v>2532</v>
      </c>
      <c r="N72" s="94" t="s">
        <v>2444</v>
      </c>
      <c r="O72" s="135" t="s">
        <v>2446</v>
      </c>
      <c r="P72" s="144"/>
      <c r="Q72" s="154">
        <v>44451.431018518517</v>
      </c>
    </row>
    <row r="73" spans="1:17" s="120" customFormat="1" ht="18" x14ac:dyDescent="0.25">
      <c r="A73" s="135" t="str">
        <f>VLOOKUP(E73,'LISTADO ATM'!$A$2:$C$901,3,0)</f>
        <v>DISTRITO NACIONAL</v>
      </c>
      <c r="B73" s="123" t="s">
        <v>2654</v>
      </c>
      <c r="C73" s="95">
        <v>44451.247384259259</v>
      </c>
      <c r="D73" s="95" t="s">
        <v>2174</v>
      </c>
      <c r="E73" s="123">
        <v>39</v>
      </c>
      <c r="F73" s="135" t="str">
        <f>VLOOKUP(E73,VIP!$A$2:$O15859,2,0)</f>
        <v>DRBR039</v>
      </c>
      <c r="G73" s="135" t="str">
        <f>VLOOKUP(E73,'LISTADO ATM'!$A$2:$B$900,2,0)</f>
        <v xml:space="preserve">ATM Oficina Ovando </v>
      </c>
      <c r="H73" s="135" t="str">
        <f>VLOOKUP(E73,VIP!$A$2:$O20820,7,FALSE)</f>
        <v>Si</v>
      </c>
      <c r="I73" s="135" t="str">
        <f>VLOOKUP(E73,VIP!$A$2:$O12785,8,FALSE)</f>
        <v>No</v>
      </c>
      <c r="J73" s="135" t="str">
        <f>VLOOKUP(E73,VIP!$A$2:$O12735,8,FALSE)</f>
        <v>No</v>
      </c>
      <c r="K73" s="135" t="str">
        <f>VLOOKUP(E73,VIP!$A$2:$O16309,6,0)</f>
        <v>NO</v>
      </c>
      <c r="L73" s="144" t="s">
        <v>2239</v>
      </c>
      <c r="M73" s="94" t="s">
        <v>2438</v>
      </c>
      <c r="N73" s="94" t="s">
        <v>2444</v>
      </c>
      <c r="O73" s="135" t="s">
        <v>2446</v>
      </c>
      <c r="P73" s="144"/>
      <c r="Q73" s="94" t="s">
        <v>2239</v>
      </c>
    </row>
    <row r="74" spans="1:17" s="120" customFormat="1" ht="18" x14ac:dyDescent="0.25">
      <c r="A74" s="135" t="str">
        <f>VLOOKUP(E74,'LISTADO ATM'!$A$2:$C$901,3,0)</f>
        <v>NORTE</v>
      </c>
      <c r="B74" s="123" t="s">
        <v>2653</v>
      </c>
      <c r="C74" s="95">
        <v>44451.314988425926</v>
      </c>
      <c r="D74" s="95" t="s">
        <v>2175</v>
      </c>
      <c r="E74" s="123">
        <v>373</v>
      </c>
      <c r="F74" s="135" t="str">
        <f>VLOOKUP(E74,VIP!$A$2:$O15858,2,0)</f>
        <v>DRBR373</v>
      </c>
      <c r="G74" s="135" t="str">
        <f>VLOOKUP(E74,'LISTADO ATM'!$A$2:$B$900,2,0)</f>
        <v>S/M Tangui Nagua</v>
      </c>
      <c r="H74" s="135" t="str">
        <f>VLOOKUP(E74,VIP!$A$2:$O20819,7,FALSE)</f>
        <v>N/A</v>
      </c>
      <c r="I74" s="135" t="str">
        <f>VLOOKUP(E74,VIP!$A$2:$O12784,8,FALSE)</f>
        <v>N/A</v>
      </c>
      <c r="J74" s="135" t="str">
        <f>VLOOKUP(E74,VIP!$A$2:$O12734,8,FALSE)</f>
        <v>N/A</v>
      </c>
      <c r="K74" s="135" t="str">
        <f>VLOOKUP(E74,VIP!$A$2:$O16308,6,0)</f>
        <v>N/A</v>
      </c>
      <c r="L74" s="144" t="s">
        <v>2239</v>
      </c>
      <c r="M74" s="94" t="s">
        <v>2438</v>
      </c>
      <c r="N74" s="94" t="s">
        <v>2444</v>
      </c>
      <c r="O74" s="135" t="s">
        <v>2628</v>
      </c>
      <c r="P74" s="144"/>
      <c r="Q74" s="94" t="s">
        <v>2239</v>
      </c>
    </row>
    <row r="75" spans="1:17" s="120" customFormat="1" ht="18" x14ac:dyDescent="0.25">
      <c r="A75" s="135" t="str">
        <f>VLOOKUP(E75,'LISTADO ATM'!$A$2:$C$901,3,0)</f>
        <v>DISTRITO NACIONAL</v>
      </c>
      <c r="B75" s="123" t="s">
        <v>2652</v>
      </c>
      <c r="C75" s="95">
        <v>44451.316053240742</v>
      </c>
      <c r="D75" s="95" t="s">
        <v>2460</v>
      </c>
      <c r="E75" s="123">
        <v>60</v>
      </c>
      <c r="F75" s="135" t="str">
        <f>VLOOKUP(E75,VIP!$A$2:$O15857,2,0)</f>
        <v>DRBR060</v>
      </c>
      <c r="G75" s="135" t="str">
        <f>VLOOKUP(E75,'LISTADO ATM'!$A$2:$B$900,2,0)</f>
        <v xml:space="preserve">ATM Autobanco 27 de Febrero </v>
      </c>
      <c r="H75" s="135" t="str">
        <f>VLOOKUP(E75,VIP!$A$2:$O20818,7,FALSE)</f>
        <v>Si</v>
      </c>
      <c r="I75" s="135" t="str">
        <f>VLOOKUP(E75,VIP!$A$2:$O12783,8,FALSE)</f>
        <v>Si</v>
      </c>
      <c r="J75" s="135" t="str">
        <f>VLOOKUP(E75,VIP!$A$2:$O12733,8,FALSE)</f>
        <v>Si</v>
      </c>
      <c r="K75" s="135" t="str">
        <f>VLOOKUP(E75,VIP!$A$2:$O16307,6,0)</f>
        <v>NO</v>
      </c>
      <c r="L75" s="144" t="s">
        <v>2544</v>
      </c>
      <c r="M75" s="94" t="s">
        <v>2438</v>
      </c>
      <c r="N75" s="94" t="s">
        <v>2444</v>
      </c>
      <c r="O75" s="135" t="s">
        <v>2461</v>
      </c>
      <c r="P75" s="144"/>
      <c r="Q75" s="94" t="s">
        <v>2544</v>
      </c>
    </row>
    <row r="76" spans="1:17" s="120" customFormat="1" ht="18" x14ac:dyDescent="0.25">
      <c r="A76" s="135" t="str">
        <f>VLOOKUP(E76,'LISTADO ATM'!$A$2:$C$901,3,0)</f>
        <v>DISTRITO NACIONAL</v>
      </c>
      <c r="B76" s="123" t="s">
        <v>2651</v>
      </c>
      <c r="C76" s="95">
        <v>44451.317881944444</v>
      </c>
      <c r="D76" s="95" t="s">
        <v>2174</v>
      </c>
      <c r="E76" s="123">
        <v>527</v>
      </c>
      <c r="F76" s="135" t="str">
        <f>VLOOKUP(E76,VIP!$A$2:$O15856,2,0)</f>
        <v>DRBR527</v>
      </c>
      <c r="G76" s="135" t="str">
        <f>VLOOKUP(E76,'LISTADO ATM'!$A$2:$B$900,2,0)</f>
        <v>ATM Oficina Zona Oriental II</v>
      </c>
      <c r="H76" s="135" t="str">
        <f>VLOOKUP(E76,VIP!$A$2:$O20817,7,FALSE)</f>
        <v>Si</v>
      </c>
      <c r="I76" s="135" t="str">
        <f>VLOOKUP(E76,VIP!$A$2:$O12782,8,FALSE)</f>
        <v>Si</v>
      </c>
      <c r="J76" s="135" t="str">
        <f>VLOOKUP(E76,VIP!$A$2:$O12732,8,FALSE)</f>
        <v>Si</v>
      </c>
      <c r="K76" s="135" t="str">
        <f>VLOOKUP(E76,VIP!$A$2:$O16306,6,0)</f>
        <v>SI</v>
      </c>
      <c r="L76" s="144" t="s">
        <v>2456</v>
      </c>
      <c r="M76" s="153" t="s">
        <v>2532</v>
      </c>
      <c r="N76" s="94" t="s">
        <v>2444</v>
      </c>
      <c r="O76" s="135" t="s">
        <v>2446</v>
      </c>
      <c r="P76" s="144"/>
      <c r="Q76" s="154">
        <v>44451.586053240739</v>
      </c>
    </row>
    <row r="77" spans="1:17" s="120" customFormat="1" ht="18" x14ac:dyDescent="0.25">
      <c r="A77" s="135" t="str">
        <f>VLOOKUP(E77,'LISTADO ATM'!$A$2:$C$901,3,0)</f>
        <v>NORTE</v>
      </c>
      <c r="B77" s="123" t="s">
        <v>2663</v>
      </c>
      <c r="C77" s="95">
        <v>44451.382592592592</v>
      </c>
      <c r="D77" s="95" t="s">
        <v>2648</v>
      </c>
      <c r="E77" s="123">
        <v>8</v>
      </c>
      <c r="F77" s="135" t="str">
        <f>VLOOKUP(E77,VIP!$A$2:$O15861,2,0)</f>
        <v>DRBR008</v>
      </c>
      <c r="G77" s="135" t="str">
        <f>VLOOKUP(E77,'LISTADO ATM'!$A$2:$B$900,2,0)</f>
        <v>ATM Autoservicio Yaque</v>
      </c>
      <c r="H77" s="135" t="str">
        <f>VLOOKUP(E77,VIP!$A$2:$O20822,7,FALSE)</f>
        <v>Si</v>
      </c>
      <c r="I77" s="135" t="str">
        <f>VLOOKUP(E77,VIP!$A$2:$O12787,8,FALSE)</f>
        <v>Si</v>
      </c>
      <c r="J77" s="135" t="str">
        <f>VLOOKUP(E77,VIP!$A$2:$O12737,8,FALSE)</f>
        <v>Si</v>
      </c>
      <c r="K77" s="135" t="str">
        <f>VLOOKUP(E77,VIP!$A$2:$O16311,6,0)</f>
        <v>NO</v>
      </c>
      <c r="L77" s="144" t="s">
        <v>2616</v>
      </c>
      <c r="M77" s="94" t="s">
        <v>2438</v>
      </c>
      <c r="N77" s="94" t="s">
        <v>2444</v>
      </c>
      <c r="O77" s="135" t="s">
        <v>2649</v>
      </c>
      <c r="P77" s="144"/>
      <c r="Q77" s="94" t="s">
        <v>2616</v>
      </c>
    </row>
    <row r="78" spans="1:17" s="120" customFormat="1" ht="18" x14ac:dyDescent="0.25">
      <c r="A78" s="135" t="str">
        <f>VLOOKUP(E78,'LISTADO ATM'!$A$2:$C$901,3,0)</f>
        <v>DISTRITO NACIONAL</v>
      </c>
      <c r="B78" s="123" t="s">
        <v>2662</v>
      </c>
      <c r="C78" s="95">
        <v>44451.387881944444</v>
      </c>
      <c r="D78" s="95" t="s">
        <v>2460</v>
      </c>
      <c r="E78" s="123">
        <v>461</v>
      </c>
      <c r="F78" s="135" t="str">
        <f>VLOOKUP(E78,VIP!$A$2:$O15860,2,0)</f>
        <v>DRBR461</v>
      </c>
      <c r="G78" s="135" t="str">
        <f>VLOOKUP(E78,'LISTADO ATM'!$A$2:$B$900,2,0)</f>
        <v xml:space="preserve">ATM Autobanco Sarasota I </v>
      </c>
      <c r="H78" s="135" t="str">
        <f>VLOOKUP(E78,VIP!$A$2:$O20821,7,FALSE)</f>
        <v>Si</v>
      </c>
      <c r="I78" s="135" t="str">
        <f>VLOOKUP(E78,VIP!$A$2:$O12786,8,FALSE)</f>
        <v>Si</v>
      </c>
      <c r="J78" s="135" t="str">
        <f>VLOOKUP(E78,VIP!$A$2:$O12736,8,FALSE)</f>
        <v>Si</v>
      </c>
      <c r="K78" s="135" t="str">
        <f>VLOOKUP(E78,VIP!$A$2:$O16310,6,0)</f>
        <v>SI</v>
      </c>
      <c r="L78" s="144" t="s">
        <v>2410</v>
      </c>
      <c r="M78" s="94" t="s">
        <v>2438</v>
      </c>
      <c r="N78" s="94" t="s">
        <v>2444</v>
      </c>
      <c r="O78" s="135" t="s">
        <v>2461</v>
      </c>
      <c r="P78" s="144"/>
      <c r="Q78" s="94" t="s">
        <v>2410</v>
      </c>
    </row>
    <row r="79" spans="1:17" s="120" customFormat="1" ht="18" x14ac:dyDescent="0.25">
      <c r="A79" s="135" t="str">
        <f>VLOOKUP(E79,'LISTADO ATM'!$A$2:$C$901,3,0)</f>
        <v>NORTE</v>
      </c>
      <c r="B79" s="123" t="s">
        <v>2661</v>
      </c>
      <c r="C79" s="95">
        <v>44451.407500000001</v>
      </c>
      <c r="D79" s="95" t="s">
        <v>2648</v>
      </c>
      <c r="E79" s="123">
        <v>40</v>
      </c>
      <c r="F79" s="135" t="str">
        <f>VLOOKUP(E79,VIP!$A$2:$O15859,2,0)</f>
        <v>DRBR040</v>
      </c>
      <c r="G79" s="135" t="str">
        <f>VLOOKUP(E79,'LISTADO ATM'!$A$2:$B$900,2,0)</f>
        <v xml:space="preserve">ATM Oficina El Puñal </v>
      </c>
      <c r="H79" s="135" t="str">
        <f>VLOOKUP(E79,VIP!$A$2:$O20820,7,FALSE)</f>
        <v>Si</v>
      </c>
      <c r="I79" s="135" t="str">
        <f>VLOOKUP(E79,VIP!$A$2:$O12785,8,FALSE)</f>
        <v>Si</v>
      </c>
      <c r="J79" s="135" t="str">
        <f>VLOOKUP(E79,VIP!$A$2:$O12735,8,FALSE)</f>
        <v>Si</v>
      </c>
      <c r="K79" s="135" t="str">
        <f>VLOOKUP(E79,VIP!$A$2:$O16309,6,0)</f>
        <v>NO</v>
      </c>
      <c r="L79" s="144" t="s">
        <v>2410</v>
      </c>
      <c r="M79" s="94" t="s">
        <v>2438</v>
      </c>
      <c r="N79" s="94" t="s">
        <v>2444</v>
      </c>
      <c r="O79" s="135" t="s">
        <v>2649</v>
      </c>
      <c r="P79" s="144"/>
      <c r="Q79" s="94" t="s">
        <v>2410</v>
      </c>
    </row>
    <row r="80" spans="1:17" s="120" customFormat="1" ht="18" x14ac:dyDescent="0.25">
      <c r="A80" s="135" t="str">
        <f>VLOOKUP(E80,'LISTADO ATM'!$A$2:$C$901,3,0)</f>
        <v>ESTE</v>
      </c>
      <c r="B80" s="123" t="s">
        <v>2660</v>
      </c>
      <c r="C80" s="95">
        <v>44451.452337962961</v>
      </c>
      <c r="D80" s="95" t="s">
        <v>2174</v>
      </c>
      <c r="E80" s="123">
        <v>630</v>
      </c>
      <c r="F80" s="135" t="str">
        <f>VLOOKUP(E80,VIP!$A$2:$O15858,2,0)</f>
        <v>DRBR112</v>
      </c>
      <c r="G80" s="135" t="str">
        <f>VLOOKUP(E80,'LISTADO ATM'!$A$2:$B$900,2,0)</f>
        <v xml:space="preserve">ATM Oficina Plaza Zaglul (SPM) </v>
      </c>
      <c r="H80" s="135" t="str">
        <f>VLOOKUP(E80,VIP!$A$2:$O20819,7,FALSE)</f>
        <v>Si</v>
      </c>
      <c r="I80" s="135" t="str">
        <f>VLOOKUP(E80,VIP!$A$2:$O12784,8,FALSE)</f>
        <v>Si</v>
      </c>
      <c r="J80" s="135" t="str">
        <f>VLOOKUP(E80,VIP!$A$2:$O12734,8,FALSE)</f>
        <v>Si</v>
      </c>
      <c r="K80" s="135" t="str">
        <f>VLOOKUP(E80,VIP!$A$2:$O16308,6,0)</f>
        <v>NO</v>
      </c>
      <c r="L80" s="144" t="s">
        <v>2239</v>
      </c>
      <c r="M80" s="94" t="s">
        <v>2438</v>
      </c>
      <c r="N80" s="94" t="s">
        <v>2444</v>
      </c>
      <c r="O80" s="135" t="s">
        <v>2446</v>
      </c>
      <c r="P80" s="144"/>
      <c r="Q80" s="94" t="s">
        <v>2239</v>
      </c>
    </row>
    <row r="81" spans="1:17" s="120" customFormat="1" ht="18" x14ac:dyDescent="0.25">
      <c r="A81" s="135" t="str">
        <f>VLOOKUP(E81,'LISTADO ATM'!$A$2:$C$901,3,0)</f>
        <v>ESTE</v>
      </c>
      <c r="B81" s="123" t="s">
        <v>2659</v>
      </c>
      <c r="C81" s="95">
        <v>44451.46125</v>
      </c>
      <c r="D81" s="95" t="s">
        <v>2441</v>
      </c>
      <c r="E81" s="123">
        <v>16</v>
      </c>
      <c r="F81" s="135" t="str">
        <f>VLOOKUP(E81,VIP!$A$2:$O15857,2,0)</f>
        <v>DRBR046</v>
      </c>
      <c r="G81" s="135" t="str">
        <f>VLOOKUP(E81,'LISTADO ATM'!$A$2:$B$900,2,0)</f>
        <v>ATM Estación Texaco Sabana de la Mar</v>
      </c>
      <c r="H81" s="135" t="str">
        <f>VLOOKUP(E81,VIP!$A$2:$O20818,7,FALSE)</f>
        <v>Si</v>
      </c>
      <c r="I81" s="135" t="str">
        <f>VLOOKUP(E81,VIP!$A$2:$O12783,8,FALSE)</f>
        <v>Si</v>
      </c>
      <c r="J81" s="135" t="str">
        <f>VLOOKUP(E81,VIP!$A$2:$O12733,8,FALSE)</f>
        <v>Si</v>
      </c>
      <c r="K81" s="135" t="str">
        <f>VLOOKUP(E81,VIP!$A$2:$O16307,6,0)</f>
        <v>NO</v>
      </c>
      <c r="L81" s="144" t="s">
        <v>2410</v>
      </c>
      <c r="M81" s="94" t="s">
        <v>2438</v>
      </c>
      <c r="N81" s="94" t="s">
        <v>2444</v>
      </c>
      <c r="O81" s="135" t="s">
        <v>2445</v>
      </c>
      <c r="P81" s="144"/>
      <c r="Q81" s="94" t="s">
        <v>2410</v>
      </c>
    </row>
    <row r="82" spans="1:17" s="120" customFormat="1" ht="18" x14ac:dyDescent="0.25">
      <c r="A82" s="135" t="str">
        <f>VLOOKUP(E82,'LISTADO ATM'!$A$2:$C$901,3,0)</f>
        <v>NORTE</v>
      </c>
      <c r="B82" s="123" t="s">
        <v>2683</v>
      </c>
      <c r="C82" s="95">
        <v>44451.470567129632</v>
      </c>
      <c r="D82" s="95" t="s">
        <v>2648</v>
      </c>
      <c r="E82" s="123">
        <v>4</v>
      </c>
      <c r="F82" s="135" t="str">
        <f>VLOOKUP(E82,VIP!$A$2:$O15877,2,0)</f>
        <v>DRBR004</v>
      </c>
      <c r="G82" s="135" t="str">
        <f>VLOOKUP(E82,'LISTADO ATM'!$A$2:$B$900,2,0)</f>
        <v>ATM Avenida Rivas</v>
      </c>
      <c r="H82" s="135" t="str">
        <f>VLOOKUP(E82,VIP!$A$2:$O20838,7,FALSE)</f>
        <v>Si</v>
      </c>
      <c r="I82" s="135" t="str">
        <f>VLOOKUP(E82,VIP!$A$2:$O12803,8,FALSE)</f>
        <v>Si</v>
      </c>
      <c r="J82" s="135" t="str">
        <f>VLOOKUP(E82,VIP!$A$2:$O12753,8,FALSE)</f>
        <v>Si</v>
      </c>
      <c r="K82" s="135" t="str">
        <f>VLOOKUP(E82,VIP!$A$2:$O16327,6,0)</f>
        <v>NO</v>
      </c>
      <c r="L82" s="144" t="s">
        <v>2434</v>
      </c>
      <c r="M82" s="94" t="s">
        <v>2438</v>
      </c>
      <c r="N82" s="94" t="s">
        <v>2444</v>
      </c>
      <c r="O82" s="135" t="s">
        <v>2649</v>
      </c>
      <c r="P82" s="144"/>
      <c r="Q82" s="94" t="s">
        <v>2434</v>
      </c>
    </row>
    <row r="83" spans="1:17" s="120" customFormat="1" ht="18" x14ac:dyDescent="0.25">
      <c r="A83" s="135" t="str">
        <f>VLOOKUP(E83,'LISTADO ATM'!$A$2:$C$901,3,0)</f>
        <v>SUR</v>
      </c>
      <c r="B83" s="123" t="s">
        <v>2682</v>
      </c>
      <c r="C83" s="95">
        <v>44451.475208333337</v>
      </c>
      <c r="D83" s="95" t="s">
        <v>2441</v>
      </c>
      <c r="E83" s="123">
        <v>592</v>
      </c>
      <c r="F83" s="135" t="str">
        <f>VLOOKUP(E83,VIP!$A$2:$O15876,2,0)</f>
        <v>DRBR081</v>
      </c>
      <c r="G83" s="135" t="str">
        <f>VLOOKUP(E83,'LISTADO ATM'!$A$2:$B$900,2,0)</f>
        <v xml:space="preserve">ATM Centro de Caja San Cristóbal I </v>
      </c>
      <c r="H83" s="135" t="str">
        <f>VLOOKUP(E83,VIP!$A$2:$O20837,7,FALSE)</f>
        <v>Si</v>
      </c>
      <c r="I83" s="135" t="str">
        <f>VLOOKUP(E83,VIP!$A$2:$O12802,8,FALSE)</f>
        <v>Si</v>
      </c>
      <c r="J83" s="135" t="str">
        <f>VLOOKUP(E83,VIP!$A$2:$O12752,8,FALSE)</f>
        <v>Si</v>
      </c>
      <c r="K83" s="135" t="str">
        <f>VLOOKUP(E83,VIP!$A$2:$O16326,6,0)</f>
        <v>SI</v>
      </c>
      <c r="L83" s="144" t="s">
        <v>2410</v>
      </c>
      <c r="M83" s="94" t="s">
        <v>2438</v>
      </c>
      <c r="N83" s="94" t="s">
        <v>2444</v>
      </c>
      <c r="O83" s="135" t="s">
        <v>2445</v>
      </c>
      <c r="P83" s="144"/>
      <c r="Q83" s="94" t="s">
        <v>2410</v>
      </c>
    </row>
    <row r="84" spans="1:17" s="120" customFormat="1" ht="18" x14ac:dyDescent="0.25">
      <c r="A84" s="135" t="str">
        <f>VLOOKUP(E84,'LISTADO ATM'!$A$2:$C$901,3,0)</f>
        <v>NORTE</v>
      </c>
      <c r="B84" s="123" t="s">
        <v>2681</v>
      </c>
      <c r="C84" s="95">
        <v>44451.476944444446</v>
      </c>
      <c r="D84" s="95" t="s">
        <v>2175</v>
      </c>
      <c r="E84" s="123">
        <v>142</v>
      </c>
      <c r="F84" s="135" t="str">
        <f>VLOOKUP(E84,VIP!$A$2:$O15875,2,0)</f>
        <v>DRBR142</v>
      </c>
      <c r="G84" s="135" t="str">
        <f>VLOOKUP(E84,'LISTADO ATM'!$A$2:$B$900,2,0)</f>
        <v xml:space="preserve">ATM Centro de Caja Galerías Bonao </v>
      </c>
      <c r="H84" s="135" t="str">
        <f>VLOOKUP(E84,VIP!$A$2:$O20836,7,FALSE)</f>
        <v>Si</v>
      </c>
      <c r="I84" s="135" t="str">
        <f>VLOOKUP(E84,VIP!$A$2:$O12801,8,FALSE)</f>
        <v>Si</v>
      </c>
      <c r="J84" s="135" t="str">
        <f>VLOOKUP(E84,VIP!$A$2:$O12751,8,FALSE)</f>
        <v>Si</v>
      </c>
      <c r="K84" s="135" t="str">
        <f>VLOOKUP(E84,VIP!$A$2:$O16325,6,0)</f>
        <v>SI</v>
      </c>
      <c r="L84" s="144" t="s">
        <v>2213</v>
      </c>
      <c r="M84" s="94" t="s">
        <v>2438</v>
      </c>
      <c r="N84" s="94" t="s">
        <v>2444</v>
      </c>
      <c r="O84" s="135" t="s">
        <v>2628</v>
      </c>
      <c r="P84" s="144"/>
      <c r="Q84" s="94" t="s">
        <v>2213</v>
      </c>
    </row>
    <row r="85" spans="1:17" s="120" customFormat="1" ht="18" x14ac:dyDescent="0.25">
      <c r="A85" s="135" t="str">
        <f>VLOOKUP(E85,'LISTADO ATM'!$A$2:$C$901,3,0)</f>
        <v>DISTRITO NACIONAL</v>
      </c>
      <c r="B85" s="123" t="s">
        <v>2680</v>
      </c>
      <c r="C85" s="95">
        <v>44451.482858796298</v>
      </c>
      <c r="D85" s="95" t="s">
        <v>2460</v>
      </c>
      <c r="E85" s="123">
        <v>717</v>
      </c>
      <c r="F85" s="135" t="str">
        <f>VLOOKUP(E85,VIP!$A$2:$O15874,2,0)</f>
        <v>DRBR24K</v>
      </c>
      <c r="G85" s="135" t="str">
        <f>VLOOKUP(E85,'LISTADO ATM'!$A$2:$B$900,2,0)</f>
        <v xml:space="preserve">ATM Oficina Los Alcarrizos </v>
      </c>
      <c r="H85" s="135" t="str">
        <f>VLOOKUP(E85,VIP!$A$2:$O20835,7,FALSE)</f>
        <v>Si</v>
      </c>
      <c r="I85" s="135" t="str">
        <f>VLOOKUP(E85,VIP!$A$2:$O12800,8,FALSE)</f>
        <v>Si</v>
      </c>
      <c r="J85" s="135" t="str">
        <f>VLOOKUP(E85,VIP!$A$2:$O12750,8,FALSE)</f>
        <v>Si</v>
      </c>
      <c r="K85" s="135" t="str">
        <f>VLOOKUP(E85,VIP!$A$2:$O16324,6,0)</f>
        <v>SI</v>
      </c>
      <c r="L85" s="144" t="s">
        <v>2434</v>
      </c>
      <c r="M85" s="94" t="s">
        <v>2438</v>
      </c>
      <c r="N85" s="94" t="s">
        <v>2444</v>
      </c>
      <c r="O85" s="135" t="s">
        <v>2684</v>
      </c>
      <c r="P85" s="144"/>
      <c r="Q85" s="94" t="s">
        <v>2434</v>
      </c>
    </row>
    <row r="86" spans="1:17" s="120" customFormat="1" ht="18" x14ac:dyDescent="0.25">
      <c r="A86" s="135" t="str">
        <f>VLOOKUP(E86,'LISTADO ATM'!$A$2:$C$901,3,0)</f>
        <v>DISTRITO NACIONAL</v>
      </c>
      <c r="B86" s="123" t="s">
        <v>2679</v>
      </c>
      <c r="C86" s="95">
        <v>44451.506099537037</v>
      </c>
      <c r="D86" s="95" t="s">
        <v>2174</v>
      </c>
      <c r="E86" s="123">
        <v>272</v>
      </c>
      <c r="F86" s="135" t="str">
        <f>VLOOKUP(E86,VIP!$A$2:$O15873,2,0)</f>
        <v>DRBR272</v>
      </c>
      <c r="G86" s="135" t="str">
        <f>VLOOKUP(E86,'LISTADO ATM'!$A$2:$B$900,2,0)</f>
        <v xml:space="preserve">ATM Cámara de Diputados </v>
      </c>
      <c r="H86" s="135" t="str">
        <f>VLOOKUP(E86,VIP!$A$2:$O20834,7,FALSE)</f>
        <v>Si</v>
      </c>
      <c r="I86" s="135" t="str">
        <f>VLOOKUP(E86,VIP!$A$2:$O12799,8,FALSE)</f>
        <v>Si</v>
      </c>
      <c r="J86" s="135" t="str">
        <f>VLOOKUP(E86,VIP!$A$2:$O12749,8,FALSE)</f>
        <v>Si</v>
      </c>
      <c r="K86" s="135" t="str">
        <f>VLOOKUP(E86,VIP!$A$2:$O16323,6,0)</f>
        <v>NO</v>
      </c>
      <c r="L86" s="144" t="s">
        <v>2645</v>
      </c>
      <c r="M86" s="94" t="s">
        <v>2438</v>
      </c>
      <c r="N86" s="94" t="s">
        <v>2444</v>
      </c>
      <c r="O86" s="135" t="s">
        <v>2446</v>
      </c>
      <c r="P86" s="144"/>
      <c r="Q86" s="94" t="s">
        <v>2645</v>
      </c>
    </row>
    <row r="87" spans="1:17" s="120" customFormat="1" ht="18" x14ac:dyDescent="0.25">
      <c r="A87" s="135" t="str">
        <f>VLOOKUP(E87,'LISTADO ATM'!$A$2:$C$901,3,0)</f>
        <v>DISTRITO NACIONAL</v>
      </c>
      <c r="B87" s="123" t="s">
        <v>2678</v>
      </c>
      <c r="C87" s="95">
        <v>44451.50677083333</v>
      </c>
      <c r="D87" s="95" t="s">
        <v>2174</v>
      </c>
      <c r="E87" s="123">
        <v>422</v>
      </c>
      <c r="F87" s="135" t="str">
        <f>VLOOKUP(E87,VIP!$A$2:$O15872,2,0)</f>
        <v>DRBR422</v>
      </c>
      <c r="G87" s="135" t="str">
        <f>VLOOKUP(E87,'LISTADO ATM'!$A$2:$B$900,2,0)</f>
        <v xml:space="preserve">ATM Olé Manoguayabo </v>
      </c>
      <c r="H87" s="135" t="str">
        <f>VLOOKUP(E87,VIP!$A$2:$O20833,7,FALSE)</f>
        <v>Si</v>
      </c>
      <c r="I87" s="135" t="str">
        <f>VLOOKUP(E87,VIP!$A$2:$O12798,8,FALSE)</f>
        <v>Si</v>
      </c>
      <c r="J87" s="135" t="str">
        <f>VLOOKUP(E87,VIP!$A$2:$O12748,8,FALSE)</f>
        <v>Si</v>
      </c>
      <c r="K87" s="135" t="str">
        <f>VLOOKUP(E87,VIP!$A$2:$O16322,6,0)</f>
        <v>NO</v>
      </c>
      <c r="L87" s="144" t="s">
        <v>2645</v>
      </c>
      <c r="M87" s="94" t="s">
        <v>2438</v>
      </c>
      <c r="N87" s="94" t="s">
        <v>2444</v>
      </c>
      <c r="O87" s="135" t="s">
        <v>2446</v>
      </c>
      <c r="P87" s="144"/>
      <c r="Q87" s="94" t="s">
        <v>2645</v>
      </c>
    </row>
    <row r="88" spans="1:17" s="120" customFormat="1" ht="18" x14ac:dyDescent="0.25">
      <c r="A88" s="135" t="str">
        <f>VLOOKUP(E88,'LISTADO ATM'!$A$2:$C$901,3,0)</f>
        <v>NORTE</v>
      </c>
      <c r="B88" s="123" t="s">
        <v>2677</v>
      </c>
      <c r="C88" s="95">
        <v>44451.509236111109</v>
      </c>
      <c r="D88" s="95" t="s">
        <v>2175</v>
      </c>
      <c r="E88" s="123">
        <v>760</v>
      </c>
      <c r="F88" s="135" t="str">
        <f>VLOOKUP(E88,VIP!$A$2:$O15871,2,0)</f>
        <v>DRBR760</v>
      </c>
      <c r="G88" s="135" t="str">
        <f>VLOOKUP(E88,'LISTADO ATM'!$A$2:$B$900,2,0)</f>
        <v xml:space="preserve">ATM UNP Cruce Guayacanes (Mao) </v>
      </c>
      <c r="H88" s="135" t="str">
        <f>VLOOKUP(E88,VIP!$A$2:$O20832,7,FALSE)</f>
        <v>Si</v>
      </c>
      <c r="I88" s="135" t="str">
        <f>VLOOKUP(E88,VIP!$A$2:$O12797,8,FALSE)</f>
        <v>Si</v>
      </c>
      <c r="J88" s="135" t="str">
        <f>VLOOKUP(E88,VIP!$A$2:$O12747,8,FALSE)</f>
        <v>Si</v>
      </c>
      <c r="K88" s="135" t="str">
        <f>VLOOKUP(E88,VIP!$A$2:$O16321,6,0)</f>
        <v>NO</v>
      </c>
      <c r="L88" s="144" t="s">
        <v>2213</v>
      </c>
      <c r="M88" s="94" t="s">
        <v>2438</v>
      </c>
      <c r="N88" s="94" t="s">
        <v>2444</v>
      </c>
      <c r="O88" s="135" t="s">
        <v>2628</v>
      </c>
      <c r="P88" s="144"/>
      <c r="Q88" s="94" t="s">
        <v>2213</v>
      </c>
    </row>
    <row r="89" spans="1:17" s="120" customFormat="1" ht="18" x14ac:dyDescent="0.25">
      <c r="A89" s="135" t="str">
        <f>VLOOKUP(E89,'LISTADO ATM'!$A$2:$C$901,3,0)</f>
        <v>DISTRITO NACIONAL</v>
      </c>
      <c r="B89" s="123" t="s">
        <v>2676</v>
      </c>
      <c r="C89" s="95">
        <v>44451.510069444441</v>
      </c>
      <c r="D89" s="95" t="s">
        <v>2174</v>
      </c>
      <c r="E89" s="123">
        <v>335</v>
      </c>
      <c r="F89" s="135" t="str">
        <f>VLOOKUP(E89,VIP!$A$2:$O15870,2,0)</f>
        <v>DRBR335</v>
      </c>
      <c r="G89" s="135" t="str">
        <f>VLOOKUP(E89,'LISTADO ATM'!$A$2:$B$900,2,0)</f>
        <v>ATM Edificio Aster</v>
      </c>
      <c r="H89" s="135" t="str">
        <f>VLOOKUP(E89,VIP!$A$2:$O20831,7,FALSE)</f>
        <v>Si</v>
      </c>
      <c r="I89" s="135" t="str">
        <f>VLOOKUP(E89,VIP!$A$2:$O12796,8,FALSE)</f>
        <v>Si</v>
      </c>
      <c r="J89" s="135" t="str">
        <f>VLOOKUP(E89,VIP!$A$2:$O12746,8,FALSE)</f>
        <v>Si</v>
      </c>
      <c r="K89" s="135" t="str">
        <f>VLOOKUP(E89,VIP!$A$2:$O16320,6,0)</f>
        <v>NO</v>
      </c>
      <c r="L89" s="144" t="s">
        <v>2213</v>
      </c>
      <c r="M89" s="94" t="s">
        <v>2438</v>
      </c>
      <c r="N89" s="94" t="s">
        <v>2444</v>
      </c>
      <c r="O89" s="135" t="s">
        <v>2446</v>
      </c>
      <c r="P89" s="144"/>
      <c r="Q89" s="94" t="s">
        <v>2213</v>
      </c>
    </row>
    <row r="90" spans="1:17" s="120" customFormat="1" ht="18" x14ac:dyDescent="0.25">
      <c r="A90" s="135" t="str">
        <f>VLOOKUP(E90,'LISTADO ATM'!$A$2:$C$901,3,0)</f>
        <v>NORTE</v>
      </c>
      <c r="B90" s="123" t="s">
        <v>2675</v>
      </c>
      <c r="C90" s="95">
        <v>44451.510740740741</v>
      </c>
      <c r="D90" s="95" t="s">
        <v>2175</v>
      </c>
      <c r="E90" s="123">
        <v>151</v>
      </c>
      <c r="F90" s="135" t="str">
        <f>VLOOKUP(E90,VIP!$A$2:$O15869,2,0)</f>
        <v>DRBR151</v>
      </c>
      <c r="G90" s="135" t="str">
        <f>VLOOKUP(E90,'LISTADO ATM'!$A$2:$B$900,2,0)</f>
        <v xml:space="preserve">ATM Oficina Nagua </v>
      </c>
      <c r="H90" s="135" t="str">
        <f>VLOOKUP(E90,VIP!$A$2:$O20830,7,FALSE)</f>
        <v>Si</v>
      </c>
      <c r="I90" s="135" t="str">
        <f>VLOOKUP(E90,VIP!$A$2:$O12795,8,FALSE)</f>
        <v>Si</v>
      </c>
      <c r="J90" s="135" t="str">
        <f>VLOOKUP(E90,VIP!$A$2:$O12745,8,FALSE)</f>
        <v>Si</v>
      </c>
      <c r="K90" s="135" t="str">
        <f>VLOOKUP(E90,VIP!$A$2:$O16319,6,0)</f>
        <v>SI</v>
      </c>
      <c r="L90" s="144" t="s">
        <v>2456</v>
      </c>
      <c r="M90" s="94" t="s">
        <v>2438</v>
      </c>
      <c r="N90" s="94" t="s">
        <v>2444</v>
      </c>
      <c r="O90" s="135" t="s">
        <v>2628</v>
      </c>
      <c r="P90" s="144"/>
      <c r="Q90" s="94" t="s">
        <v>2456</v>
      </c>
    </row>
    <row r="91" spans="1:17" s="120" customFormat="1" ht="18" x14ac:dyDescent="0.25">
      <c r="A91" s="135" t="str">
        <f>VLOOKUP(E91,'LISTADO ATM'!$A$2:$C$901,3,0)</f>
        <v>NORTE</v>
      </c>
      <c r="B91" s="123" t="s">
        <v>2674</v>
      </c>
      <c r="C91" s="95">
        <v>44451.52140046296</v>
      </c>
      <c r="D91" s="95" t="s">
        <v>2175</v>
      </c>
      <c r="E91" s="123">
        <v>654</v>
      </c>
      <c r="F91" s="135" t="str">
        <f>VLOOKUP(E91,VIP!$A$2:$O15868,2,0)</f>
        <v>DRBR654</v>
      </c>
      <c r="G91" s="135" t="str">
        <f>VLOOKUP(E91,'LISTADO ATM'!$A$2:$B$900,2,0)</f>
        <v>ATM Autoservicio S/M Jumbo Puerto Plata</v>
      </c>
      <c r="H91" s="135" t="str">
        <f>VLOOKUP(E91,VIP!$A$2:$O20829,7,FALSE)</f>
        <v>Si</v>
      </c>
      <c r="I91" s="135" t="str">
        <f>VLOOKUP(E91,VIP!$A$2:$O12794,8,FALSE)</f>
        <v>Si</v>
      </c>
      <c r="J91" s="135" t="str">
        <f>VLOOKUP(E91,VIP!$A$2:$O12744,8,FALSE)</f>
        <v>Si</v>
      </c>
      <c r="K91" s="135" t="str">
        <f>VLOOKUP(E91,VIP!$A$2:$O16318,6,0)</f>
        <v>NO</v>
      </c>
      <c r="L91" s="144" t="s">
        <v>2456</v>
      </c>
      <c r="M91" s="94" t="s">
        <v>2438</v>
      </c>
      <c r="N91" s="94" t="s">
        <v>2444</v>
      </c>
      <c r="O91" s="135" t="s">
        <v>2628</v>
      </c>
      <c r="P91" s="144"/>
      <c r="Q91" s="94" t="s">
        <v>2456</v>
      </c>
    </row>
    <row r="92" spans="1:17" s="120" customFormat="1" ht="18" x14ac:dyDescent="0.25">
      <c r="A92" s="135" t="str">
        <f>VLOOKUP(E92,'LISTADO ATM'!$A$2:$C$901,3,0)</f>
        <v>NORTE</v>
      </c>
      <c r="B92" s="123" t="s">
        <v>2673</v>
      </c>
      <c r="C92" s="95">
        <v>44451.523553240739</v>
      </c>
      <c r="D92" s="95" t="s">
        <v>2175</v>
      </c>
      <c r="E92" s="123">
        <v>171</v>
      </c>
      <c r="F92" s="135" t="str">
        <f>VLOOKUP(E92,VIP!$A$2:$O15867,2,0)</f>
        <v>DRBR171</v>
      </c>
      <c r="G92" s="135" t="str">
        <f>VLOOKUP(E92,'LISTADO ATM'!$A$2:$B$900,2,0)</f>
        <v xml:space="preserve">ATM Oficina Moca </v>
      </c>
      <c r="H92" s="135" t="str">
        <f>VLOOKUP(E92,VIP!$A$2:$O20828,7,FALSE)</f>
        <v>Si</v>
      </c>
      <c r="I92" s="135" t="str">
        <f>VLOOKUP(E92,VIP!$A$2:$O12793,8,FALSE)</f>
        <v>Si</v>
      </c>
      <c r="J92" s="135" t="str">
        <f>VLOOKUP(E92,VIP!$A$2:$O12743,8,FALSE)</f>
        <v>Si</v>
      </c>
      <c r="K92" s="135" t="str">
        <f>VLOOKUP(E92,VIP!$A$2:$O16317,6,0)</f>
        <v>NO</v>
      </c>
      <c r="L92" s="144" t="s">
        <v>2456</v>
      </c>
      <c r="M92" s="94" t="s">
        <v>2438</v>
      </c>
      <c r="N92" s="94" t="s">
        <v>2444</v>
      </c>
      <c r="O92" s="135" t="s">
        <v>2628</v>
      </c>
      <c r="P92" s="144"/>
      <c r="Q92" s="94" t="s">
        <v>2456</v>
      </c>
    </row>
    <row r="93" spans="1:17" s="120" customFormat="1" ht="18" x14ac:dyDescent="0.25">
      <c r="A93" s="135" t="str">
        <f>VLOOKUP(E93,'LISTADO ATM'!$A$2:$C$901,3,0)</f>
        <v>NORTE</v>
      </c>
      <c r="B93" s="123" t="s">
        <v>2672</v>
      </c>
      <c r="C93" s="95">
        <v>44451.527696759258</v>
      </c>
      <c r="D93" s="95" t="s">
        <v>2175</v>
      </c>
      <c r="E93" s="123">
        <v>666</v>
      </c>
      <c r="F93" s="135" t="str">
        <f>VLOOKUP(E93,VIP!$A$2:$O15866,2,0)</f>
        <v>DRBR666</v>
      </c>
      <c r="G93" s="135" t="str">
        <f>VLOOKUP(E93,'LISTADO ATM'!$A$2:$B$900,2,0)</f>
        <v>ATM S/M El Porvernir Libert</v>
      </c>
      <c r="H93" s="135" t="str">
        <f>VLOOKUP(E93,VIP!$A$2:$O20827,7,FALSE)</f>
        <v>N/A</v>
      </c>
      <c r="I93" s="135" t="str">
        <f>VLOOKUP(E93,VIP!$A$2:$O12792,8,FALSE)</f>
        <v>N/A</v>
      </c>
      <c r="J93" s="135" t="str">
        <f>VLOOKUP(E93,VIP!$A$2:$O12742,8,FALSE)</f>
        <v>N/A</v>
      </c>
      <c r="K93" s="135" t="str">
        <f>VLOOKUP(E93,VIP!$A$2:$O16316,6,0)</f>
        <v>N/A</v>
      </c>
      <c r="L93" s="144" t="s">
        <v>2456</v>
      </c>
      <c r="M93" s="94" t="s">
        <v>2438</v>
      </c>
      <c r="N93" s="94" t="s">
        <v>2444</v>
      </c>
      <c r="O93" s="135" t="s">
        <v>2628</v>
      </c>
      <c r="P93" s="144"/>
      <c r="Q93" s="94" t="s">
        <v>2456</v>
      </c>
    </row>
    <row r="94" spans="1:17" s="120" customFormat="1" ht="18" x14ac:dyDescent="0.25">
      <c r="A94" s="135" t="str">
        <f>VLOOKUP(E94,'LISTADO ATM'!$A$2:$C$901,3,0)</f>
        <v>NORTE</v>
      </c>
      <c r="B94" s="123" t="s">
        <v>2671</v>
      </c>
      <c r="C94" s="95">
        <v>44451.529120370367</v>
      </c>
      <c r="D94" s="95" t="s">
        <v>2175</v>
      </c>
      <c r="E94" s="123">
        <v>482</v>
      </c>
      <c r="F94" s="135" t="str">
        <f>VLOOKUP(E94,VIP!$A$2:$O15865,2,0)</f>
        <v>DRBR482</v>
      </c>
      <c r="G94" s="135" t="str">
        <f>VLOOKUP(E94,'LISTADO ATM'!$A$2:$B$900,2,0)</f>
        <v xml:space="preserve">ATM Centro de Caja Plaza Lama (Santiago) </v>
      </c>
      <c r="H94" s="135" t="str">
        <f>VLOOKUP(E94,VIP!$A$2:$O20826,7,FALSE)</f>
        <v>Si</v>
      </c>
      <c r="I94" s="135" t="str">
        <f>VLOOKUP(E94,VIP!$A$2:$O12791,8,FALSE)</f>
        <v>Si</v>
      </c>
      <c r="J94" s="135" t="str">
        <f>VLOOKUP(E94,VIP!$A$2:$O12741,8,FALSE)</f>
        <v>Si</v>
      </c>
      <c r="K94" s="135" t="str">
        <f>VLOOKUP(E94,VIP!$A$2:$O16315,6,0)</f>
        <v>NO</v>
      </c>
      <c r="L94" s="144" t="s">
        <v>2213</v>
      </c>
      <c r="M94" s="94" t="s">
        <v>2438</v>
      </c>
      <c r="N94" s="94" t="s">
        <v>2444</v>
      </c>
      <c r="O94" s="135" t="s">
        <v>2628</v>
      </c>
      <c r="P94" s="144"/>
      <c r="Q94" s="94" t="s">
        <v>2213</v>
      </c>
    </row>
    <row r="95" spans="1:17" s="120" customFormat="1" ht="18" x14ac:dyDescent="0.25">
      <c r="A95" s="135" t="str">
        <f>VLOOKUP(E95,'LISTADO ATM'!$A$2:$C$901,3,0)</f>
        <v>SUR</v>
      </c>
      <c r="B95" s="123" t="s">
        <v>2670</v>
      </c>
      <c r="C95" s="95">
        <v>44451.532824074071</v>
      </c>
      <c r="D95" s="95" t="s">
        <v>2174</v>
      </c>
      <c r="E95" s="123">
        <v>873</v>
      </c>
      <c r="F95" s="135" t="str">
        <f>VLOOKUP(E95,VIP!$A$2:$O15864,2,0)</f>
        <v>DRBR873</v>
      </c>
      <c r="G95" s="135" t="str">
        <f>VLOOKUP(E95,'LISTADO ATM'!$A$2:$B$900,2,0)</f>
        <v xml:space="preserve">ATM Centro de Caja San Cristóbal II </v>
      </c>
      <c r="H95" s="135" t="str">
        <f>VLOOKUP(E95,VIP!$A$2:$O20825,7,FALSE)</f>
        <v>Si</v>
      </c>
      <c r="I95" s="135" t="str">
        <f>VLOOKUP(E95,VIP!$A$2:$O12790,8,FALSE)</f>
        <v>Si</v>
      </c>
      <c r="J95" s="135" t="str">
        <f>VLOOKUP(E95,VIP!$A$2:$O12740,8,FALSE)</f>
        <v>Si</v>
      </c>
      <c r="K95" s="135" t="str">
        <f>VLOOKUP(E95,VIP!$A$2:$O16314,6,0)</f>
        <v>SI</v>
      </c>
      <c r="L95" s="144" t="s">
        <v>2456</v>
      </c>
      <c r="M95" s="94" t="s">
        <v>2438</v>
      </c>
      <c r="N95" s="94" t="s">
        <v>2444</v>
      </c>
      <c r="O95" s="135" t="s">
        <v>2446</v>
      </c>
      <c r="P95" s="144"/>
      <c r="Q95" s="94" t="s">
        <v>2456</v>
      </c>
    </row>
    <row r="96" spans="1:17" s="120" customFormat="1" ht="18" x14ac:dyDescent="0.25">
      <c r="A96" s="135" t="str">
        <f>VLOOKUP(E96,'LISTADO ATM'!$A$2:$C$901,3,0)</f>
        <v>ESTE</v>
      </c>
      <c r="B96" s="123" t="s">
        <v>2669</v>
      </c>
      <c r="C96" s="95">
        <v>44451.534120370372</v>
      </c>
      <c r="D96" s="95" t="s">
        <v>2174</v>
      </c>
      <c r="E96" s="123">
        <v>188</v>
      </c>
      <c r="F96" s="135" t="str">
        <f>VLOOKUP(E96,VIP!$A$2:$O15863,2,0)</f>
        <v>DRBR188</v>
      </c>
      <c r="G96" s="135" t="str">
        <f>VLOOKUP(E96,'LISTADO ATM'!$A$2:$B$900,2,0)</f>
        <v xml:space="preserve">ATM UNP Miches </v>
      </c>
      <c r="H96" s="135" t="str">
        <f>VLOOKUP(E96,VIP!$A$2:$O20824,7,FALSE)</f>
        <v>Si</v>
      </c>
      <c r="I96" s="135" t="str">
        <f>VLOOKUP(E96,VIP!$A$2:$O12789,8,FALSE)</f>
        <v>Si</v>
      </c>
      <c r="J96" s="135" t="str">
        <f>VLOOKUP(E96,VIP!$A$2:$O12739,8,FALSE)</f>
        <v>Si</v>
      </c>
      <c r="K96" s="135" t="str">
        <f>VLOOKUP(E96,VIP!$A$2:$O16313,6,0)</f>
        <v>NO</v>
      </c>
      <c r="L96" s="144" t="s">
        <v>2239</v>
      </c>
      <c r="M96" s="94" t="s">
        <v>2438</v>
      </c>
      <c r="N96" s="94" t="s">
        <v>2444</v>
      </c>
      <c r="O96" s="135" t="s">
        <v>2446</v>
      </c>
      <c r="P96" s="144"/>
      <c r="Q96" s="94" t="s">
        <v>2239</v>
      </c>
    </row>
    <row r="97" spans="1:17" s="120" customFormat="1" ht="18" x14ac:dyDescent="0.25">
      <c r="A97" s="135" t="str">
        <f>VLOOKUP(E97,'LISTADO ATM'!$A$2:$C$901,3,0)</f>
        <v>SUR</v>
      </c>
      <c r="B97" s="123" t="s">
        <v>2668</v>
      </c>
      <c r="C97" s="95">
        <v>44451.565752314818</v>
      </c>
      <c r="D97" s="95" t="s">
        <v>2441</v>
      </c>
      <c r="E97" s="123">
        <v>45</v>
      </c>
      <c r="F97" s="135" t="str">
        <f>VLOOKUP(E97,VIP!$A$2:$O15862,2,0)</f>
        <v>DRBR045</v>
      </c>
      <c r="G97" s="135" t="str">
        <f>VLOOKUP(E97,'LISTADO ATM'!$A$2:$B$900,2,0)</f>
        <v xml:space="preserve">ATM Oficina Tamayo </v>
      </c>
      <c r="H97" s="135" t="str">
        <f>VLOOKUP(E97,VIP!$A$2:$O20823,7,FALSE)</f>
        <v>Si</v>
      </c>
      <c r="I97" s="135" t="str">
        <f>VLOOKUP(E97,VIP!$A$2:$O12788,8,FALSE)</f>
        <v>Si</v>
      </c>
      <c r="J97" s="135" t="str">
        <f>VLOOKUP(E97,VIP!$A$2:$O12738,8,FALSE)</f>
        <v>Si</v>
      </c>
      <c r="K97" s="135" t="str">
        <f>VLOOKUP(E97,VIP!$A$2:$O16312,6,0)</f>
        <v>SI</v>
      </c>
      <c r="L97" s="144" t="s">
        <v>2410</v>
      </c>
      <c r="M97" s="94" t="s">
        <v>2438</v>
      </c>
      <c r="N97" s="94" t="s">
        <v>2444</v>
      </c>
      <c r="O97" s="135" t="s">
        <v>2445</v>
      </c>
      <c r="P97" s="144"/>
      <c r="Q97" s="94" t="s">
        <v>2410</v>
      </c>
    </row>
    <row r="98" spans="1:17" s="120" customFormat="1" ht="18" x14ac:dyDescent="0.25">
      <c r="A98" s="135" t="str">
        <f>VLOOKUP(E98,'LISTADO ATM'!$A$2:$C$901,3,0)</f>
        <v>NORTE</v>
      </c>
      <c r="B98" s="123" t="s">
        <v>2667</v>
      </c>
      <c r="C98" s="95">
        <v>44451.56658564815</v>
      </c>
      <c r="D98" s="95" t="s">
        <v>2460</v>
      </c>
      <c r="E98" s="123">
        <v>965</v>
      </c>
      <c r="F98" s="135" t="str">
        <f>VLOOKUP(E98,VIP!$A$2:$O15861,2,0)</f>
        <v>DRBR965</v>
      </c>
      <c r="G98" s="135" t="str">
        <f>VLOOKUP(E98,'LISTADO ATM'!$A$2:$B$900,2,0)</f>
        <v xml:space="preserve">ATM S/M La Fuente FUN (Santiago) </v>
      </c>
      <c r="H98" s="135" t="str">
        <f>VLOOKUP(E98,VIP!$A$2:$O20822,7,FALSE)</f>
        <v>Si</v>
      </c>
      <c r="I98" s="135" t="str">
        <f>VLOOKUP(E98,VIP!$A$2:$O12787,8,FALSE)</f>
        <v>Si</v>
      </c>
      <c r="J98" s="135" t="str">
        <f>VLOOKUP(E98,VIP!$A$2:$O12737,8,FALSE)</f>
        <v>Si</v>
      </c>
      <c r="K98" s="135" t="str">
        <f>VLOOKUP(E98,VIP!$A$2:$O16311,6,0)</f>
        <v>NO</v>
      </c>
      <c r="L98" s="144" t="s">
        <v>2410</v>
      </c>
      <c r="M98" s="94" t="s">
        <v>2438</v>
      </c>
      <c r="N98" s="94" t="s">
        <v>2444</v>
      </c>
      <c r="O98" s="135" t="s">
        <v>2684</v>
      </c>
      <c r="P98" s="144"/>
      <c r="Q98" s="94" t="s">
        <v>2410</v>
      </c>
    </row>
    <row r="99" spans="1:17" s="120" customFormat="1" ht="18" x14ac:dyDescent="0.25">
      <c r="A99" s="135" t="str">
        <f>VLOOKUP(E99,'LISTADO ATM'!$A$2:$C$901,3,0)</f>
        <v>NORTE</v>
      </c>
      <c r="B99" s="123" t="s">
        <v>2666</v>
      </c>
      <c r="C99" s="95">
        <v>44451.569131944445</v>
      </c>
      <c r="D99" s="95" t="s">
        <v>2460</v>
      </c>
      <c r="E99" s="123">
        <v>731</v>
      </c>
      <c r="F99" s="135" t="str">
        <f>VLOOKUP(E99,VIP!$A$2:$O15860,2,0)</f>
        <v>DRBR311</v>
      </c>
      <c r="G99" s="135" t="str">
        <f>VLOOKUP(E99,'LISTADO ATM'!$A$2:$B$900,2,0)</f>
        <v xml:space="preserve">ATM UNP Villa González </v>
      </c>
      <c r="H99" s="135" t="str">
        <f>VLOOKUP(E99,VIP!$A$2:$O20821,7,FALSE)</f>
        <v>Si</v>
      </c>
      <c r="I99" s="135" t="str">
        <f>VLOOKUP(E99,VIP!$A$2:$O12786,8,FALSE)</f>
        <v>Si</v>
      </c>
      <c r="J99" s="135" t="str">
        <f>VLOOKUP(E99,VIP!$A$2:$O12736,8,FALSE)</f>
        <v>Si</v>
      </c>
      <c r="K99" s="135" t="str">
        <f>VLOOKUP(E99,VIP!$A$2:$O16310,6,0)</f>
        <v>NO</v>
      </c>
      <c r="L99" s="144" t="s">
        <v>2434</v>
      </c>
      <c r="M99" s="94" t="s">
        <v>2438</v>
      </c>
      <c r="N99" s="94" t="s">
        <v>2444</v>
      </c>
      <c r="O99" s="135" t="s">
        <v>2684</v>
      </c>
      <c r="P99" s="144"/>
      <c r="Q99" s="94" t="s">
        <v>2434</v>
      </c>
    </row>
    <row r="100" spans="1:17" s="120" customFormat="1" ht="18" x14ac:dyDescent="0.25">
      <c r="A100" s="135" t="str">
        <f>VLOOKUP(E100,'LISTADO ATM'!$A$2:$C$901,3,0)</f>
        <v>NORTE</v>
      </c>
      <c r="B100" s="123" t="s">
        <v>2665</v>
      </c>
      <c r="C100" s="95">
        <v>44451.571979166663</v>
      </c>
      <c r="D100" s="95" t="s">
        <v>2648</v>
      </c>
      <c r="E100" s="123">
        <v>136</v>
      </c>
      <c r="F100" s="135" t="str">
        <f>VLOOKUP(E100,VIP!$A$2:$O15859,2,0)</f>
        <v>DRBR136</v>
      </c>
      <c r="G100" s="135" t="str">
        <f>VLOOKUP(E100,'LISTADO ATM'!$A$2:$B$900,2,0)</f>
        <v>ATM S/M Xtra (Santiago)</v>
      </c>
      <c r="H100" s="135" t="str">
        <f>VLOOKUP(E100,VIP!$A$2:$O20820,7,FALSE)</f>
        <v>Si</v>
      </c>
      <c r="I100" s="135" t="str">
        <f>VLOOKUP(E100,VIP!$A$2:$O12785,8,FALSE)</f>
        <v>Si</v>
      </c>
      <c r="J100" s="135" t="str">
        <f>VLOOKUP(E100,VIP!$A$2:$O12735,8,FALSE)</f>
        <v>Si</v>
      </c>
      <c r="K100" s="135" t="str">
        <f>VLOOKUP(E100,VIP!$A$2:$O16309,6,0)</f>
        <v>NO</v>
      </c>
      <c r="L100" s="144" t="s">
        <v>2410</v>
      </c>
      <c r="M100" s="94" t="s">
        <v>2438</v>
      </c>
      <c r="N100" s="94" t="s">
        <v>2444</v>
      </c>
      <c r="O100" s="135" t="s">
        <v>2649</v>
      </c>
      <c r="P100" s="144"/>
      <c r="Q100" s="94" t="s">
        <v>2410</v>
      </c>
    </row>
    <row r="101" spans="1:17" s="120" customFormat="1" ht="18" x14ac:dyDescent="0.25">
      <c r="A101" s="135" t="str">
        <f>VLOOKUP(E101,'LISTADO ATM'!$A$2:$C$901,3,0)</f>
        <v>SUR</v>
      </c>
      <c r="B101" s="123" t="s">
        <v>2664</v>
      </c>
      <c r="C101" s="95">
        <v>44451.580150462964</v>
      </c>
      <c r="D101" s="95" t="s">
        <v>2174</v>
      </c>
      <c r="E101" s="123">
        <v>84</v>
      </c>
      <c r="F101" s="135" t="str">
        <f>VLOOKUP(E101,VIP!$A$2:$O15858,2,0)</f>
        <v>DRBR084</v>
      </c>
      <c r="G101" s="135" t="str">
        <f>VLOOKUP(E101,'LISTADO ATM'!$A$2:$B$900,2,0)</f>
        <v xml:space="preserve">ATM Oficina Multicentro Sirena San Cristóbal </v>
      </c>
      <c r="H101" s="135" t="str">
        <f>VLOOKUP(E101,VIP!$A$2:$O20819,7,FALSE)</f>
        <v>Si</v>
      </c>
      <c r="I101" s="135" t="str">
        <f>VLOOKUP(E101,VIP!$A$2:$O12784,8,FALSE)</f>
        <v>Si</v>
      </c>
      <c r="J101" s="135" t="str">
        <f>VLOOKUP(E101,VIP!$A$2:$O12734,8,FALSE)</f>
        <v>Si</v>
      </c>
      <c r="K101" s="135" t="str">
        <f>VLOOKUP(E101,VIP!$A$2:$O16308,6,0)</f>
        <v>SI</v>
      </c>
      <c r="L101" s="144" t="s">
        <v>2456</v>
      </c>
      <c r="M101" s="94" t="s">
        <v>2438</v>
      </c>
      <c r="N101" s="94" t="s">
        <v>2444</v>
      </c>
      <c r="O101" s="135" t="s">
        <v>2446</v>
      </c>
      <c r="P101" s="144"/>
      <c r="Q101" s="94" t="s">
        <v>2456</v>
      </c>
    </row>
    <row r="1028274" spans="16:16" ht="18" x14ac:dyDescent="0.25">
      <c r="P1028274" s="128"/>
    </row>
  </sheetData>
  <autoFilter ref="A4:Q4">
    <sortState ref="A5:Q10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:E17">
    <cfRule type="duplicateValues" dxfId="550" priority="515"/>
  </conditionalFormatting>
  <conditionalFormatting sqref="B12:B17">
    <cfRule type="duplicateValues" dxfId="549" priority="513"/>
    <cfRule type="duplicateValues" dxfId="548" priority="514"/>
  </conditionalFormatting>
  <conditionalFormatting sqref="B12:B17">
    <cfRule type="duplicateValues" dxfId="547" priority="512"/>
  </conditionalFormatting>
  <conditionalFormatting sqref="B12:B17">
    <cfRule type="duplicateValues" dxfId="546" priority="510"/>
    <cfRule type="duplicateValues" dxfId="545" priority="511"/>
  </conditionalFormatting>
  <conditionalFormatting sqref="E12:E17">
    <cfRule type="duplicateValues" dxfId="544" priority="508"/>
    <cfRule type="duplicateValues" dxfId="543" priority="509"/>
  </conditionalFormatting>
  <conditionalFormatting sqref="E12:E17">
    <cfRule type="duplicateValues" dxfId="542" priority="505"/>
    <cfRule type="duplicateValues" dxfId="541" priority="506"/>
    <cfRule type="duplicateValues" dxfId="540" priority="507"/>
  </conditionalFormatting>
  <conditionalFormatting sqref="E12:E17">
    <cfRule type="duplicateValues" dxfId="539" priority="504"/>
  </conditionalFormatting>
  <conditionalFormatting sqref="E12:E17">
    <cfRule type="duplicateValues" dxfId="538" priority="501"/>
    <cfRule type="duplicateValues" dxfId="537" priority="502"/>
    <cfRule type="duplicateValues" dxfId="536" priority="503"/>
  </conditionalFormatting>
  <conditionalFormatting sqref="E12:E17">
    <cfRule type="duplicateValues" dxfId="535" priority="499"/>
    <cfRule type="duplicateValues" dxfId="534" priority="500"/>
  </conditionalFormatting>
  <conditionalFormatting sqref="B12:B17">
    <cfRule type="duplicateValues" dxfId="533" priority="496"/>
    <cfRule type="duplicateValues" dxfId="532" priority="497"/>
    <cfRule type="duplicateValues" dxfId="531" priority="498"/>
  </conditionalFormatting>
  <conditionalFormatting sqref="B12:B17">
    <cfRule type="duplicateValues" dxfId="530" priority="495"/>
  </conditionalFormatting>
  <conditionalFormatting sqref="E12:E17">
    <cfRule type="duplicateValues" dxfId="529" priority="494"/>
  </conditionalFormatting>
  <conditionalFormatting sqref="B12:B17">
    <cfRule type="duplicateValues" dxfId="528" priority="493"/>
  </conditionalFormatting>
  <conditionalFormatting sqref="E12:E17">
    <cfRule type="duplicateValues" dxfId="527" priority="492"/>
  </conditionalFormatting>
  <conditionalFormatting sqref="B12:B17">
    <cfRule type="duplicateValues" dxfId="526" priority="490"/>
    <cfRule type="duplicateValues" dxfId="525" priority="491"/>
  </conditionalFormatting>
  <conditionalFormatting sqref="B12:B17">
    <cfRule type="duplicateValues" dxfId="524" priority="489"/>
  </conditionalFormatting>
  <conditionalFormatting sqref="B12:B17">
    <cfRule type="duplicateValues" dxfId="523" priority="487"/>
    <cfRule type="duplicateValues" dxfId="522" priority="488"/>
  </conditionalFormatting>
  <conditionalFormatting sqref="E12:E17">
    <cfRule type="duplicateValues" dxfId="521" priority="485"/>
    <cfRule type="duplicateValues" dxfId="520" priority="486"/>
  </conditionalFormatting>
  <conditionalFormatting sqref="E12:E17">
    <cfRule type="duplicateValues" dxfId="519" priority="482"/>
    <cfRule type="duplicateValues" dxfId="518" priority="483"/>
    <cfRule type="duplicateValues" dxfId="517" priority="484"/>
  </conditionalFormatting>
  <conditionalFormatting sqref="E12:E17">
    <cfRule type="duplicateValues" dxfId="516" priority="481"/>
  </conditionalFormatting>
  <conditionalFormatting sqref="E12:E17">
    <cfRule type="duplicateValues" dxfId="515" priority="478"/>
    <cfRule type="duplicateValues" dxfId="514" priority="479"/>
    <cfRule type="duplicateValues" dxfId="513" priority="480"/>
  </conditionalFormatting>
  <conditionalFormatting sqref="E12:E17">
    <cfRule type="duplicateValues" dxfId="512" priority="476"/>
    <cfRule type="duplicateValues" dxfId="511" priority="477"/>
  </conditionalFormatting>
  <conditionalFormatting sqref="B12:B17">
    <cfRule type="duplicateValues" dxfId="510" priority="473"/>
    <cfRule type="duplicateValues" dxfId="509" priority="474"/>
    <cfRule type="duplicateValues" dxfId="508" priority="475"/>
  </conditionalFormatting>
  <conditionalFormatting sqref="B12:B17">
    <cfRule type="duplicateValues" dxfId="507" priority="472"/>
  </conditionalFormatting>
  <conditionalFormatting sqref="E12:E17">
    <cfRule type="duplicateValues" dxfId="506" priority="470"/>
    <cfRule type="duplicateValues" dxfId="505" priority="471"/>
  </conditionalFormatting>
  <conditionalFormatting sqref="E12:E17">
    <cfRule type="duplicateValues" dxfId="504" priority="469"/>
  </conditionalFormatting>
  <conditionalFormatting sqref="E12:E17">
    <cfRule type="duplicateValues" dxfId="503" priority="466"/>
    <cfRule type="duplicateValues" dxfId="502" priority="467"/>
    <cfRule type="duplicateValues" dxfId="501" priority="468"/>
  </conditionalFormatting>
  <conditionalFormatting sqref="E12:E17">
    <cfRule type="duplicateValues" dxfId="500" priority="465"/>
  </conditionalFormatting>
  <conditionalFormatting sqref="B12:B17">
    <cfRule type="duplicateValues" dxfId="499" priority="464"/>
  </conditionalFormatting>
  <conditionalFormatting sqref="B12:B17">
    <cfRule type="duplicateValues" dxfId="498" priority="463"/>
  </conditionalFormatting>
  <conditionalFormatting sqref="B12:B17">
    <cfRule type="duplicateValues" dxfId="497" priority="461"/>
    <cfRule type="duplicateValues" dxfId="496" priority="462"/>
  </conditionalFormatting>
  <conditionalFormatting sqref="B12:B17">
    <cfRule type="duplicateValues" dxfId="495" priority="458"/>
    <cfRule type="duplicateValues" dxfId="494" priority="459"/>
    <cfRule type="duplicateValues" dxfId="493" priority="460"/>
  </conditionalFormatting>
  <conditionalFormatting sqref="E12:E17">
    <cfRule type="duplicateValues" dxfId="492" priority="457"/>
  </conditionalFormatting>
  <conditionalFormatting sqref="E12:E17">
    <cfRule type="duplicateValues" dxfId="491" priority="456"/>
  </conditionalFormatting>
  <conditionalFormatting sqref="B12:B17">
    <cfRule type="duplicateValues" dxfId="490" priority="455"/>
  </conditionalFormatting>
  <conditionalFormatting sqref="E18">
    <cfRule type="duplicateValues" dxfId="489" priority="453"/>
  </conditionalFormatting>
  <conditionalFormatting sqref="B18">
    <cfRule type="duplicateValues" dxfId="488" priority="451"/>
    <cfRule type="duplicateValues" dxfId="487" priority="452"/>
  </conditionalFormatting>
  <conditionalFormatting sqref="B18">
    <cfRule type="duplicateValues" dxfId="486" priority="450"/>
  </conditionalFormatting>
  <conditionalFormatting sqref="B18">
    <cfRule type="duplicateValues" dxfId="485" priority="448"/>
    <cfRule type="duplicateValues" dxfId="484" priority="449"/>
  </conditionalFormatting>
  <conditionalFormatting sqref="E18">
    <cfRule type="duplicateValues" dxfId="483" priority="446"/>
    <cfRule type="duplicateValues" dxfId="482" priority="447"/>
  </conditionalFormatting>
  <conditionalFormatting sqref="E18">
    <cfRule type="duplicateValues" dxfId="481" priority="443"/>
    <cfRule type="duplicateValues" dxfId="480" priority="444"/>
    <cfRule type="duplicateValues" dxfId="479" priority="445"/>
  </conditionalFormatting>
  <conditionalFormatting sqref="E18">
    <cfRule type="duplicateValues" dxfId="478" priority="442"/>
  </conditionalFormatting>
  <conditionalFormatting sqref="E18">
    <cfRule type="duplicateValues" dxfId="477" priority="439"/>
    <cfRule type="duplicateValues" dxfId="476" priority="440"/>
    <cfRule type="duplicateValues" dxfId="475" priority="441"/>
  </conditionalFormatting>
  <conditionalFormatting sqref="E18">
    <cfRule type="duplicateValues" dxfId="474" priority="437"/>
    <cfRule type="duplicateValues" dxfId="473" priority="438"/>
  </conditionalFormatting>
  <conditionalFormatting sqref="B18">
    <cfRule type="duplicateValues" dxfId="472" priority="434"/>
    <cfRule type="duplicateValues" dxfId="471" priority="435"/>
    <cfRule type="duplicateValues" dxfId="470" priority="436"/>
  </conditionalFormatting>
  <conditionalFormatting sqref="B18">
    <cfRule type="duplicateValues" dxfId="469" priority="433"/>
  </conditionalFormatting>
  <conditionalFormatting sqref="E18">
    <cfRule type="duplicateValues" dxfId="468" priority="432"/>
  </conditionalFormatting>
  <conditionalFormatting sqref="B18">
    <cfRule type="duplicateValues" dxfId="467" priority="431"/>
  </conditionalFormatting>
  <conditionalFormatting sqref="E18">
    <cfRule type="duplicateValues" dxfId="466" priority="430"/>
  </conditionalFormatting>
  <conditionalFormatting sqref="B18">
    <cfRule type="duplicateValues" dxfId="465" priority="428"/>
    <cfRule type="duplicateValues" dxfId="464" priority="429"/>
  </conditionalFormatting>
  <conditionalFormatting sqref="B18">
    <cfRule type="duplicateValues" dxfId="463" priority="427"/>
  </conditionalFormatting>
  <conditionalFormatting sqref="B18">
    <cfRule type="duplicateValues" dxfId="462" priority="425"/>
    <cfRule type="duplicateValues" dxfId="461" priority="426"/>
  </conditionalFormatting>
  <conditionalFormatting sqref="E18">
    <cfRule type="duplicateValues" dxfId="460" priority="423"/>
    <cfRule type="duplicateValues" dxfId="459" priority="424"/>
  </conditionalFormatting>
  <conditionalFormatting sqref="E18">
    <cfRule type="duplicateValues" dxfId="458" priority="420"/>
    <cfRule type="duplicateValues" dxfId="457" priority="421"/>
    <cfRule type="duplicateValues" dxfId="456" priority="422"/>
  </conditionalFormatting>
  <conditionalFormatting sqref="E18">
    <cfRule type="duplicateValues" dxfId="455" priority="419"/>
  </conditionalFormatting>
  <conditionalFormatting sqref="E18">
    <cfRule type="duplicateValues" dxfId="454" priority="416"/>
    <cfRule type="duplicateValues" dxfId="453" priority="417"/>
    <cfRule type="duplicateValues" dxfId="452" priority="418"/>
  </conditionalFormatting>
  <conditionalFormatting sqref="E18">
    <cfRule type="duplicateValues" dxfId="451" priority="414"/>
    <cfRule type="duplicateValues" dxfId="450" priority="415"/>
  </conditionalFormatting>
  <conditionalFormatting sqref="B18">
    <cfRule type="duplicateValues" dxfId="449" priority="411"/>
    <cfRule type="duplicateValues" dxfId="448" priority="412"/>
    <cfRule type="duplicateValues" dxfId="447" priority="413"/>
  </conditionalFormatting>
  <conditionalFormatting sqref="B18">
    <cfRule type="duplicateValues" dxfId="446" priority="410"/>
  </conditionalFormatting>
  <conditionalFormatting sqref="E18">
    <cfRule type="duplicateValues" dxfId="445" priority="408"/>
    <cfRule type="duplicateValues" dxfId="444" priority="409"/>
  </conditionalFormatting>
  <conditionalFormatting sqref="E18">
    <cfRule type="duplicateValues" dxfId="443" priority="407"/>
  </conditionalFormatting>
  <conditionalFormatting sqref="E18">
    <cfRule type="duplicateValues" dxfId="442" priority="404"/>
    <cfRule type="duplicateValues" dxfId="441" priority="405"/>
    <cfRule type="duplicateValues" dxfId="440" priority="406"/>
  </conditionalFormatting>
  <conditionalFormatting sqref="E18">
    <cfRule type="duplicateValues" dxfId="439" priority="403"/>
  </conditionalFormatting>
  <conditionalFormatting sqref="B18">
    <cfRule type="duplicateValues" dxfId="438" priority="402"/>
  </conditionalFormatting>
  <conditionalFormatting sqref="B18">
    <cfRule type="duplicateValues" dxfId="437" priority="401"/>
  </conditionalFormatting>
  <conditionalFormatting sqref="B18">
    <cfRule type="duplicateValues" dxfId="436" priority="399"/>
    <cfRule type="duplicateValues" dxfId="435" priority="400"/>
  </conditionalFormatting>
  <conditionalFormatting sqref="B18">
    <cfRule type="duplicateValues" dxfId="434" priority="396"/>
    <cfRule type="duplicateValues" dxfId="433" priority="397"/>
    <cfRule type="duplicateValues" dxfId="432" priority="398"/>
  </conditionalFormatting>
  <conditionalFormatting sqref="E18">
    <cfRule type="duplicateValues" dxfId="431" priority="395"/>
  </conditionalFormatting>
  <conditionalFormatting sqref="E18">
    <cfRule type="duplicateValues" dxfId="430" priority="394"/>
  </conditionalFormatting>
  <conditionalFormatting sqref="B18">
    <cfRule type="duplicateValues" dxfId="429" priority="393"/>
  </conditionalFormatting>
  <conditionalFormatting sqref="E18">
    <cfRule type="duplicateValues" dxfId="428" priority="392"/>
  </conditionalFormatting>
  <conditionalFormatting sqref="E19:E29">
    <cfRule type="duplicateValues" dxfId="427" priority="391"/>
  </conditionalFormatting>
  <conditionalFormatting sqref="B19:B29">
    <cfRule type="duplicateValues" dxfId="426" priority="389"/>
    <cfRule type="duplicateValues" dxfId="425" priority="390"/>
  </conditionalFormatting>
  <conditionalFormatting sqref="B19:B29">
    <cfRule type="duplicateValues" dxfId="424" priority="388"/>
  </conditionalFormatting>
  <conditionalFormatting sqref="B19:B29">
    <cfRule type="duplicateValues" dxfId="423" priority="386"/>
    <cfRule type="duplicateValues" dxfId="422" priority="387"/>
  </conditionalFormatting>
  <conditionalFormatting sqref="E19:E29">
    <cfRule type="duplicateValues" dxfId="421" priority="384"/>
    <cfRule type="duplicateValues" dxfId="420" priority="385"/>
  </conditionalFormatting>
  <conditionalFormatting sqref="E19:E29">
    <cfRule type="duplicateValues" dxfId="419" priority="381"/>
    <cfRule type="duplicateValues" dxfId="418" priority="382"/>
    <cfRule type="duplicateValues" dxfId="417" priority="383"/>
  </conditionalFormatting>
  <conditionalFormatting sqref="E19:E29">
    <cfRule type="duplicateValues" dxfId="416" priority="380"/>
  </conditionalFormatting>
  <conditionalFormatting sqref="E19:E29">
    <cfRule type="duplicateValues" dxfId="415" priority="377"/>
    <cfRule type="duplicateValues" dxfId="414" priority="378"/>
    <cfRule type="duplicateValues" dxfId="413" priority="379"/>
  </conditionalFormatting>
  <conditionalFormatting sqref="E19:E29">
    <cfRule type="duplicateValues" dxfId="412" priority="375"/>
    <cfRule type="duplicateValues" dxfId="411" priority="376"/>
  </conditionalFormatting>
  <conditionalFormatting sqref="B19:B29">
    <cfRule type="duplicateValues" dxfId="410" priority="372"/>
    <cfRule type="duplicateValues" dxfId="409" priority="373"/>
    <cfRule type="duplicateValues" dxfId="408" priority="374"/>
  </conditionalFormatting>
  <conditionalFormatting sqref="B19:B29">
    <cfRule type="duplicateValues" dxfId="407" priority="371"/>
  </conditionalFormatting>
  <conditionalFormatting sqref="E19:E29">
    <cfRule type="duplicateValues" dxfId="406" priority="370"/>
  </conditionalFormatting>
  <conditionalFormatting sqref="B19:B29">
    <cfRule type="duplicateValues" dxfId="405" priority="369"/>
  </conditionalFormatting>
  <conditionalFormatting sqref="E19:E29">
    <cfRule type="duplicateValues" dxfId="404" priority="368"/>
  </conditionalFormatting>
  <conditionalFormatting sqref="B19:B29">
    <cfRule type="duplicateValues" dxfId="403" priority="366"/>
    <cfRule type="duplicateValues" dxfId="402" priority="367"/>
  </conditionalFormatting>
  <conditionalFormatting sqref="B19:B29">
    <cfRule type="duplicateValues" dxfId="401" priority="365"/>
  </conditionalFormatting>
  <conditionalFormatting sqref="B19:B29">
    <cfRule type="duplicateValues" dxfId="400" priority="363"/>
    <cfRule type="duplicateValues" dxfId="399" priority="364"/>
  </conditionalFormatting>
  <conditionalFormatting sqref="E19:E29">
    <cfRule type="duplicateValues" dxfId="398" priority="361"/>
    <cfRule type="duplicateValues" dxfId="397" priority="362"/>
  </conditionalFormatting>
  <conditionalFormatting sqref="E19:E29">
    <cfRule type="duplicateValues" dxfId="396" priority="358"/>
    <cfRule type="duplicateValues" dxfId="395" priority="359"/>
    <cfRule type="duplicateValues" dxfId="394" priority="360"/>
  </conditionalFormatting>
  <conditionalFormatting sqref="E19:E29">
    <cfRule type="duplicateValues" dxfId="393" priority="357"/>
  </conditionalFormatting>
  <conditionalFormatting sqref="E19:E29">
    <cfRule type="duplicateValues" dxfId="392" priority="354"/>
    <cfRule type="duplicateValues" dxfId="391" priority="355"/>
    <cfRule type="duplicateValues" dxfId="390" priority="356"/>
  </conditionalFormatting>
  <conditionalFormatting sqref="E19:E29">
    <cfRule type="duplicateValues" dxfId="389" priority="352"/>
    <cfRule type="duplicateValues" dxfId="388" priority="353"/>
  </conditionalFormatting>
  <conditionalFormatting sqref="B19:B29">
    <cfRule type="duplicateValues" dxfId="387" priority="349"/>
    <cfRule type="duplicateValues" dxfId="386" priority="350"/>
    <cfRule type="duplicateValues" dxfId="385" priority="351"/>
  </conditionalFormatting>
  <conditionalFormatting sqref="B19:B29">
    <cfRule type="duplicateValues" dxfId="384" priority="348"/>
  </conditionalFormatting>
  <conditionalFormatting sqref="E19:E29">
    <cfRule type="duplicateValues" dxfId="383" priority="346"/>
    <cfRule type="duplicateValues" dxfId="382" priority="347"/>
  </conditionalFormatting>
  <conditionalFormatting sqref="E19:E29">
    <cfRule type="duplicateValues" dxfId="381" priority="345"/>
  </conditionalFormatting>
  <conditionalFormatting sqref="E19:E29">
    <cfRule type="duplicateValues" dxfId="380" priority="342"/>
    <cfRule type="duplicateValues" dxfId="379" priority="343"/>
    <cfRule type="duplicateValues" dxfId="378" priority="344"/>
  </conditionalFormatting>
  <conditionalFormatting sqref="E19:E29">
    <cfRule type="duplicateValues" dxfId="377" priority="341"/>
  </conditionalFormatting>
  <conditionalFormatting sqref="B19:B29">
    <cfRule type="duplicateValues" dxfId="376" priority="340"/>
  </conditionalFormatting>
  <conditionalFormatting sqref="B19:B29">
    <cfRule type="duplicateValues" dxfId="375" priority="339"/>
  </conditionalFormatting>
  <conditionalFormatting sqref="B19:B29">
    <cfRule type="duplicateValues" dxfId="374" priority="337"/>
    <cfRule type="duplicateValues" dxfId="373" priority="338"/>
  </conditionalFormatting>
  <conditionalFormatting sqref="B19:B29">
    <cfRule type="duplicateValues" dxfId="372" priority="334"/>
    <cfRule type="duplicateValues" dxfId="371" priority="335"/>
    <cfRule type="duplicateValues" dxfId="370" priority="336"/>
  </conditionalFormatting>
  <conditionalFormatting sqref="E19:E29">
    <cfRule type="duplicateValues" dxfId="369" priority="333"/>
  </conditionalFormatting>
  <conditionalFormatting sqref="E19:E29">
    <cfRule type="duplicateValues" dxfId="368" priority="332"/>
  </conditionalFormatting>
  <conditionalFormatting sqref="B19:B29">
    <cfRule type="duplicateValues" dxfId="367" priority="331"/>
  </conditionalFormatting>
  <conditionalFormatting sqref="E19:E29">
    <cfRule type="duplicateValues" dxfId="366" priority="330"/>
  </conditionalFormatting>
  <conditionalFormatting sqref="E68 E1:E65 E102:E1048576">
    <cfRule type="duplicateValues" dxfId="365" priority="81"/>
  </conditionalFormatting>
  <conditionalFormatting sqref="E5:E11">
    <cfRule type="duplicateValues" dxfId="364" priority="146543"/>
  </conditionalFormatting>
  <conditionalFormatting sqref="B5:B11">
    <cfRule type="duplicateValues" dxfId="363" priority="146544"/>
    <cfRule type="duplicateValues" dxfId="362" priority="146545"/>
  </conditionalFormatting>
  <conditionalFormatting sqref="B5:B11">
    <cfRule type="duplicateValues" dxfId="361" priority="146546"/>
  </conditionalFormatting>
  <conditionalFormatting sqref="E5:E11">
    <cfRule type="duplicateValues" dxfId="360" priority="146549"/>
    <cfRule type="duplicateValues" dxfId="359" priority="146550"/>
  </conditionalFormatting>
  <conditionalFormatting sqref="E5:E11">
    <cfRule type="duplicateValues" dxfId="358" priority="146551"/>
    <cfRule type="duplicateValues" dxfId="357" priority="146552"/>
    <cfRule type="duplicateValues" dxfId="356" priority="146553"/>
  </conditionalFormatting>
  <conditionalFormatting sqref="B5:B11">
    <cfRule type="duplicateValues" dxfId="355" priority="146560"/>
    <cfRule type="duplicateValues" dxfId="354" priority="146561"/>
    <cfRule type="duplicateValues" dxfId="353" priority="146562"/>
  </conditionalFormatting>
  <conditionalFormatting sqref="E68 E1:E4 E102:E1048576">
    <cfRule type="duplicateValues" dxfId="352" priority="146616"/>
  </conditionalFormatting>
  <conditionalFormatting sqref="B68 B1:B4 B102:B1048576">
    <cfRule type="duplicateValues" dxfId="351" priority="146619"/>
    <cfRule type="duplicateValues" dxfId="350" priority="146620"/>
  </conditionalFormatting>
  <conditionalFormatting sqref="B68 B1:B4 B102:B1048576">
    <cfRule type="duplicateValues" dxfId="349" priority="146625"/>
  </conditionalFormatting>
  <conditionalFormatting sqref="B68 B102:B1048576">
    <cfRule type="duplicateValues" dxfId="348" priority="146628"/>
    <cfRule type="duplicateValues" dxfId="347" priority="146629"/>
  </conditionalFormatting>
  <conditionalFormatting sqref="E68 E1:E4 E102:E1048576">
    <cfRule type="duplicateValues" dxfId="346" priority="146632"/>
    <cfRule type="duplicateValues" dxfId="345" priority="146633"/>
  </conditionalFormatting>
  <conditionalFormatting sqref="E68 E1:E4 E102:E1048576">
    <cfRule type="duplicateValues" dxfId="344" priority="146638"/>
    <cfRule type="duplicateValues" dxfId="343" priority="146639"/>
    <cfRule type="duplicateValues" dxfId="342" priority="146640"/>
  </conditionalFormatting>
  <conditionalFormatting sqref="E68 E102:E1048576">
    <cfRule type="duplicateValues" dxfId="341" priority="146647"/>
  </conditionalFormatting>
  <conditionalFormatting sqref="E68 E102:E1048576">
    <cfRule type="duplicateValues" dxfId="340" priority="146649"/>
    <cfRule type="duplicateValues" dxfId="339" priority="146650"/>
    <cfRule type="duplicateValues" dxfId="338" priority="146651"/>
  </conditionalFormatting>
  <conditionalFormatting sqref="E68 E102:E1048576">
    <cfRule type="duplicateValues" dxfId="337" priority="146655"/>
    <cfRule type="duplicateValues" dxfId="336" priority="146656"/>
  </conditionalFormatting>
  <conditionalFormatting sqref="B68 B1:B4 B102:B1048576">
    <cfRule type="duplicateValues" dxfId="335" priority="146659"/>
    <cfRule type="duplicateValues" dxfId="334" priority="146660"/>
    <cfRule type="duplicateValues" dxfId="333" priority="146661"/>
  </conditionalFormatting>
  <conditionalFormatting sqref="B68 B102:B1048576">
    <cfRule type="duplicateValues" dxfId="332" priority="146668"/>
  </conditionalFormatting>
  <conditionalFormatting sqref="E68 E1:E11 E102:E1048576">
    <cfRule type="duplicateValues" dxfId="331" priority="146672"/>
  </conditionalFormatting>
  <conditionalFormatting sqref="B68 B1:B11 B102:B1048576">
    <cfRule type="duplicateValues" dxfId="330" priority="146675"/>
  </conditionalFormatting>
  <conditionalFormatting sqref="E68 E1:E17 E102:E1048576">
    <cfRule type="duplicateValues" dxfId="329" priority="146678"/>
  </conditionalFormatting>
  <conditionalFormatting sqref="E66:E67">
    <cfRule type="duplicateValues" dxfId="328" priority="80"/>
  </conditionalFormatting>
  <conditionalFormatting sqref="E66:E67">
    <cfRule type="duplicateValues" dxfId="327" priority="79"/>
  </conditionalFormatting>
  <conditionalFormatting sqref="B66:B67">
    <cfRule type="duplicateValues" dxfId="326" priority="77"/>
    <cfRule type="duplicateValues" dxfId="325" priority="78"/>
  </conditionalFormatting>
  <conditionalFormatting sqref="B66:B67">
    <cfRule type="duplicateValues" dxfId="324" priority="76"/>
  </conditionalFormatting>
  <conditionalFormatting sqref="E66:E67">
    <cfRule type="duplicateValues" dxfId="323" priority="74"/>
    <cfRule type="duplicateValues" dxfId="322" priority="75"/>
  </conditionalFormatting>
  <conditionalFormatting sqref="E66:E67">
    <cfRule type="duplicateValues" dxfId="321" priority="71"/>
    <cfRule type="duplicateValues" dxfId="320" priority="72"/>
    <cfRule type="duplicateValues" dxfId="319" priority="73"/>
  </conditionalFormatting>
  <conditionalFormatting sqref="B66:B67">
    <cfRule type="duplicateValues" dxfId="318" priority="68"/>
    <cfRule type="duplicateValues" dxfId="317" priority="69"/>
    <cfRule type="duplicateValues" dxfId="316" priority="70"/>
  </conditionalFormatting>
  <conditionalFormatting sqref="E102:E1048576 E1:E68">
    <cfRule type="duplicateValues" dxfId="315" priority="53"/>
    <cfRule type="duplicateValues" dxfId="314" priority="67"/>
  </conditionalFormatting>
  <conditionalFormatting sqref="B102:B1048576 B1:B68">
    <cfRule type="duplicateValues" dxfId="313" priority="52"/>
    <cfRule type="duplicateValues" dxfId="312" priority="66"/>
  </conditionalFormatting>
  <conditionalFormatting sqref="E41:E65">
    <cfRule type="duplicateValues" dxfId="311" priority="146794"/>
  </conditionalFormatting>
  <conditionalFormatting sqref="B41:B65">
    <cfRule type="duplicateValues" dxfId="310" priority="146796"/>
    <cfRule type="duplicateValues" dxfId="309" priority="146797"/>
  </conditionalFormatting>
  <conditionalFormatting sqref="B41:B65">
    <cfRule type="duplicateValues" dxfId="308" priority="146800"/>
  </conditionalFormatting>
  <conditionalFormatting sqref="E41:E65">
    <cfRule type="duplicateValues" dxfId="307" priority="146802"/>
    <cfRule type="duplicateValues" dxfId="306" priority="146803"/>
  </conditionalFormatting>
  <conditionalFormatting sqref="E41:E65">
    <cfRule type="duplicateValues" dxfId="305" priority="146806"/>
    <cfRule type="duplicateValues" dxfId="304" priority="146807"/>
    <cfRule type="duplicateValues" dxfId="303" priority="146808"/>
  </conditionalFormatting>
  <conditionalFormatting sqref="B41:B65">
    <cfRule type="duplicateValues" dxfId="302" priority="146812"/>
    <cfRule type="duplicateValues" dxfId="301" priority="146813"/>
    <cfRule type="duplicateValues" dxfId="300" priority="146814"/>
  </conditionalFormatting>
  <conditionalFormatting sqref="E30:E32">
    <cfRule type="duplicateValues" dxfId="299" priority="146815"/>
  </conditionalFormatting>
  <conditionalFormatting sqref="B30:B32">
    <cfRule type="duplicateValues" dxfId="298" priority="146816"/>
    <cfRule type="duplicateValues" dxfId="297" priority="146817"/>
  </conditionalFormatting>
  <conditionalFormatting sqref="B30:B32">
    <cfRule type="duplicateValues" dxfId="296" priority="146818"/>
  </conditionalFormatting>
  <conditionalFormatting sqref="E30:E32">
    <cfRule type="duplicateValues" dxfId="295" priority="146821"/>
    <cfRule type="duplicateValues" dxfId="294" priority="146822"/>
  </conditionalFormatting>
  <conditionalFormatting sqref="E30:E32">
    <cfRule type="duplicateValues" dxfId="293" priority="146823"/>
    <cfRule type="duplicateValues" dxfId="292" priority="146824"/>
    <cfRule type="duplicateValues" dxfId="291" priority="146825"/>
  </conditionalFormatting>
  <conditionalFormatting sqref="B30:B32">
    <cfRule type="duplicateValues" dxfId="290" priority="146832"/>
    <cfRule type="duplicateValues" dxfId="289" priority="146833"/>
    <cfRule type="duplicateValues" dxfId="288" priority="146834"/>
  </conditionalFormatting>
  <conditionalFormatting sqref="E68">
    <cfRule type="duplicateValues" dxfId="287" priority="65"/>
  </conditionalFormatting>
  <conditionalFormatting sqref="E68">
    <cfRule type="duplicateValues" dxfId="286" priority="63"/>
    <cfRule type="duplicateValues" dxfId="285" priority="64"/>
  </conditionalFormatting>
  <conditionalFormatting sqref="E68">
    <cfRule type="duplicateValues" dxfId="284" priority="60"/>
    <cfRule type="duplicateValues" dxfId="283" priority="61"/>
    <cfRule type="duplicateValues" dxfId="282" priority="62"/>
  </conditionalFormatting>
  <conditionalFormatting sqref="B68">
    <cfRule type="duplicateValues" dxfId="281" priority="58"/>
    <cfRule type="duplicateValues" dxfId="280" priority="59"/>
  </conditionalFormatting>
  <conditionalFormatting sqref="B68">
    <cfRule type="duplicateValues" dxfId="279" priority="57"/>
  </conditionalFormatting>
  <conditionalFormatting sqref="B68">
    <cfRule type="duplicateValues" dxfId="278" priority="54"/>
    <cfRule type="duplicateValues" dxfId="277" priority="55"/>
    <cfRule type="duplicateValues" dxfId="276" priority="56"/>
  </conditionalFormatting>
  <conditionalFormatting sqref="E69:E76">
    <cfRule type="duplicateValues" dxfId="275" priority="51"/>
  </conditionalFormatting>
  <conditionalFormatting sqref="E69:E76">
    <cfRule type="duplicateValues" dxfId="274" priority="50"/>
  </conditionalFormatting>
  <conditionalFormatting sqref="B69:B76">
    <cfRule type="duplicateValues" dxfId="273" priority="48"/>
    <cfRule type="duplicateValues" dxfId="272" priority="49"/>
  </conditionalFormatting>
  <conditionalFormatting sqref="B69:B76">
    <cfRule type="duplicateValues" dxfId="271" priority="47"/>
  </conditionalFormatting>
  <conditionalFormatting sqref="E69:E76">
    <cfRule type="duplicateValues" dxfId="270" priority="45"/>
    <cfRule type="duplicateValues" dxfId="269" priority="46"/>
  </conditionalFormatting>
  <conditionalFormatting sqref="E69:E76">
    <cfRule type="duplicateValues" dxfId="268" priority="42"/>
    <cfRule type="duplicateValues" dxfId="267" priority="43"/>
    <cfRule type="duplicateValues" dxfId="266" priority="44"/>
  </conditionalFormatting>
  <conditionalFormatting sqref="B69:B76">
    <cfRule type="duplicateValues" dxfId="265" priority="39"/>
    <cfRule type="duplicateValues" dxfId="264" priority="40"/>
    <cfRule type="duplicateValues" dxfId="263" priority="41"/>
  </conditionalFormatting>
  <conditionalFormatting sqref="E69:E76">
    <cfRule type="duplicateValues" dxfId="262" priority="36"/>
    <cfRule type="duplicateValues" dxfId="261" priority="38"/>
  </conditionalFormatting>
  <conditionalFormatting sqref="B69:B76">
    <cfRule type="duplicateValues" dxfId="260" priority="35"/>
    <cfRule type="duplicateValues" dxfId="259" priority="37"/>
  </conditionalFormatting>
  <conditionalFormatting sqref="E33:E40">
    <cfRule type="duplicateValues" dxfId="258" priority="146929"/>
  </conditionalFormatting>
  <conditionalFormatting sqref="B33:B40">
    <cfRule type="duplicateValues" dxfId="257" priority="146931"/>
    <cfRule type="duplicateValues" dxfId="256" priority="146932"/>
  </conditionalFormatting>
  <conditionalFormatting sqref="B33:B40">
    <cfRule type="duplicateValues" dxfId="255" priority="146935"/>
  </conditionalFormatting>
  <conditionalFormatting sqref="E33:E40">
    <cfRule type="duplicateValues" dxfId="254" priority="146937"/>
    <cfRule type="duplicateValues" dxfId="253" priority="146938"/>
  </conditionalFormatting>
  <conditionalFormatting sqref="E33:E40">
    <cfRule type="duplicateValues" dxfId="252" priority="146941"/>
    <cfRule type="duplicateValues" dxfId="251" priority="146942"/>
    <cfRule type="duplicateValues" dxfId="250" priority="146943"/>
  </conditionalFormatting>
  <conditionalFormatting sqref="B33:B40">
    <cfRule type="duplicateValues" dxfId="249" priority="146947"/>
    <cfRule type="duplicateValues" dxfId="248" priority="146948"/>
    <cfRule type="duplicateValues" dxfId="247" priority="146949"/>
  </conditionalFormatting>
  <conditionalFormatting sqref="E77:E81">
    <cfRule type="duplicateValues" dxfId="246" priority="34"/>
  </conditionalFormatting>
  <conditionalFormatting sqref="E77:E81">
    <cfRule type="duplicateValues" dxfId="245" priority="33"/>
  </conditionalFormatting>
  <conditionalFormatting sqref="B77:B81">
    <cfRule type="duplicateValues" dxfId="244" priority="31"/>
    <cfRule type="duplicateValues" dxfId="243" priority="32"/>
  </conditionalFormatting>
  <conditionalFormatting sqref="B77:B81">
    <cfRule type="duplicateValues" dxfId="242" priority="30"/>
  </conditionalFormatting>
  <conditionalFormatting sqref="E77:E81">
    <cfRule type="duplicateValues" dxfId="241" priority="28"/>
    <cfRule type="duplicateValues" dxfId="240" priority="29"/>
  </conditionalFormatting>
  <conditionalFormatting sqref="E77:E81">
    <cfRule type="duplicateValues" dxfId="239" priority="25"/>
    <cfRule type="duplicateValues" dxfId="238" priority="26"/>
    <cfRule type="duplicateValues" dxfId="237" priority="27"/>
  </conditionalFormatting>
  <conditionalFormatting sqref="B77:B81">
    <cfRule type="duplicateValues" dxfId="236" priority="22"/>
    <cfRule type="duplicateValues" dxfId="235" priority="23"/>
    <cfRule type="duplicateValues" dxfId="234" priority="24"/>
  </conditionalFormatting>
  <conditionalFormatting sqref="E77:E81">
    <cfRule type="duplicateValues" dxfId="233" priority="19"/>
    <cfRule type="duplicateValues" dxfId="232" priority="21"/>
  </conditionalFormatting>
  <conditionalFormatting sqref="B77:B81">
    <cfRule type="duplicateValues" dxfId="231" priority="18"/>
    <cfRule type="duplicateValues" dxfId="230" priority="20"/>
  </conditionalFormatting>
  <conditionalFormatting sqref="E82:E101">
    <cfRule type="duplicateValues" dxfId="229" priority="17"/>
  </conditionalFormatting>
  <conditionalFormatting sqref="E82:E101">
    <cfRule type="duplicateValues" dxfId="228" priority="16"/>
  </conditionalFormatting>
  <conditionalFormatting sqref="B82:B101">
    <cfRule type="duplicateValues" dxfId="227" priority="14"/>
    <cfRule type="duplicateValues" dxfId="226" priority="15"/>
  </conditionalFormatting>
  <conditionalFormatting sqref="B82:B101">
    <cfRule type="duplicateValues" dxfId="225" priority="13"/>
  </conditionalFormatting>
  <conditionalFormatting sqref="E82:E101">
    <cfRule type="duplicateValues" dxfId="224" priority="11"/>
    <cfRule type="duplicateValues" dxfId="223" priority="12"/>
  </conditionalFormatting>
  <conditionalFormatting sqref="E82:E101">
    <cfRule type="duplicateValues" dxfId="222" priority="8"/>
    <cfRule type="duplicateValues" dxfId="221" priority="9"/>
    <cfRule type="duplicateValues" dxfId="220" priority="10"/>
  </conditionalFormatting>
  <conditionalFormatting sqref="B82:B101">
    <cfRule type="duplicateValues" dxfId="219" priority="5"/>
    <cfRule type="duplicateValues" dxfId="218" priority="6"/>
    <cfRule type="duplicateValues" dxfId="217" priority="7"/>
  </conditionalFormatting>
  <conditionalFormatting sqref="E82:E101">
    <cfRule type="duplicateValues" dxfId="216" priority="2"/>
    <cfRule type="duplicateValues" dxfId="215" priority="4"/>
  </conditionalFormatting>
  <conditionalFormatting sqref="B82:B101">
    <cfRule type="duplicateValues" dxfId="214" priority="1"/>
    <cfRule type="duplicateValues" dxfId="213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2537</v>
      </c>
      <c r="G1" s="204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208" t="s">
        <v>2614</v>
      </c>
      <c r="B2" s="209"/>
      <c r="C2" s="209"/>
      <c r="D2" s="209"/>
      <c r="E2" s="210"/>
      <c r="F2" s="98" t="s">
        <v>2536</v>
      </c>
      <c r="G2" s="97">
        <f>G3+G4</f>
        <v>97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211"/>
      <c r="B3" s="180"/>
      <c r="C3" s="212"/>
      <c r="D3" s="212"/>
      <c r="E3" s="213"/>
      <c r="F3" s="98" t="s">
        <v>2535</v>
      </c>
      <c r="G3" s="97">
        <f>COUNTIF(REPORTE!A:Q,"fuera de Servicio")</f>
        <v>77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0" t="s">
        <v>2406</v>
      </c>
      <c r="B4" s="141">
        <v>44478.708333333336</v>
      </c>
      <c r="C4" s="214"/>
      <c r="D4" s="214"/>
      <c r="E4" s="215"/>
      <c r="F4" s="98" t="s">
        <v>2532</v>
      </c>
      <c r="G4" s="97">
        <f>COUNTIF(REPORTE!A:Q,"En Servicio")</f>
        <v>20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0" t="s">
        <v>2407</v>
      </c>
      <c r="B5" s="141">
        <v>44509.25</v>
      </c>
      <c r="C5" s="214"/>
      <c r="D5" s="214"/>
      <c r="E5" s="215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5"/>
      <c r="B6" s="186"/>
      <c r="C6" s="216"/>
      <c r="D6" s="216"/>
      <c r="E6" s="217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88" t="s">
        <v>2564</v>
      </c>
      <c r="B7" s="189"/>
      <c r="C7" s="189"/>
      <c r="D7" s="189"/>
      <c r="E7" s="190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2" t="s">
        <v>15</v>
      </c>
      <c r="B8" s="142" t="s">
        <v>2408</v>
      </c>
      <c r="C8" s="142" t="s">
        <v>46</v>
      </c>
      <c r="D8" s="148" t="s">
        <v>2411</v>
      </c>
      <c r="E8" s="142" t="s">
        <v>2409</v>
      </c>
    </row>
    <row r="9" spans="1:11" s="120" customFormat="1" ht="18" customHeight="1" x14ac:dyDescent="0.25">
      <c r="A9" s="137" t="e">
        <f>VLOOKUP(B9,'[1]LISTADO ATM'!$A$2:$C$922,3,0)</f>
        <v>#N/A</v>
      </c>
      <c r="B9" s="123"/>
      <c r="C9" s="137" t="e">
        <f>VLOOKUP(B9,'[1]LISTADO ATM'!$A$2:$B$822,2,0)</f>
        <v>#N/A</v>
      </c>
      <c r="D9" s="146" t="s">
        <v>2623</v>
      </c>
      <c r="E9" s="149"/>
    </row>
    <row r="10" spans="1:11" s="107" customFormat="1" ht="18" x14ac:dyDescent="0.25">
      <c r="A10" s="137" t="e">
        <f>VLOOKUP(B10,'[1]LISTADO ATM'!$A$2:$C$922,3,0)</f>
        <v>#N/A</v>
      </c>
      <c r="B10" s="123"/>
      <c r="C10" s="137" t="e">
        <f>VLOOKUP(B10,'[1]LISTADO ATM'!$A$2:$B$822,2,0)</f>
        <v>#N/A</v>
      </c>
      <c r="D10" s="146"/>
      <c r="E10" s="149"/>
    </row>
    <row r="11" spans="1:11" s="107" customFormat="1" ht="18" x14ac:dyDescent="0.25">
      <c r="A11" s="137" t="e">
        <f>VLOOKUP(B11,'[1]LISTADO ATM'!$A$2:$C$922,3,0)</f>
        <v>#N/A</v>
      </c>
      <c r="B11" s="123"/>
      <c r="C11" s="137" t="e">
        <f>VLOOKUP(B11,'[1]LISTADO ATM'!$A$2:$B$822,2,0)</f>
        <v>#N/A</v>
      </c>
      <c r="D11" s="146"/>
      <c r="E11" s="149"/>
    </row>
    <row r="12" spans="1:11" s="107" customFormat="1" ht="18" customHeight="1" x14ac:dyDescent="0.25">
      <c r="A12" s="138" t="s">
        <v>2462</v>
      </c>
      <c r="B12" s="139">
        <f>COUNT(#REF!)</f>
        <v>0</v>
      </c>
      <c r="C12" s="184"/>
      <c r="D12" s="184"/>
      <c r="E12" s="184"/>
    </row>
    <row r="13" spans="1:11" s="107" customFormat="1" ht="18" customHeight="1" x14ac:dyDescent="0.25">
      <c r="A13" s="185"/>
      <c r="B13" s="186"/>
      <c r="C13" s="186"/>
      <c r="D13" s="186"/>
      <c r="E13" s="187"/>
    </row>
    <row r="14" spans="1:11" s="107" customFormat="1" ht="18" customHeight="1" thickBot="1" x14ac:dyDescent="0.3">
      <c r="A14" s="188" t="s">
        <v>2565</v>
      </c>
      <c r="B14" s="189"/>
      <c r="C14" s="189"/>
      <c r="D14" s="189"/>
      <c r="E14" s="190"/>
    </row>
    <row r="15" spans="1:11" s="107" customFormat="1" ht="18" x14ac:dyDescent="0.25">
      <c r="A15" s="142" t="s">
        <v>15</v>
      </c>
      <c r="B15" s="142" t="s">
        <v>2408</v>
      </c>
      <c r="C15" s="142" t="s">
        <v>46</v>
      </c>
      <c r="D15" s="178" t="s">
        <v>2411</v>
      </c>
      <c r="E15" s="179" t="s">
        <v>2409</v>
      </c>
    </row>
    <row r="16" spans="1:11" s="107" customFormat="1" ht="18" customHeight="1" x14ac:dyDescent="0.25">
      <c r="A16" s="137" t="e">
        <f>VLOOKUP(B16,'[1]LISTADO ATM'!$A$2:$C$922,3,0)</f>
        <v>#N/A</v>
      </c>
      <c r="B16" s="123"/>
      <c r="C16" s="137" t="e">
        <f>VLOOKUP(B16,'[1]LISTADO ATM'!$A$2:$B$822,2,0)</f>
        <v>#N/A</v>
      </c>
      <c r="D16" s="146" t="s">
        <v>2621</v>
      </c>
      <c r="E16" s="149"/>
    </row>
    <row r="17" spans="1:5" s="107" customFormat="1" ht="18.75" customHeight="1" x14ac:dyDescent="0.25">
      <c r="A17" s="137" t="e">
        <f>VLOOKUP(B17,'[1]LISTADO ATM'!$A$2:$C$922,3,0)</f>
        <v>#N/A</v>
      </c>
      <c r="B17" s="123"/>
      <c r="C17" s="137" t="e">
        <f>VLOOKUP(B17,'[1]LISTADO ATM'!$A$2:$B$822,2,0)</f>
        <v>#N/A</v>
      </c>
      <c r="D17" s="146"/>
      <c r="E17" s="108"/>
    </row>
    <row r="18" spans="1:5" s="107" customFormat="1" ht="18" customHeight="1" x14ac:dyDescent="0.25">
      <c r="A18" s="138" t="s">
        <v>2462</v>
      </c>
      <c r="B18" s="139">
        <f>COUNT(B16:B16)</f>
        <v>0</v>
      </c>
      <c r="C18" s="164"/>
      <c r="D18" s="165"/>
      <c r="E18" s="166"/>
    </row>
    <row r="19" spans="1:5" s="107" customFormat="1" ht="18" customHeight="1" thickBot="1" x14ac:dyDescent="0.3">
      <c r="A19" s="167"/>
      <c r="B19" s="168"/>
      <c r="C19" s="168"/>
      <c r="D19" s="168"/>
      <c r="E19" s="169"/>
    </row>
    <row r="20" spans="1:5" s="112" customFormat="1" ht="18" customHeight="1" thickBot="1" x14ac:dyDescent="0.3">
      <c r="A20" s="191" t="s">
        <v>2463</v>
      </c>
      <c r="B20" s="192"/>
      <c r="C20" s="192"/>
      <c r="D20" s="192"/>
      <c r="E20" s="193"/>
    </row>
    <row r="21" spans="1:5" s="112" customFormat="1" ht="18" customHeight="1" x14ac:dyDescent="0.25">
      <c r="A21" s="142" t="s">
        <v>15</v>
      </c>
      <c r="B21" s="142" t="s">
        <v>2408</v>
      </c>
      <c r="C21" s="142" t="s">
        <v>46</v>
      </c>
      <c r="D21" s="148" t="s">
        <v>2411</v>
      </c>
      <c r="E21" s="142" t="s">
        <v>2409</v>
      </c>
    </row>
    <row r="22" spans="1:5" s="120" customFormat="1" ht="18" customHeight="1" x14ac:dyDescent="0.25">
      <c r="A22" s="137" t="str">
        <f>VLOOKUP(B22,'[1]LISTADO ATM'!$A$2:$C$922,3,0)</f>
        <v>SUR</v>
      </c>
      <c r="B22" s="123">
        <v>829</v>
      </c>
      <c r="C22" s="137" t="str">
        <f>VLOOKUP(B22,'[1]LISTADO ATM'!$A$2:$B$922,2,0)</f>
        <v xml:space="preserve">ATM UNP Multicentro Sirena Baní </v>
      </c>
      <c r="D22" s="147" t="s">
        <v>2429</v>
      </c>
      <c r="E22" s="123" t="s">
        <v>2630</v>
      </c>
    </row>
    <row r="23" spans="1:5" s="112" customFormat="1" ht="18" customHeight="1" x14ac:dyDescent="0.25">
      <c r="A23" s="137" t="str">
        <f>VLOOKUP(B23,'[1]LISTADO ATM'!$A$2:$C$922,3,0)</f>
        <v>ESTE</v>
      </c>
      <c r="B23" s="123">
        <v>268</v>
      </c>
      <c r="C23" s="137" t="str">
        <f>VLOOKUP(B23,'[1]LISTADO ATM'!$A$2:$B$922,2,0)</f>
        <v xml:space="preserve">ATM Autobanco La Altagracia (Higuey) </v>
      </c>
      <c r="D23" s="147" t="s">
        <v>2429</v>
      </c>
      <c r="E23" s="123" t="s">
        <v>2629</v>
      </c>
    </row>
    <row r="24" spans="1:5" s="112" customFormat="1" ht="18" customHeight="1" x14ac:dyDescent="0.25">
      <c r="A24" s="137" t="str">
        <f>VLOOKUP(B24,'[1]LISTADO ATM'!$A$2:$C$922,3,0)</f>
        <v>NORTE</v>
      </c>
      <c r="B24" s="149">
        <v>256</v>
      </c>
      <c r="C24" s="137" t="str">
        <f>VLOOKUP(B24,'[1]LISTADO ATM'!$A$2:$B$922,2,0)</f>
        <v xml:space="preserve">ATM Oficina Licey Al Medio </v>
      </c>
      <c r="D24" s="147" t="s">
        <v>2429</v>
      </c>
      <c r="E24" s="123" t="s">
        <v>2634</v>
      </c>
    </row>
    <row r="25" spans="1:5" s="112" customFormat="1" ht="18" customHeight="1" x14ac:dyDescent="0.25">
      <c r="A25" s="137" t="str">
        <f>VLOOKUP(B25,'[1]LISTADO ATM'!$A$2:$C$922,3,0)</f>
        <v>SUR</v>
      </c>
      <c r="B25" s="149">
        <v>677</v>
      </c>
      <c r="C25" s="137" t="str">
        <f>VLOOKUP(B25,'[1]LISTADO ATM'!$A$2:$B$922,2,0)</f>
        <v>ATM PBG Villa Jaragua</v>
      </c>
      <c r="D25" s="147" t="s">
        <v>2429</v>
      </c>
      <c r="E25" s="123" t="s">
        <v>2633</v>
      </c>
    </row>
    <row r="26" spans="1:5" s="112" customFormat="1" ht="18.75" customHeight="1" x14ac:dyDescent="0.25">
      <c r="A26" s="137" t="str">
        <f>VLOOKUP(B26,'[1]LISTADO ATM'!$A$2:$C$922,3,0)</f>
        <v>ESTE</v>
      </c>
      <c r="B26" s="149">
        <v>742</v>
      </c>
      <c r="C26" s="137" t="str">
        <f>VLOOKUP(B26,'[1]LISTADO ATM'!$A$2:$B$922,2,0)</f>
        <v xml:space="preserve">ATM Oficina Plaza del Rey (La Romana) </v>
      </c>
      <c r="D26" s="147" t="s">
        <v>2429</v>
      </c>
      <c r="E26" s="123" t="s">
        <v>2636</v>
      </c>
    </row>
    <row r="27" spans="1:5" s="120" customFormat="1" ht="18.75" customHeight="1" x14ac:dyDescent="0.25">
      <c r="A27" s="137" t="str">
        <f>VLOOKUP(B27,'[1]LISTADO ATM'!$A$2:$C$922,3,0)</f>
        <v>DISTRITO NACIONAL</v>
      </c>
      <c r="B27" s="149">
        <v>755</v>
      </c>
      <c r="C27" s="137" t="str">
        <f>VLOOKUP(B27,'[1]LISTADO ATM'!$A$2:$B$922,2,0)</f>
        <v xml:space="preserve">ATM Oficina Galería del Este (Plaza) </v>
      </c>
      <c r="D27" s="147" t="s">
        <v>2429</v>
      </c>
      <c r="E27" s="123" t="s">
        <v>2639</v>
      </c>
    </row>
    <row r="28" spans="1:5" s="120" customFormat="1" ht="18.75" customHeight="1" x14ac:dyDescent="0.25">
      <c r="A28" s="137" t="e">
        <f>VLOOKUP(B28,'[1]LISTADO ATM'!$A$2:$C$922,3,0)</f>
        <v>#N/A</v>
      </c>
      <c r="B28" s="149"/>
      <c r="C28" s="137" t="e">
        <f>VLOOKUP(B28,'[1]LISTADO ATM'!$A$2:$B$922,2,0)</f>
        <v>#N/A</v>
      </c>
      <c r="D28" s="150"/>
      <c r="E28" s="108"/>
    </row>
    <row r="29" spans="1:5" s="120" customFormat="1" ht="18.75" customHeight="1" x14ac:dyDescent="0.25">
      <c r="A29" s="137" t="e">
        <f>VLOOKUP(B29,'[1]LISTADO ATM'!$A$2:$C$922,3,0)</f>
        <v>#N/A</v>
      </c>
      <c r="B29" s="149"/>
      <c r="C29" s="137" t="e">
        <f>VLOOKUP(B29,'[1]LISTADO ATM'!$A$2:$B$922,2,0)</f>
        <v>#N/A</v>
      </c>
      <c r="D29" s="150"/>
      <c r="E29" s="108"/>
    </row>
    <row r="30" spans="1:5" s="120" customFormat="1" ht="18.75" customHeight="1" x14ac:dyDescent="0.25">
      <c r="A30" s="138"/>
      <c r="B30" s="139">
        <f>COUNT(B22:B29)</f>
        <v>6</v>
      </c>
      <c r="C30" s="164"/>
      <c r="D30" s="165"/>
      <c r="E30" s="166"/>
    </row>
    <row r="31" spans="1:5" s="120" customFormat="1" ht="18.75" customHeight="1" thickBot="1" x14ac:dyDescent="0.3">
      <c r="A31" s="167"/>
      <c r="B31" s="168"/>
      <c r="C31" s="168"/>
      <c r="D31" s="168"/>
      <c r="E31" s="169"/>
    </row>
    <row r="32" spans="1:5" s="120" customFormat="1" ht="18.75" customHeight="1" thickBot="1" x14ac:dyDescent="0.3">
      <c r="A32" s="194" t="s">
        <v>2434</v>
      </c>
      <c r="B32" s="195"/>
      <c r="C32" s="195"/>
      <c r="D32" s="195"/>
      <c r="E32" s="196"/>
    </row>
    <row r="33" spans="1:5" s="120" customFormat="1" ht="18.75" customHeight="1" x14ac:dyDescent="0.25">
      <c r="A33" s="142" t="s">
        <v>15</v>
      </c>
      <c r="B33" s="142" t="s">
        <v>2408</v>
      </c>
      <c r="C33" s="142" t="s">
        <v>46</v>
      </c>
      <c r="D33" s="148" t="s">
        <v>2411</v>
      </c>
      <c r="E33" s="142" t="s">
        <v>2409</v>
      </c>
    </row>
    <row r="34" spans="1:5" s="120" customFormat="1" ht="18.75" customHeight="1" x14ac:dyDescent="0.25">
      <c r="A34" s="137" t="str">
        <f>VLOOKUP(B34,'[1]LISTADO ATM'!$A$2:$C$922,3,0)</f>
        <v>DISTRITO NACIONAL</v>
      </c>
      <c r="B34" s="123">
        <v>232</v>
      </c>
      <c r="C34" s="137" t="str">
        <f>VLOOKUP(B34,'[1]LISTADO ATM'!$A$2:$B$922,2,0)</f>
        <v xml:space="preserve">ATM S/M Nacional Charles de Gaulle </v>
      </c>
      <c r="D34" s="144" t="s">
        <v>2434</v>
      </c>
      <c r="E34" s="123">
        <v>3336021070</v>
      </c>
    </row>
    <row r="35" spans="1:5" s="120" customFormat="1" ht="18.75" customHeight="1" x14ac:dyDescent="0.25">
      <c r="A35" s="137" t="str">
        <f>VLOOKUP(B35,'[1]LISTADO ATM'!$A$2:$C$922,3,0)</f>
        <v>NORTE</v>
      </c>
      <c r="B35" s="151">
        <v>903</v>
      </c>
      <c r="C35" s="137" t="str">
        <f>VLOOKUP(B35,'[1]LISTADO ATM'!$A$2:$B$922,2,0)</f>
        <v xml:space="preserve">ATM Oficina La Vega Real I </v>
      </c>
      <c r="D35" s="152" t="s">
        <v>2434</v>
      </c>
      <c r="E35" s="149" t="s">
        <v>2640</v>
      </c>
    </row>
    <row r="36" spans="1:5" s="120" customFormat="1" ht="18.75" customHeight="1" x14ac:dyDescent="0.25">
      <c r="A36" s="137" t="str">
        <f>VLOOKUP(B36,'[1]LISTADO ATM'!$A$2:$C$922,3,0)</f>
        <v>DISTRITO NACIONAL</v>
      </c>
      <c r="B36" s="149">
        <v>578</v>
      </c>
      <c r="C36" s="137" t="str">
        <f>VLOOKUP(B36,'[1]LISTADO ATM'!$A$2:$B$922,2,0)</f>
        <v xml:space="preserve">ATM Procuraduría General de la República </v>
      </c>
      <c r="D36" s="152" t="s">
        <v>2434</v>
      </c>
      <c r="E36" s="149" t="s">
        <v>2638</v>
      </c>
    </row>
    <row r="37" spans="1:5" s="120" customFormat="1" ht="18.75" customHeight="1" x14ac:dyDescent="0.25">
      <c r="A37" s="137" t="str">
        <f>VLOOKUP(B37,'[1]LISTADO ATM'!$A$2:$C$922,3,0)</f>
        <v>DISTRITO NACIONAL</v>
      </c>
      <c r="B37" s="149">
        <v>302</v>
      </c>
      <c r="C37" s="137" t="str">
        <f>VLOOKUP(B37,'[1]LISTADO ATM'!$A$2:$B$922,2,0)</f>
        <v xml:space="preserve">ATM S/M Aprezio Los Mameyes  </v>
      </c>
      <c r="D37" s="152" t="s">
        <v>2434</v>
      </c>
      <c r="E37" s="149" t="s">
        <v>2637</v>
      </c>
    </row>
    <row r="38" spans="1:5" s="120" customFormat="1" ht="18.75" customHeight="1" x14ac:dyDescent="0.25">
      <c r="A38" s="137" t="e">
        <f>VLOOKUP(B38,'[1]LISTADO ATM'!$A$2:$C$922,3,0)</f>
        <v>#N/A</v>
      </c>
      <c r="B38" s="149"/>
      <c r="C38" s="137" t="e">
        <f>VLOOKUP(B38,'[1]LISTADO ATM'!$A$2:$B$922,2,0)</f>
        <v>#N/A</v>
      </c>
      <c r="D38" s="144"/>
      <c r="E38" s="149"/>
    </row>
    <row r="39" spans="1:5" s="120" customFormat="1" ht="18.75" customHeight="1" thickBot="1" x14ac:dyDescent="0.3">
      <c r="A39" s="143" t="s">
        <v>2462</v>
      </c>
      <c r="B39" s="134">
        <f>COUNTA(B34:B37)</f>
        <v>4</v>
      </c>
      <c r="C39" s="170"/>
      <c r="D39" s="171"/>
      <c r="E39" s="172"/>
    </row>
    <row r="40" spans="1:5" s="120" customFormat="1" ht="18.75" customHeight="1" thickBot="1" x14ac:dyDescent="0.3">
      <c r="A40" s="167"/>
      <c r="B40" s="168"/>
      <c r="C40" s="168"/>
      <c r="D40" s="168"/>
      <c r="E40" s="169"/>
    </row>
    <row r="41" spans="1:5" s="120" customFormat="1" ht="18.75" customHeight="1" thickBot="1" x14ac:dyDescent="0.3">
      <c r="A41" s="173" t="s">
        <v>2578</v>
      </c>
      <c r="B41" s="174"/>
      <c r="C41" s="174"/>
      <c r="D41" s="174"/>
      <c r="E41" s="175"/>
    </row>
    <row r="42" spans="1:5" s="120" customFormat="1" ht="18.75" customHeight="1" x14ac:dyDescent="0.25">
      <c r="A42" s="142" t="s">
        <v>15</v>
      </c>
      <c r="B42" s="142" t="s">
        <v>2408</v>
      </c>
      <c r="C42" s="142" t="s">
        <v>46</v>
      </c>
      <c r="D42" s="148" t="s">
        <v>2411</v>
      </c>
      <c r="E42" s="142" t="s">
        <v>2409</v>
      </c>
    </row>
    <row r="43" spans="1:5" s="120" customFormat="1" ht="18.75" customHeight="1" x14ac:dyDescent="0.25">
      <c r="A43" s="137" t="str">
        <f>VLOOKUP(B43,'[1]LISTADO ATM'!$A$2:$C$922,3,0)</f>
        <v>DISTRITO NACIONAL</v>
      </c>
      <c r="B43" s="123">
        <v>231</v>
      </c>
      <c r="C43" s="137" t="str">
        <f>VLOOKUP(B43,'[1]LISTADO ATM'!$A$2:$B$822,2,0)</f>
        <v xml:space="preserve">ATM Oficina Zona Oriental </v>
      </c>
      <c r="D43" s="144" t="s">
        <v>2616</v>
      </c>
      <c r="E43" s="123">
        <v>3336019853</v>
      </c>
    </row>
    <row r="44" spans="1:5" s="120" customFormat="1" ht="18.75" customHeight="1" x14ac:dyDescent="0.25">
      <c r="A44" s="137" t="str">
        <f>VLOOKUP(B44,'[1]LISTADO ATM'!$A$2:$C$922,3,0)</f>
        <v>DISTRITO NACIONAL</v>
      </c>
      <c r="B44" s="123">
        <v>946</v>
      </c>
      <c r="C44" s="137" t="str">
        <f>VLOOKUP(B44,'[1]LISTADO ATM'!$A$2:$B$822,2,0)</f>
        <v xml:space="preserve">ATM Oficina Núñez de Cáceres I </v>
      </c>
      <c r="D44" s="144" t="s">
        <v>2616</v>
      </c>
      <c r="E44" s="123">
        <v>3336020813</v>
      </c>
    </row>
    <row r="45" spans="1:5" s="120" customFormat="1" ht="18.75" customHeight="1" x14ac:dyDescent="0.25">
      <c r="A45" s="137" t="str">
        <f>VLOOKUP(B45,'[1]LISTADO ATM'!$A$2:$C$922,3,0)</f>
        <v>DISTRITO NACIONAL</v>
      </c>
      <c r="B45" s="123">
        <v>471</v>
      </c>
      <c r="C45" s="137" t="str">
        <f>VLOOKUP(B45,'[1]LISTADO ATM'!$A$2:$B$822,2,0)</f>
        <v>ATM Autoservicio DGT I</v>
      </c>
      <c r="D45" s="144" t="s">
        <v>2616</v>
      </c>
      <c r="E45" s="123">
        <v>3336021345</v>
      </c>
    </row>
    <row r="46" spans="1:5" s="120" customFormat="1" ht="18.75" customHeight="1" x14ac:dyDescent="0.25">
      <c r="A46" s="137" t="str">
        <f>VLOOKUP(B46,'[1]LISTADO ATM'!$A$2:$C$922,3,0)</f>
        <v>DISTRITO NACIONAL</v>
      </c>
      <c r="B46" s="123">
        <v>326</v>
      </c>
      <c r="C46" s="137" t="str">
        <f>VLOOKUP(B46,'[1]LISTADO ATM'!$A$2:$B$822,2,0)</f>
        <v>ATM Autoservicio Jiménez Moya II</v>
      </c>
      <c r="D46" s="144" t="s">
        <v>2616</v>
      </c>
      <c r="E46" s="123">
        <v>3336021350</v>
      </c>
    </row>
    <row r="47" spans="1:5" s="120" customFormat="1" ht="18.75" customHeight="1" x14ac:dyDescent="0.25">
      <c r="A47" s="136" t="str">
        <f>VLOOKUP(B47,'[1]LISTADO ATM'!$A$2:$C$922,3,0)</f>
        <v>NORTE</v>
      </c>
      <c r="B47" s="149">
        <v>8</v>
      </c>
      <c r="C47" s="136" t="str">
        <f>VLOOKUP(B47,'[1]LISTADO ATM'!$A$2:$B$822,2,0)</f>
        <v>ATM Autoservicio Yaque</v>
      </c>
      <c r="D47" s="144" t="s">
        <v>2616</v>
      </c>
      <c r="E47" s="149" t="s">
        <v>2631</v>
      </c>
    </row>
    <row r="48" spans="1:5" s="120" customFormat="1" ht="18.75" customHeight="1" x14ac:dyDescent="0.25">
      <c r="A48" s="136" t="str">
        <f>VLOOKUP(B48,'[1]LISTADO ATM'!$A$2:$C$922,3,0)</f>
        <v>SUR</v>
      </c>
      <c r="B48" s="149">
        <v>584</v>
      </c>
      <c r="C48" s="136" t="str">
        <f>VLOOKUP(B48,'[1]LISTADO ATM'!$A$2:$B$822,2,0)</f>
        <v xml:space="preserve">ATM Oficina San Cristóbal I </v>
      </c>
      <c r="D48" s="145" t="s">
        <v>2544</v>
      </c>
      <c r="E48" s="149" t="s">
        <v>2632</v>
      </c>
    </row>
    <row r="49" spans="1:10" s="120" customFormat="1" ht="18.75" customHeight="1" x14ac:dyDescent="0.25">
      <c r="A49" s="136" t="str">
        <f>VLOOKUP(B49,'[1]LISTADO ATM'!$A$2:$C$922,3,0)</f>
        <v>ESTE</v>
      </c>
      <c r="B49" s="149">
        <v>429</v>
      </c>
      <c r="C49" s="136" t="str">
        <f>VLOOKUP(B49,'[1]LISTADO ATM'!$A$2:$B$822,2,0)</f>
        <v xml:space="preserve">ATM Oficina Jumbo La Romana </v>
      </c>
      <c r="D49" s="145" t="s">
        <v>2544</v>
      </c>
      <c r="E49" s="149" t="s">
        <v>2635</v>
      </c>
    </row>
    <row r="50" spans="1:10" s="120" customFormat="1" ht="18.75" customHeight="1" x14ac:dyDescent="0.25">
      <c r="A50" s="136" t="str">
        <f>VLOOKUP(B50,'[1]LISTADO ATM'!$A$2:$C$922,3,0)</f>
        <v>DISTRITO NACIONAL</v>
      </c>
      <c r="B50" s="149">
        <v>338</v>
      </c>
      <c r="C50" s="136" t="str">
        <f>VLOOKUP(B50,'[1]LISTADO ATM'!$A$2:$B$822,2,0)</f>
        <v>ATM S/M Aprezio Pantoja</v>
      </c>
      <c r="D50" s="145" t="s">
        <v>2544</v>
      </c>
      <c r="E50" s="149" t="s">
        <v>2642</v>
      </c>
    </row>
    <row r="51" spans="1:10" s="120" customFormat="1" ht="18.75" customHeight="1" x14ac:dyDescent="0.25">
      <c r="A51" s="136" t="e">
        <f>VLOOKUP(B51,'[1]LISTADO ATM'!$A$2:$C$922,3,0)</f>
        <v>#N/A</v>
      </c>
      <c r="B51" s="149"/>
      <c r="C51" s="136" t="e">
        <f>VLOOKUP(B51,'[1]LISTADO ATM'!$A$2:$B$822,2,0)</f>
        <v>#N/A</v>
      </c>
      <c r="D51" s="144"/>
      <c r="E51" s="149"/>
    </row>
    <row r="52" spans="1:10" s="120" customFormat="1" ht="18.75" customHeight="1" thickBot="1" x14ac:dyDescent="0.3">
      <c r="A52" s="143" t="s">
        <v>2462</v>
      </c>
      <c r="B52" s="134">
        <f>COUNT(B43:B51)</f>
        <v>8</v>
      </c>
      <c r="C52" s="170"/>
      <c r="D52" s="171"/>
      <c r="E52" s="172"/>
    </row>
    <row r="53" spans="1:10" s="120" customFormat="1" ht="18.75" customHeight="1" thickBot="1" x14ac:dyDescent="0.3">
      <c r="A53" s="167"/>
      <c r="B53" s="168"/>
      <c r="C53" s="180"/>
      <c r="D53" s="180"/>
      <c r="E53" s="181"/>
    </row>
    <row r="54" spans="1:10" s="120" customFormat="1" ht="18.75" customHeight="1" thickBot="1" x14ac:dyDescent="0.3">
      <c r="A54" s="197" t="s">
        <v>2464</v>
      </c>
      <c r="B54" s="198"/>
      <c r="C54" s="182"/>
      <c r="D54" s="182"/>
      <c r="E54" s="183"/>
    </row>
    <row r="55" spans="1:10" s="112" customFormat="1" ht="18.75" customHeight="1" thickBot="1" x14ac:dyDescent="0.3">
      <c r="A55" s="199">
        <f>+B30+B39+B52</f>
        <v>18</v>
      </c>
      <c r="B55" s="200"/>
      <c r="C55" s="182"/>
      <c r="D55" s="182"/>
      <c r="E55" s="183"/>
    </row>
    <row r="56" spans="1:10" s="112" customFormat="1" ht="18.75" customHeight="1" thickBot="1" x14ac:dyDescent="0.3">
      <c r="A56" s="201"/>
      <c r="B56" s="202"/>
      <c r="C56" s="168"/>
      <c r="D56" s="168"/>
      <c r="E56" s="169"/>
      <c r="F56" s="120"/>
    </row>
    <row r="57" spans="1:10" s="112" customFormat="1" ht="18.75" customHeight="1" thickBot="1" x14ac:dyDescent="0.3">
      <c r="A57" s="191" t="s">
        <v>2465</v>
      </c>
      <c r="B57" s="192"/>
      <c r="C57" s="192"/>
      <c r="D57" s="192"/>
      <c r="E57" s="193"/>
      <c r="F57" s="120"/>
      <c r="G57" s="119"/>
      <c r="H57" s="119"/>
      <c r="I57" s="119"/>
      <c r="J57" s="119"/>
    </row>
    <row r="58" spans="1:10" s="119" customFormat="1" ht="18" customHeight="1" x14ac:dyDescent="0.25">
      <c r="A58" s="142" t="s">
        <v>15</v>
      </c>
      <c r="B58" s="142" t="s">
        <v>2408</v>
      </c>
      <c r="C58" s="142" t="s">
        <v>46</v>
      </c>
      <c r="D58" s="178" t="s">
        <v>2411</v>
      </c>
      <c r="E58" s="179"/>
      <c r="F58" s="120"/>
    </row>
    <row r="59" spans="1:10" s="119" customFormat="1" ht="18" customHeight="1" x14ac:dyDescent="0.25">
      <c r="A59" s="136" t="str">
        <f>VLOOKUP(B59,'[1]LISTADO ATM'!$A$2:$C$922,3,0)</f>
        <v>DISTRITO NACIONAL</v>
      </c>
      <c r="B59" s="135">
        <v>725</v>
      </c>
      <c r="C59" s="136" t="str">
        <f>VLOOKUP(B59,'[1]LISTADO ATM'!$A$2:$B$822,2,0)</f>
        <v xml:space="preserve">ATM El Huacal II  </v>
      </c>
      <c r="D59" s="176" t="s">
        <v>2624</v>
      </c>
      <c r="E59" s="177"/>
      <c r="F59" s="120"/>
    </row>
    <row r="60" spans="1:10" s="112" customFormat="1" ht="18" customHeight="1" x14ac:dyDescent="0.25">
      <c r="A60" s="136" t="str">
        <f>VLOOKUP(B60,'[1]LISTADO ATM'!$A$2:$C$922,3,0)</f>
        <v>ESTE</v>
      </c>
      <c r="B60" s="135">
        <v>673</v>
      </c>
      <c r="C60" s="136" t="str">
        <f>VLOOKUP(B60,'[1]LISTADO ATM'!$A$2:$B$822,2,0)</f>
        <v>ATM Clínica Dr. Cruz Jiminián</v>
      </c>
      <c r="D60" s="176" t="s">
        <v>2580</v>
      </c>
      <c r="E60" s="177"/>
      <c r="F60" s="120"/>
      <c r="G60" s="119"/>
      <c r="H60" s="119"/>
      <c r="I60" s="119"/>
      <c r="J60" s="119"/>
    </row>
    <row r="61" spans="1:10" s="112" customFormat="1" ht="18.75" customHeight="1" x14ac:dyDescent="0.25">
      <c r="A61" s="136" t="str">
        <f>VLOOKUP(B61,'[1]LISTADO ATM'!$A$2:$C$922,3,0)</f>
        <v>DISTRITO NACIONAL</v>
      </c>
      <c r="B61" s="135">
        <v>147</v>
      </c>
      <c r="C61" s="136" t="str">
        <f>VLOOKUP(B61,'[1]LISTADO ATM'!$A$2:$B$822,2,0)</f>
        <v xml:space="preserve">ATM Kiosco Megacentro I </v>
      </c>
      <c r="D61" s="176" t="s">
        <v>2580</v>
      </c>
      <c r="E61" s="177"/>
      <c r="F61" s="120"/>
      <c r="G61" s="119"/>
      <c r="H61" s="119"/>
      <c r="I61" s="119"/>
      <c r="J61" s="119"/>
    </row>
    <row r="62" spans="1:10" s="112" customFormat="1" ht="18" customHeight="1" x14ac:dyDescent="0.25">
      <c r="A62" s="136" t="str">
        <f>VLOOKUP(B62,'[1]LISTADO ATM'!$A$2:$C$922,3,0)</f>
        <v>DISTRITO NACIONAL</v>
      </c>
      <c r="B62" s="135">
        <v>769</v>
      </c>
      <c r="C62" s="136" t="str">
        <f>VLOOKUP(B62,'[1]LISTADO ATM'!$A$2:$B$822,2,0)</f>
        <v>ATM UNP Pablo Mella Morales</v>
      </c>
      <c r="D62" s="176" t="s">
        <v>2580</v>
      </c>
      <c r="E62" s="177"/>
      <c r="F62" s="120"/>
      <c r="G62" s="119"/>
      <c r="H62" s="119"/>
      <c r="I62" s="119"/>
      <c r="J62" s="119"/>
    </row>
    <row r="63" spans="1:10" s="120" customFormat="1" ht="18" customHeight="1" x14ac:dyDescent="0.25">
      <c r="A63" s="136" t="str">
        <f>VLOOKUP(B63,'[1]LISTADO ATM'!$A$2:$C$922,3,0)</f>
        <v>DISTRITO NACIONAL</v>
      </c>
      <c r="B63" s="135">
        <v>318</v>
      </c>
      <c r="C63" s="136" t="str">
        <f>VLOOKUP(B63,'[1]LISTADO ATM'!$A$2:$B$822,2,0)</f>
        <v>ATM Autoservicio Lope de Vega</v>
      </c>
      <c r="D63" s="176" t="s">
        <v>2624</v>
      </c>
      <c r="E63" s="177"/>
    </row>
    <row r="64" spans="1:10" s="120" customFormat="1" ht="18" customHeight="1" x14ac:dyDescent="0.25">
      <c r="A64" s="136" t="str">
        <f>VLOOKUP(B64,'[1]LISTADO ATM'!$A$2:$C$922,3,0)</f>
        <v>DISTRITO NACIONAL</v>
      </c>
      <c r="B64" s="135">
        <v>162</v>
      </c>
      <c r="C64" s="136" t="str">
        <f>VLOOKUP(B64,'[1]LISTADO ATM'!$A$2:$B$822,2,0)</f>
        <v xml:space="preserve">ATM Oficina Tiradentes I </v>
      </c>
      <c r="D64" s="176" t="s">
        <v>2580</v>
      </c>
      <c r="E64" s="177"/>
    </row>
    <row r="65" spans="1:5" s="120" customFormat="1" ht="18" customHeight="1" x14ac:dyDescent="0.25">
      <c r="A65" s="136" t="str">
        <f>VLOOKUP(B65,'[1]LISTADO ATM'!$A$2:$C$922,3,0)</f>
        <v>DISTRITO NACIONAL</v>
      </c>
      <c r="B65" s="135">
        <v>382</v>
      </c>
      <c r="C65" s="136" t="str">
        <f>VLOOKUP(B65,'[1]LISTADO ATM'!$A$2:$B$822,2,0)</f>
        <v>ATM Estación del Metro María Montés</v>
      </c>
      <c r="D65" s="176" t="s">
        <v>2580</v>
      </c>
      <c r="E65" s="177"/>
    </row>
    <row r="66" spans="1:5" s="120" customFormat="1" ht="18" customHeight="1" x14ac:dyDescent="0.25">
      <c r="A66" s="136" t="str">
        <f>VLOOKUP(B66,'[1]LISTADO ATM'!$A$2:$C$922,3,0)</f>
        <v>DISTRITO NACIONAL</v>
      </c>
      <c r="B66" s="135">
        <v>515</v>
      </c>
      <c r="C66" s="136" t="str">
        <f>VLOOKUP(B66,'[1]LISTADO ATM'!$A$2:$B$822,2,0)</f>
        <v xml:space="preserve">ATM Oficina Agora Mall I </v>
      </c>
      <c r="D66" s="176" t="s">
        <v>2624</v>
      </c>
      <c r="E66" s="177"/>
    </row>
    <row r="67" spans="1:5" s="120" customFormat="1" ht="18" customHeight="1" x14ac:dyDescent="0.25">
      <c r="A67" s="136" t="str">
        <f>VLOOKUP(B67,'[1]LISTADO ATM'!$A$2:$C$922,3,0)</f>
        <v>DISTRITO NACIONAL</v>
      </c>
      <c r="B67" s="135">
        <v>900</v>
      </c>
      <c r="C67" s="136" t="str">
        <f>VLOOKUP(B67,'[1]LISTADO ATM'!$A$2:$B$822,2,0)</f>
        <v xml:space="preserve">ATM UNP Merca Santo Domingo </v>
      </c>
      <c r="D67" s="176" t="s">
        <v>2580</v>
      </c>
      <c r="E67" s="177"/>
    </row>
    <row r="68" spans="1:5" s="120" customFormat="1" ht="18" customHeight="1" x14ac:dyDescent="0.25">
      <c r="A68" s="136" t="str">
        <f>VLOOKUP(B68,'[1]LISTADO ATM'!$A$2:$C$922,3,0)</f>
        <v>ESTE</v>
      </c>
      <c r="B68" s="135">
        <v>963</v>
      </c>
      <c r="C68" s="136" t="str">
        <f>VLOOKUP(B68,'[1]LISTADO ATM'!$A$2:$B$822,2,0)</f>
        <v xml:space="preserve">ATM Multiplaza La Romana </v>
      </c>
      <c r="D68" s="176" t="s">
        <v>2580</v>
      </c>
      <c r="E68" s="177"/>
    </row>
    <row r="69" spans="1:5" s="119" customFormat="1" ht="18.75" customHeight="1" x14ac:dyDescent="0.25">
      <c r="A69" s="136" t="str">
        <f>VLOOKUP(B69,'[1]LISTADO ATM'!$A$2:$C$922,3,0)</f>
        <v>SUR</v>
      </c>
      <c r="B69" s="135">
        <v>750</v>
      </c>
      <c r="C69" s="136" t="str">
        <f>VLOOKUP(B69,'[1]LISTADO ATM'!$A$2:$B$822,2,0)</f>
        <v xml:space="preserve">ATM UNP Duvergé </v>
      </c>
      <c r="D69" s="176" t="s">
        <v>2580</v>
      </c>
      <c r="E69" s="177"/>
    </row>
    <row r="70" spans="1:5" s="119" customFormat="1" ht="18.75" customHeight="1" x14ac:dyDescent="0.25">
      <c r="A70" s="136" t="str">
        <f>VLOOKUP(B70,'[1]LISTADO ATM'!$A$2:$C$922,3,0)</f>
        <v>NORTE</v>
      </c>
      <c r="B70" s="135">
        <v>806</v>
      </c>
      <c r="C70" s="136" t="str">
        <f>VLOOKUP(B70,'[1]LISTADO ATM'!$A$2:$B$822,2,0)</f>
        <v xml:space="preserve">ATM SEWN (Zona Franca (Santiago)) </v>
      </c>
      <c r="D70" s="176" t="s">
        <v>2580</v>
      </c>
      <c r="E70" s="177"/>
    </row>
    <row r="71" spans="1:5" s="112" customFormat="1" ht="18.75" customHeight="1" x14ac:dyDescent="0.25">
      <c r="A71" s="136" t="str">
        <f>VLOOKUP(B71,'[1]LISTADO ATM'!$A$2:$C$922,3,0)</f>
        <v>DISTRITO NACIONAL</v>
      </c>
      <c r="B71" s="135">
        <v>54</v>
      </c>
      <c r="C71" s="136" t="str">
        <f>VLOOKUP(B71,'[1]LISTADO ATM'!$A$2:$B$822,2,0)</f>
        <v xml:space="preserve">ATM Autoservicio Galería 360 </v>
      </c>
      <c r="D71" s="176" t="s">
        <v>2580</v>
      </c>
      <c r="E71" s="177"/>
    </row>
    <row r="72" spans="1:5" s="112" customFormat="1" ht="18" customHeight="1" x14ac:dyDescent="0.25">
      <c r="A72" s="136" t="e">
        <f>VLOOKUP(B72,'[1]LISTADO ATM'!$A$2:$C$922,3,0)</f>
        <v>#N/A</v>
      </c>
      <c r="B72" s="135"/>
      <c r="C72" s="136" t="e">
        <f>VLOOKUP(B72,'[1]LISTADO ATM'!$A$2:$B$822,2,0)</f>
        <v>#N/A</v>
      </c>
      <c r="D72" s="176"/>
      <c r="E72" s="177"/>
    </row>
    <row r="73" spans="1:5" ht="18.75" customHeight="1" x14ac:dyDescent="0.25">
      <c r="A73" s="136" t="e">
        <f>VLOOKUP(B73,'[1]LISTADO ATM'!$A$2:$C$922,3,0)</f>
        <v>#N/A</v>
      </c>
      <c r="B73" s="135"/>
      <c r="C73" s="136" t="e">
        <f>VLOOKUP(B73,'[1]LISTADO ATM'!$A$2:$B$822,2,0)</f>
        <v>#N/A</v>
      </c>
      <c r="D73" s="176"/>
      <c r="E73" s="177"/>
    </row>
    <row r="74" spans="1:5" ht="18.75" customHeight="1" thickBot="1" x14ac:dyDescent="0.3">
      <c r="A74" s="143" t="s">
        <v>2462</v>
      </c>
      <c r="B74" s="134">
        <f>COUNT(B59:B71)</f>
        <v>13</v>
      </c>
      <c r="C74" s="170"/>
      <c r="D74" s="171"/>
      <c r="E74" s="172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F1:G1"/>
    <mergeCell ref="A1:E1"/>
    <mergeCell ref="A2:E2"/>
    <mergeCell ref="A7:E7"/>
    <mergeCell ref="A3:B3"/>
    <mergeCell ref="C3:E6"/>
    <mergeCell ref="A6:B6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C74:E74"/>
    <mergeCell ref="D73:E73"/>
    <mergeCell ref="D69:E69"/>
    <mergeCell ref="D70:E70"/>
    <mergeCell ref="D71:E71"/>
    <mergeCell ref="D72:E72"/>
    <mergeCell ref="C30:E30"/>
    <mergeCell ref="A31:E31"/>
    <mergeCell ref="C39:E39"/>
    <mergeCell ref="A40:E40"/>
    <mergeCell ref="A41:E41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1" t="s">
        <v>2405</v>
      </c>
      <c r="E1" s="132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1" t="s">
        <v>2405</v>
      </c>
    </row>
    <row r="3" spans="2:5" s="120" customFormat="1" ht="18.75" thickBot="1" x14ac:dyDescent="0.3">
      <c r="B3" s="123">
        <v>449</v>
      </c>
      <c r="C3" s="131" t="s">
        <v>2405</v>
      </c>
    </row>
    <row r="4" spans="2:5" s="120" customFormat="1" ht="18.75" thickBot="1" x14ac:dyDescent="0.3">
      <c r="B4" s="123">
        <v>525</v>
      </c>
      <c r="C4" s="131" t="s">
        <v>2405</v>
      </c>
    </row>
    <row r="5" spans="2:5" s="120" customFormat="1" ht="18.75" thickBot="1" x14ac:dyDescent="0.3">
      <c r="B5" s="123"/>
      <c r="C5" s="131" t="s">
        <v>2405</v>
      </c>
    </row>
    <row r="6" spans="2:5" s="120" customFormat="1" ht="18.75" thickBot="1" x14ac:dyDescent="0.3">
      <c r="B6" s="123"/>
      <c r="C6" s="131" t="s">
        <v>2405</v>
      </c>
    </row>
    <row r="7" spans="2:5" s="120" customFormat="1" ht="18.75" thickBot="1" x14ac:dyDescent="0.3">
      <c r="B7" s="123"/>
      <c r="C7" s="131" t="s">
        <v>2405</v>
      </c>
    </row>
    <row r="8" spans="2:5" s="120" customFormat="1" ht="18.75" thickBot="1" x14ac:dyDescent="0.3">
      <c r="B8" s="123"/>
      <c r="C8" s="131" t="s">
        <v>2405</v>
      </c>
    </row>
    <row r="9" spans="2:5" s="120" customFormat="1" ht="18.75" thickBot="1" x14ac:dyDescent="0.3">
      <c r="B9" s="123"/>
      <c r="C9" s="131" t="s">
        <v>2405</v>
      </c>
    </row>
    <row r="10" spans="2:5" s="120" customFormat="1" ht="18.75" thickBot="1" x14ac:dyDescent="0.3">
      <c r="B10" s="123"/>
      <c r="C10" s="131" t="s">
        <v>2405</v>
      </c>
    </row>
    <row r="11" spans="2:5" s="120" customFormat="1" ht="18.75" thickBot="1" x14ac:dyDescent="0.3">
      <c r="B11" s="123"/>
      <c r="C11" s="131" t="s">
        <v>2405</v>
      </c>
    </row>
    <row r="12" spans="2:5" s="120" customFormat="1" ht="18.75" thickBot="1" x14ac:dyDescent="0.3">
      <c r="B12" s="123"/>
      <c r="C12" s="131" t="s">
        <v>2405</v>
      </c>
    </row>
    <row r="13" spans="2:5" s="120" customFormat="1" ht="18.75" thickBot="1" x14ac:dyDescent="0.3">
      <c r="B13" s="123"/>
      <c r="C13" s="131" t="s">
        <v>2405</v>
      </c>
    </row>
    <row r="14" spans="2:5" s="120" customFormat="1" ht="18.75" thickBot="1" x14ac:dyDescent="0.3">
      <c r="B14" s="123"/>
      <c r="C14" s="131" t="s">
        <v>2405</v>
      </c>
    </row>
    <row r="15" spans="2:5" s="120" customFormat="1" ht="18.75" thickBot="1" x14ac:dyDescent="0.3">
      <c r="B15" s="123"/>
      <c r="C15" s="131" t="s">
        <v>2405</v>
      </c>
    </row>
    <row r="16" spans="2:5" s="120" customFormat="1" ht="18.75" thickBot="1" x14ac:dyDescent="0.3">
      <c r="B16" s="127"/>
      <c r="C16" s="131" t="s">
        <v>2405</v>
      </c>
    </row>
    <row r="17" spans="2:3" s="120" customFormat="1" ht="18.75" thickBot="1" x14ac:dyDescent="0.3">
      <c r="B17" s="127"/>
      <c r="C17" s="131" t="s">
        <v>2405</v>
      </c>
    </row>
    <row r="18" spans="2:3" s="120" customFormat="1" ht="18.75" thickBot="1" x14ac:dyDescent="0.3">
      <c r="B18" s="127"/>
      <c r="C18" s="131" t="s">
        <v>2405</v>
      </c>
    </row>
    <row r="19" spans="2:3" s="120" customFormat="1" ht="18.75" thickBot="1" x14ac:dyDescent="0.3">
      <c r="B19" s="127"/>
      <c r="C19" s="131" t="s">
        <v>2405</v>
      </c>
    </row>
    <row r="20" spans="2:3" s="120" customFormat="1" ht="18.75" thickBot="1" x14ac:dyDescent="0.3">
      <c r="B20" s="127"/>
      <c r="C20" s="131" t="s">
        <v>2405</v>
      </c>
    </row>
    <row r="21" spans="2:3" s="120" customFormat="1" ht="18.75" thickBot="1" x14ac:dyDescent="0.3">
      <c r="B21" s="127"/>
      <c r="C21" s="131" t="s">
        <v>2405</v>
      </c>
    </row>
    <row r="22" spans="2:3" s="120" customFormat="1" ht="18.75" thickBot="1" x14ac:dyDescent="0.3">
      <c r="B22" s="127"/>
      <c r="C22" s="131" t="s">
        <v>2405</v>
      </c>
    </row>
    <row r="23" spans="2:3" s="120" customFormat="1" ht="18.75" thickBot="1" x14ac:dyDescent="0.3">
      <c r="B23" s="127"/>
      <c r="C23" s="131" t="s">
        <v>2405</v>
      </c>
    </row>
    <row r="24" spans="2:3" s="120" customFormat="1" ht="18.75" thickBot="1" x14ac:dyDescent="0.3">
      <c r="B24" s="127"/>
      <c r="C24" s="131" t="s">
        <v>2405</v>
      </c>
    </row>
    <row r="25" spans="2:3" s="120" customFormat="1" ht="18.75" thickBot="1" x14ac:dyDescent="0.3">
      <c r="B25" s="127"/>
      <c r="C25" s="131" t="s">
        <v>2405</v>
      </c>
    </row>
    <row r="26" spans="2:3" s="120" customFormat="1" ht="18.75" thickBot="1" x14ac:dyDescent="0.3">
      <c r="B26" s="127"/>
      <c r="C26" s="131" t="s">
        <v>2405</v>
      </c>
    </row>
    <row r="27" spans="2:3" s="120" customFormat="1" ht="18.75" thickBot="1" x14ac:dyDescent="0.3">
      <c r="B27" s="127"/>
      <c r="C27" s="131" t="s">
        <v>2405</v>
      </c>
    </row>
    <row r="28" spans="2:3" s="120" customFormat="1" ht="18.75" thickBot="1" x14ac:dyDescent="0.3">
      <c r="B28" s="127"/>
      <c r="C28" s="131" t="s">
        <v>2405</v>
      </c>
    </row>
    <row r="29" spans="2:3" s="120" customFormat="1" ht="18.75" thickBot="1" x14ac:dyDescent="0.3">
      <c r="B29" s="127"/>
      <c r="C29" s="131" t="s">
        <v>2405</v>
      </c>
    </row>
    <row r="30" spans="2:3" s="120" customFormat="1" ht="18.75" thickBot="1" x14ac:dyDescent="0.3">
      <c r="B30" s="127"/>
      <c r="C30" s="131" t="s">
        <v>2405</v>
      </c>
    </row>
    <row r="31" spans="2:3" s="120" customFormat="1" ht="18.75" thickBot="1" x14ac:dyDescent="0.3">
      <c r="B31" s="127"/>
      <c r="C31" s="131" t="s">
        <v>2405</v>
      </c>
    </row>
    <row r="32" spans="2:3" s="120" customFormat="1" ht="18.75" thickBot="1" x14ac:dyDescent="0.3">
      <c r="B32" s="127"/>
      <c r="C32" s="131" t="s">
        <v>2405</v>
      </c>
    </row>
    <row r="33" spans="2:3" s="120" customFormat="1" ht="18.75" thickBot="1" x14ac:dyDescent="0.3">
      <c r="B33" s="127"/>
      <c r="C33" s="131" t="s">
        <v>2405</v>
      </c>
    </row>
    <row r="34" spans="2:3" s="120" customFormat="1" ht="18.75" thickBot="1" x14ac:dyDescent="0.3">
      <c r="B34" s="127"/>
      <c r="C34" s="131" t="s">
        <v>2405</v>
      </c>
    </row>
    <row r="35" spans="2:3" s="120" customFormat="1" ht="18.75" thickBot="1" x14ac:dyDescent="0.3">
      <c r="B35" s="127"/>
      <c r="C35" s="131" t="s">
        <v>2405</v>
      </c>
    </row>
    <row r="36" spans="2:3" s="120" customFormat="1" ht="18.75" thickBot="1" x14ac:dyDescent="0.3">
      <c r="B36" s="127"/>
      <c r="C36" s="131" t="s">
        <v>2405</v>
      </c>
    </row>
    <row r="37" spans="2:3" s="120" customFormat="1" ht="18.75" thickBot="1" x14ac:dyDescent="0.3">
      <c r="B37" s="127"/>
      <c r="C37" s="131" t="s">
        <v>2405</v>
      </c>
    </row>
    <row r="38" spans="2:3" s="120" customFormat="1" ht="18.75" thickBot="1" x14ac:dyDescent="0.3">
      <c r="B38" s="127"/>
      <c r="C38" s="131" t="s">
        <v>2405</v>
      </c>
    </row>
    <row r="39" spans="2:3" s="120" customFormat="1" ht="18.75" thickBot="1" x14ac:dyDescent="0.3">
      <c r="B39" s="127"/>
      <c r="C39" s="131" t="s">
        <v>2405</v>
      </c>
    </row>
    <row r="40" spans="2:3" s="120" customFormat="1" ht="18.75" thickBot="1" x14ac:dyDescent="0.3">
      <c r="B40" s="127"/>
      <c r="C40" s="131" t="s">
        <v>2405</v>
      </c>
    </row>
    <row r="41" spans="2:3" s="120" customFormat="1" ht="18.75" thickBot="1" x14ac:dyDescent="0.3">
      <c r="B41" s="127"/>
      <c r="C41" s="131" t="s">
        <v>2405</v>
      </c>
    </row>
    <row r="42" spans="2:3" s="120" customFormat="1" ht="18.75" thickBot="1" x14ac:dyDescent="0.3">
      <c r="B42" s="127"/>
      <c r="C42" s="131" t="s">
        <v>2405</v>
      </c>
    </row>
    <row r="43" spans="2:3" s="120" customFormat="1" ht="18.75" thickBot="1" x14ac:dyDescent="0.3">
      <c r="B43" s="127"/>
      <c r="C43" s="131" t="s">
        <v>2405</v>
      </c>
    </row>
    <row r="44" spans="2:3" s="120" customFormat="1" ht="18.75" thickBot="1" x14ac:dyDescent="0.3">
      <c r="B44" s="127"/>
      <c r="C44" s="131" t="s">
        <v>2405</v>
      </c>
    </row>
    <row r="45" spans="2:3" s="120" customFormat="1" ht="18.75" thickBot="1" x14ac:dyDescent="0.3">
      <c r="B45" s="127"/>
      <c r="C45" s="131" t="s">
        <v>2405</v>
      </c>
    </row>
    <row r="46" spans="2:3" s="120" customFormat="1" ht="18.75" thickBot="1" x14ac:dyDescent="0.3">
      <c r="B46" s="127"/>
      <c r="C46" s="131" t="s">
        <v>2405</v>
      </c>
    </row>
    <row r="47" spans="2:3" s="120" customFormat="1" ht="18.75" thickBot="1" x14ac:dyDescent="0.3">
      <c r="B47" s="127"/>
      <c r="C47" s="131" t="s">
        <v>2405</v>
      </c>
    </row>
    <row r="48" spans="2:3" s="120" customFormat="1" ht="18.75" thickBot="1" x14ac:dyDescent="0.3">
      <c r="B48" s="127"/>
      <c r="C48" s="131" t="s">
        <v>2405</v>
      </c>
    </row>
    <row r="49" spans="2:3" s="120" customFormat="1" ht="18.75" thickBot="1" x14ac:dyDescent="0.3">
      <c r="B49" s="127"/>
      <c r="C49" s="131" t="s">
        <v>2405</v>
      </c>
    </row>
    <row r="50" spans="2:3" s="120" customFormat="1" ht="18.75" thickBot="1" x14ac:dyDescent="0.3">
      <c r="B50" s="127"/>
      <c r="C50" s="131" t="s">
        <v>2405</v>
      </c>
    </row>
    <row r="51" spans="2:3" s="120" customFormat="1" ht="18.75" thickBot="1" x14ac:dyDescent="0.3">
      <c r="B51" s="127"/>
      <c r="C51" s="131" t="s">
        <v>2405</v>
      </c>
    </row>
    <row r="52" spans="2:3" s="120" customFormat="1" ht="18.75" thickBot="1" x14ac:dyDescent="0.3">
      <c r="B52" s="127"/>
      <c r="C52" s="131" t="s">
        <v>2405</v>
      </c>
    </row>
    <row r="53" spans="2:3" s="120" customFormat="1" ht="18.75" thickBot="1" x14ac:dyDescent="0.3">
      <c r="B53" s="127"/>
      <c r="C53" s="131" t="s">
        <v>2405</v>
      </c>
    </row>
    <row r="54" spans="2:3" s="120" customFormat="1" ht="18.75" thickBot="1" x14ac:dyDescent="0.3">
      <c r="B54" s="127"/>
      <c r="C54" s="131" t="s">
        <v>2405</v>
      </c>
    </row>
    <row r="55" spans="2:3" s="120" customFormat="1" ht="18.75" thickBot="1" x14ac:dyDescent="0.3">
      <c r="B55" s="127"/>
      <c r="C55" s="131" t="s">
        <v>2405</v>
      </c>
    </row>
    <row r="56" spans="2:3" s="120" customFormat="1" ht="18.75" thickBot="1" x14ac:dyDescent="0.3">
      <c r="B56" s="127"/>
      <c r="C56" s="131" t="s">
        <v>2405</v>
      </c>
    </row>
    <row r="57" spans="2:3" s="120" customFormat="1" ht="18.75" thickBot="1" x14ac:dyDescent="0.3">
      <c r="B57" s="126"/>
      <c r="C57" s="131" t="s">
        <v>2405</v>
      </c>
    </row>
    <row r="58" spans="2:3" s="120" customFormat="1" ht="18.75" thickBot="1" x14ac:dyDescent="0.3">
      <c r="B58" s="126"/>
      <c r="C58" s="131" t="s">
        <v>2405</v>
      </c>
    </row>
    <row r="59" spans="2:3" s="120" customFormat="1" ht="18.75" thickBot="1" x14ac:dyDescent="0.3">
      <c r="B59" s="126"/>
      <c r="C59" s="131" t="s">
        <v>2405</v>
      </c>
    </row>
    <row r="60" spans="2:3" s="120" customFormat="1" ht="18.75" thickBot="1" x14ac:dyDescent="0.3">
      <c r="B60" s="126"/>
      <c r="C60" s="131" t="s">
        <v>2405</v>
      </c>
    </row>
    <row r="61" spans="2:3" s="120" customFormat="1" ht="18.75" thickBot="1" x14ac:dyDescent="0.3">
      <c r="B61" s="127"/>
      <c r="C61" s="131" t="s">
        <v>2405</v>
      </c>
    </row>
    <row r="62" spans="2:3" s="120" customFormat="1" ht="18.75" thickBot="1" x14ac:dyDescent="0.3">
      <c r="B62" s="127"/>
      <c r="C62" s="131" t="s">
        <v>2405</v>
      </c>
    </row>
    <row r="63" spans="2:3" s="120" customFormat="1" ht="18.75" thickBot="1" x14ac:dyDescent="0.3">
      <c r="B63" s="127"/>
      <c r="C63" s="131" t="s">
        <v>2405</v>
      </c>
    </row>
    <row r="64" spans="2:3" s="120" customFormat="1" ht="18.75" thickBot="1" x14ac:dyDescent="0.3">
      <c r="B64" s="127"/>
      <c r="C64" s="131" t="s">
        <v>2405</v>
      </c>
    </row>
    <row r="65" spans="2:3" s="120" customFormat="1" ht="18.75" thickBot="1" x14ac:dyDescent="0.3">
      <c r="B65" s="127"/>
      <c r="C65" s="131" t="s">
        <v>2405</v>
      </c>
    </row>
    <row r="66" spans="2:3" s="120" customFormat="1" ht="18.75" thickBot="1" x14ac:dyDescent="0.3">
      <c r="B66" s="127"/>
      <c r="C66" s="131" t="s">
        <v>2405</v>
      </c>
    </row>
    <row r="67" spans="2:3" s="120" customFormat="1" ht="18" x14ac:dyDescent="0.25">
      <c r="B67" s="127"/>
      <c r="C67" s="131" t="s">
        <v>2405</v>
      </c>
    </row>
  </sheetData>
  <conditionalFormatting sqref="B61:B67">
    <cfRule type="duplicateValues" dxfId="212" priority="292"/>
  </conditionalFormatting>
  <conditionalFormatting sqref="B61:B67">
    <cfRule type="duplicateValues" dxfId="211" priority="291"/>
  </conditionalFormatting>
  <conditionalFormatting sqref="B57:B60">
    <cfRule type="duplicateValues" dxfId="210" priority="289"/>
  </conditionalFormatting>
  <conditionalFormatting sqref="B57:B60">
    <cfRule type="duplicateValues" dxfId="209" priority="290"/>
  </conditionalFormatting>
  <conditionalFormatting sqref="B40:B56">
    <cfRule type="duplicateValues" dxfId="208" priority="288"/>
  </conditionalFormatting>
  <conditionalFormatting sqref="B39">
    <cfRule type="duplicateValues" dxfId="207" priority="287"/>
  </conditionalFormatting>
  <conditionalFormatting sqref="B20:B38">
    <cfRule type="duplicateValues" dxfId="206" priority="281"/>
  </conditionalFormatting>
  <conditionalFormatting sqref="B20:B38">
    <cfRule type="duplicateValues" dxfId="205" priority="282"/>
    <cfRule type="duplicateValues" dxfId="204" priority="283"/>
  </conditionalFormatting>
  <conditionalFormatting sqref="B20:B38">
    <cfRule type="duplicateValues" dxfId="203" priority="284"/>
  </conditionalFormatting>
  <conditionalFormatting sqref="B20:B38">
    <cfRule type="duplicateValues" dxfId="202" priority="280"/>
  </conditionalFormatting>
  <conditionalFormatting sqref="B20:B38">
    <cfRule type="duplicateValues" dxfId="201" priority="285"/>
  </conditionalFormatting>
  <conditionalFormatting sqref="B20:B38">
    <cfRule type="duplicateValues" dxfId="200" priority="286"/>
  </conditionalFormatting>
  <conditionalFormatting sqref="B17:B19">
    <cfRule type="duplicateValues" dxfId="199" priority="274"/>
  </conditionalFormatting>
  <conditionalFormatting sqref="B17:B19">
    <cfRule type="duplicateValues" dxfId="198" priority="275"/>
    <cfRule type="duplicateValues" dxfId="197" priority="276"/>
  </conditionalFormatting>
  <conditionalFormatting sqref="B17:B19">
    <cfRule type="duplicateValues" dxfId="196" priority="277"/>
  </conditionalFormatting>
  <conditionalFormatting sqref="B17:B19">
    <cfRule type="duplicateValues" dxfId="195" priority="273"/>
  </conditionalFormatting>
  <conditionalFormatting sqref="B17:B19">
    <cfRule type="duplicateValues" dxfId="194" priority="278"/>
  </conditionalFormatting>
  <conditionalFormatting sqref="B17:B19">
    <cfRule type="duplicateValues" dxfId="193" priority="279"/>
  </conditionalFormatting>
  <conditionalFormatting sqref="B16">
    <cfRule type="duplicateValues" dxfId="192" priority="271"/>
  </conditionalFormatting>
  <conditionalFormatting sqref="B16">
    <cfRule type="duplicateValues" dxfId="191" priority="272"/>
  </conditionalFormatting>
  <conditionalFormatting sqref="B15">
    <cfRule type="duplicateValues" dxfId="190" priority="141"/>
  </conditionalFormatting>
  <conditionalFormatting sqref="B15">
    <cfRule type="duplicateValues" dxfId="189" priority="133"/>
    <cfRule type="duplicateValues" dxfId="188" priority="134"/>
  </conditionalFormatting>
  <conditionalFormatting sqref="B15">
    <cfRule type="duplicateValues" dxfId="187" priority="132"/>
  </conditionalFormatting>
  <conditionalFormatting sqref="B15">
    <cfRule type="duplicateValues" dxfId="186" priority="130"/>
    <cfRule type="duplicateValues" dxfId="185" priority="131"/>
  </conditionalFormatting>
  <conditionalFormatting sqref="B15">
    <cfRule type="duplicateValues" dxfId="184" priority="127"/>
    <cfRule type="duplicateValues" dxfId="183" priority="128"/>
    <cfRule type="duplicateValues" dxfId="182" priority="129"/>
  </conditionalFormatting>
  <conditionalFormatting sqref="B6:B14">
    <cfRule type="duplicateValues" dxfId="181" priority="120"/>
  </conditionalFormatting>
  <conditionalFormatting sqref="B6:B14">
    <cfRule type="duplicateValues" dxfId="180" priority="118"/>
    <cfRule type="duplicateValues" dxfId="179" priority="119"/>
  </conditionalFormatting>
  <conditionalFormatting sqref="B6:B14">
    <cfRule type="duplicateValues" dxfId="178" priority="115"/>
    <cfRule type="duplicateValues" dxfId="177" priority="116"/>
    <cfRule type="duplicateValues" dxfId="176" priority="117"/>
  </conditionalFormatting>
  <conditionalFormatting sqref="B6:B14">
    <cfRule type="duplicateValues" dxfId="175" priority="114"/>
  </conditionalFormatting>
  <conditionalFormatting sqref="B6:B14">
    <cfRule type="duplicateValues" dxfId="174" priority="111"/>
    <cfRule type="duplicateValues" dxfId="173" priority="112"/>
    <cfRule type="duplicateValues" dxfId="172" priority="113"/>
  </conditionalFormatting>
  <conditionalFormatting sqref="B6:B14">
    <cfRule type="duplicateValues" dxfId="171" priority="109"/>
    <cfRule type="duplicateValues" dxfId="170" priority="110"/>
  </conditionalFormatting>
  <conditionalFormatting sqref="B6:B14">
    <cfRule type="duplicateValues" dxfId="169" priority="107"/>
    <cfRule type="duplicateValues" dxfId="168" priority="108"/>
  </conditionalFormatting>
  <conditionalFormatting sqref="B6:B14">
    <cfRule type="duplicateValues" dxfId="167" priority="106"/>
  </conditionalFormatting>
  <conditionalFormatting sqref="B6:B14">
    <cfRule type="duplicateValues" dxfId="166" priority="103"/>
    <cfRule type="duplicateValues" dxfId="165" priority="104"/>
    <cfRule type="duplicateValues" dxfId="164" priority="105"/>
  </conditionalFormatting>
  <conditionalFormatting sqref="B6:B14">
    <cfRule type="duplicateValues" dxfId="163" priority="102"/>
  </conditionalFormatting>
  <conditionalFormatting sqref="B5">
    <cfRule type="duplicateValues" dxfId="162" priority="95"/>
  </conditionalFormatting>
  <conditionalFormatting sqref="B5">
    <cfRule type="duplicateValues" dxfId="161" priority="93"/>
    <cfRule type="duplicateValues" dxfId="160" priority="94"/>
  </conditionalFormatting>
  <conditionalFormatting sqref="B5">
    <cfRule type="duplicateValues" dxfId="159" priority="90"/>
    <cfRule type="duplicateValues" dxfId="158" priority="91"/>
    <cfRule type="duplicateValues" dxfId="157" priority="92"/>
  </conditionalFormatting>
  <conditionalFormatting sqref="B5">
    <cfRule type="duplicateValues" dxfId="156" priority="89"/>
  </conditionalFormatting>
  <conditionalFormatting sqref="B5">
    <cfRule type="duplicateValues" dxfId="155" priority="86"/>
    <cfRule type="duplicateValues" dxfId="154" priority="87"/>
    <cfRule type="duplicateValues" dxfId="153" priority="88"/>
  </conditionalFormatting>
  <conditionalFormatting sqref="B5">
    <cfRule type="duplicateValues" dxfId="152" priority="84"/>
    <cfRule type="duplicateValues" dxfId="151" priority="85"/>
  </conditionalFormatting>
  <conditionalFormatting sqref="B5">
    <cfRule type="duplicateValues" dxfId="150" priority="82"/>
    <cfRule type="duplicateValues" dxfId="149" priority="83"/>
  </conditionalFormatting>
  <conditionalFormatting sqref="B5">
    <cfRule type="duplicateValues" dxfId="148" priority="81"/>
  </conditionalFormatting>
  <conditionalFormatting sqref="B5">
    <cfRule type="duplicateValues" dxfId="147" priority="78"/>
    <cfRule type="duplicateValues" dxfId="146" priority="79"/>
    <cfRule type="duplicateValues" dxfId="145" priority="80"/>
  </conditionalFormatting>
  <conditionalFormatting sqref="B5">
    <cfRule type="duplicateValues" dxfId="144" priority="77"/>
  </conditionalFormatting>
  <conditionalFormatting sqref="B1">
    <cfRule type="duplicateValues" dxfId="143" priority="38"/>
  </conditionalFormatting>
  <conditionalFormatting sqref="B1">
    <cfRule type="duplicateValues" dxfId="142" priority="36"/>
    <cfRule type="duplicateValues" dxfId="141" priority="37"/>
  </conditionalFormatting>
  <conditionalFormatting sqref="B1">
    <cfRule type="duplicateValues" dxfId="140" priority="33"/>
    <cfRule type="duplicateValues" dxfId="139" priority="34"/>
    <cfRule type="duplicateValues" dxfId="138" priority="35"/>
  </conditionalFormatting>
  <conditionalFormatting sqref="B1">
    <cfRule type="duplicateValues" dxfId="137" priority="32"/>
  </conditionalFormatting>
  <conditionalFormatting sqref="B1">
    <cfRule type="duplicateValues" dxfId="136" priority="29"/>
    <cfRule type="duplicateValues" dxfId="135" priority="30"/>
    <cfRule type="duplicateValues" dxfId="134" priority="31"/>
  </conditionalFormatting>
  <conditionalFormatting sqref="B1">
    <cfRule type="duplicateValues" dxfId="133" priority="27"/>
    <cfRule type="duplicateValues" dxfId="132" priority="28"/>
  </conditionalFormatting>
  <conditionalFormatting sqref="B1">
    <cfRule type="duplicateValues" dxfId="131" priority="25"/>
    <cfRule type="duplicateValues" dxfId="130" priority="26"/>
  </conditionalFormatting>
  <conditionalFormatting sqref="B1">
    <cfRule type="duplicateValues" dxfId="129" priority="24"/>
  </conditionalFormatting>
  <conditionalFormatting sqref="B1">
    <cfRule type="duplicateValues" dxfId="128" priority="21"/>
    <cfRule type="duplicateValues" dxfId="127" priority="22"/>
    <cfRule type="duplicateValues" dxfId="126" priority="23"/>
  </conditionalFormatting>
  <conditionalFormatting sqref="B1">
    <cfRule type="duplicateValues" dxfId="125" priority="20"/>
  </conditionalFormatting>
  <conditionalFormatting sqref="B2:B4">
    <cfRule type="duplicateValues" dxfId="124" priority="19"/>
  </conditionalFormatting>
  <conditionalFormatting sqref="B2:B4">
    <cfRule type="duplicateValues" dxfId="123" priority="17"/>
    <cfRule type="duplicateValues" dxfId="122" priority="18"/>
  </conditionalFormatting>
  <conditionalFormatting sqref="B2:B4">
    <cfRule type="duplicateValues" dxfId="121" priority="14"/>
    <cfRule type="duplicateValues" dxfId="120" priority="15"/>
    <cfRule type="duplicateValues" dxfId="119" priority="16"/>
  </conditionalFormatting>
  <conditionalFormatting sqref="B2:B4">
    <cfRule type="duplicateValues" dxfId="118" priority="13"/>
  </conditionalFormatting>
  <conditionalFormatting sqref="B2:B4">
    <cfRule type="duplicateValues" dxfId="117" priority="10"/>
    <cfRule type="duplicateValues" dxfId="116" priority="11"/>
    <cfRule type="duplicateValues" dxfId="115" priority="12"/>
  </conditionalFormatting>
  <conditionalFormatting sqref="B2:B4">
    <cfRule type="duplicateValues" dxfId="114" priority="8"/>
    <cfRule type="duplicateValues" dxfId="113" priority="9"/>
  </conditionalFormatting>
  <conditionalFormatting sqref="B2:B4">
    <cfRule type="duplicateValues" dxfId="112" priority="6"/>
    <cfRule type="duplicateValues" dxfId="111" priority="7"/>
  </conditionalFormatting>
  <conditionalFormatting sqref="B2:B4">
    <cfRule type="duplicateValues" dxfId="110" priority="5"/>
  </conditionalFormatting>
  <conditionalFormatting sqref="B2:B4">
    <cfRule type="duplicateValues" dxfId="109" priority="2"/>
    <cfRule type="duplicateValues" dxfId="108" priority="3"/>
    <cfRule type="duplicateValues" dxfId="107" priority="4"/>
  </conditionalFormatting>
  <conditionalFormatting sqref="B2:B4">
    <cfRule type="duplicateValues" dxfId="10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8" t="s">
        <v>2413</v>
      </c>
      <c r="B1" s="219"/>
      <c r="C1" s="219"/>
      <c r="D1" s="21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8" t="s">
        <v>2422</v>
      </c>
      <c r="B18" s="219"/>
      <c r="C18" s="219"/>
      <c r="D18" s="21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2021-09-12T22:41:47Z</dcterms:modified>
</cp:coreProperties>
</file>