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/>
  <c r="G19" i="1"/>
  <c r="H19" i="1"/>
  <c r="I19" i="1"/>
  <c r="J19" i="1"/>
  <c r="K19" i="1"/>
  <c r="A19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18" i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I2" i="16" l="1"/>
  <c r="K4" i="16" l="1"/>
  <c r="K1" i="16" l="1"/>
  <c r="A5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5" i="1" l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<sst xmlns="http://schemas.openxmlformats.org/spreadsheetml/2006/main" count="13759" uniqueCount="2675">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</sst>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3"/>
      <tableStyleElement type="headerRow" dxfId="402"/>
      <tableStyleElement type="totalRow" dxfId="401"/>
      <tableStyleElement type="firstColumn" dxfId="400"/>
      <tableStyleElement type="lastColumn" dxfId="399"/>
      <tableStyleElement type="firstRowStripe" dxfId="398"/>
      <tableStyleElement type="firstColumnStripe" dxfId="3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5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1.710937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bestFit="1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2674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3336022784</v>
      </c>
      <c r="C5" s="94">
        <v>44450.495428240742</v>
      </c>
      <c r="D5" s="94" t="s">
        <v>2174</v>
      </c>
      <c r="E5" s="122">
        <v>169</v>
      </c>
      <c r="F5" s="133" t="str">
        <f>VLOOKUP(E5,VIP!$A$2:$O15959,2,0)</f>
        <v>DRBR169</v>
      </c>
      <c r="G5" s="133" t="str">
        <f>VLOOKUP(E5,'LISTADO ATM'!$A$2:$B$900,2,0)</f>
        <v xml:space="preserve">ATM Oficina Caonabo </v>
      </c>
      <c r="H5" s="133" t="str">
        <f>VLOOKUP(E5,VIP!$A$2:$O20920,7,FALSE)</f>
        <v>Si</v>
      </c>
      <c r="I5" s="133" t="str">
        <f>VLOOKUP(E5,VIP!$A$2:$O12885,8,FALSE)</f>
        <v>Si</v>
      </c>
      <c r="J5" s="133" t="str">
        <f>VLOOKUP(E5,VIP!$A$2:$O12835,8,FALSE)</f>
        <v>Si</v>
      </c>
      <c r="K5" s="133" t="str">
        <f>VLOOKUP(E5,VIP!$A$2:$O16409,6,0)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3336027761</v>
      </c>
      <c r="C6" s="94">
        <v>44454.811493055553</v>
      </c>
      <c r="D6" s="94" t="s">
        <v>2174</v>
      </c>
      <c r="E6" s="122">
        <v>875</v>
      </c>
      <c r="F6" s="133" t="str">
        <f>VLOOKUP(E6,VIP!$A$2:$O15988,2,0)</f>
        <v>DRBR875</v>
      </c>
      <c r="G6" s="133" t="str">
        <f>VLOOKUP(E6,'LISTADO ATM'!$A$2:$B$900,2,0)</f>
        <v xml:space="preserve">ATM Texaco Aut. Duarte KM 14 1/2 (Los Alcarrizos) </v>
      </c>
      <c r="H6" s="133" t="str">
        <f>VLOOKUP(E6,VIP!$A$2:$O20949,7,FALSE)</f>
        <v>Si</v>
      </c>
      <c r="I6" s="133" t="str">
        <f>VLOOKUP(E6,VIP!$A$2:$O12914,8,FALSE)</f>
        <v>Si</v>
      </c>
      <c r="J6" s="133" t="str">
        <f>VLOOKUP(E6,VIP!$A$2:$O12864,8,FALSE)</f>
        <v>Si</v>
      </c>
      <c r="K6" s="133" t="str">
        <f>VLOOKUP(E6,VIP!$A$2:$O16438,6,0)</f>
        <v>NO</v>
      </c>
      <c r="L6" s="142" t="s">
        <v>2212</v>
      </c>
      <c r="M6" s="93" t="s">
        <v>2437</v>
      </c>
      <c r="N6" s="93" t="s">
        <v>2443</v>
      </c>
      <c r="O6" s="133" t="s">
        <v>2445</v>
      </c>
      <c r="P6" s="142"/>
      <c r="Q6" s="147" t="s">
        <v>2212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3336027739</v>
      </c>
      <c r="C7" s="94">
        <v>44454.925717592596</v>
      </c>
      <c r="D7" s="94" t="s">
        <v>2174</v>
      </c>
      <c r="E7" s="122">
        <v>971</v>
      </c>
      <c r="F7" s="133" t="str">
        <f>VLOOKUP(E7,VIP!$A$2:$O15990,2,0)</f>
        <v>DRBR24U</v>
      </c>
      <c r="G7" s="133" t="str">
        <f>VLOOKUP(E7,'LISTADO ATM'!$A$2:$B$900,2,0)</f>
        <v xml:space="preserve">ATM Club Banreservas I </v>
      </c>
      <c r="H7" s="133" t="str">
        <f>VLOOKUP(E7,VIP!$A$2:$O20951,7,FALSE)</f>
        <v>Si</v>
      </c>
      <c r="I7" s="133" t="str">
        <f>VLOOKUP(E7,VIP!$A$2:$O12916,8,FALSE)</f>
        <v>Si</v>
      </c>
      <c r="J7" s="133" t="str">
        <f>VLOOKUP(E7,VIP!$A$2:$O12866,8,FALSE)</f>
        <v>Si</v>
      </c>
      <c r="K7" s="133" t="str">
        <f>VLOOKUP(E7,VIP!$A$2:$O16440,6,0)</f>
        <v>NO</v>
      </c>
      <c r="L7" s="142" t="s">
        <v>2212</v>
      </c>
      <c r="M7" s="93" t="s">
        <v>2437</v>
      </c>
      <c r="N7" s="93" t="s">
        <v>2443</v>
      </c>
      <c r="O7" s="133" t="s">
        <v>2445</v>
      </c>
      <c r="P7" s="142"/>
      <c r="Q7" s="147" t="s">
        <v>2212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3336028596</v>
      </c>
      <c r="C8" s="94">
        <v>44455.562199074076</v>
      </c>
      <c r="D8" s="94" t="s">
        <v>2440</v>
      </c>
      <c r="E8" s="122">
        <v>557</v>
      </c>
      <c r="F8" s="133" t="str">
        <f>VLOOKUP(E8,VIP!$A$2:$O16027,2,0)</f>
        <v>DRBR022</v>
      </c>
      <c r="G8" s="133" t="str">
        <f>VLOOKUP(E8,'LISTADO ATM'!$A$2:$B$900,2,0)</f>
        <v xml:space="preserve">ATM Multicentro La Sirena Ave. Mella </v>
      </c>
      <c r="H8" s="133" t="str">
        <f>VLOOKUP(E8,VIP!$A$2:$O20988,7,FALSE)</f>
        <v>Si</v>
      </c>
      <c r="I8" s="133" t="str">
        <f>VLOOKUP(E8,VIP!$A$2:$O12953,8,FALSE)</f>
        <v>Si</v>
      </c>
      <c r="J8" s="133" t="str">
        <f>VLOOKUP(E8,VIP!$A$2:$O12903,8,FALSE)</f>
        <v>Si</v>
      </c>
      <c r="K8" s="133" t="str">
        <f>VLOOKUP(E8,VIP!$A$2:$O16477,6,0)</f>
        <v>SI</v>
      </c>
      <c r="L8" s="142" t="s">
        <v>2409</v>
      </c>
      <c r="M8" s="93" t="s">
        <v>2437</v>
      </c>
      <c r="N8" s="93" t="s">
        <v>2443</v>
      </c>
      <c r="O8" s="133" t="s">
        <v>2444</v>
      </c>
      <c r="P8" s="142"/>
      <c r="Q8" s="147" t="s">
        <v>2409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3336028719</v>
      </c>
      <c r="C9" s="94">
        <v>44455.618136574078</v>
      </c>
      <c r="D9" s="94" t="s">
        <v>2440</v>
      </c>
      <c r="E9" s="122">
        <v>958</v>
      </c>
      <c r="F9" s="133" t="str">
        <f>VLOOKUP(E9,VIP!$A$2:$O16004,2,0)</f>
        <v>DRBR958</v>
      </c>
      <c r="G9" s="133" t="str">
        <f>VLOOKUP(E9,'LISTADO ATM'!$A$2:$B$900,2,0)</f>
        <v xml:space="preserve">ATM Olé Aut. San Isidro </v>
      </c>
      <c r="H9" s="133" t="str">
        <f>VLOOKUP(E9,VIP!$A$2:$O20965,7,FALSE)</f>
        <v>Si</v>
      </c>
      <c r="I9" s="133" t="str">
        <f>VLOOKUP(E9,VIP!$A$2:$O12930,8,FALSE)</f>
        <v>Si</v>
      </c>
      <c r="J9" s="133" t="str">
        <f>VLOOKUP(E9,VIP!$A$2:$O12880,8,FALSE)</f>
        <v>Si</v>
      </c>
      <c r="K9" s="133" t="str">
        <f>VLOOKUP(E9,VIP!$A$2:$O16454,6,0)</f>
        <v>NO</v>
      </c>
      <c r="L9" s="142" t="s">
        <v>2409</v>
      </c>
      <c r="M9" s="93" t="s">
        <v>2437</v>
      </c>
      <c r="N9" s="93" t="s">
        <v>2443</v>
      </c>
      <c r="O9" s="133" t="s">
        <v>2444</v>
      </c>
      <c r="P9" s="142"/>
      <c r="Q9" s="147" t="s">
        <v>2409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3336028991</v>
      </c>
      <c r="C10" s="94">
        <v>44455.767280092594</v>
      </c>
      <c r="D10" s="94" t="s">
        <v>2174</v>
      </c>
      <c r="E10" s="122">
        <v>35</v>
      </c>
      <c r="F10" s="133" t="str">
        <f>VLOOKUP(E10,VIP!$A$2:$O16043,2,0)</f>
        <v>DRBR035</v>
      </c>
      <c r="G10" s="133" t="str">
        <f>VLOOKUP(E10,'LISTADO ATM'!$A$2:$B$900,2,0)</f>
        <v xml:space="preserve">ATM Dirección General de Aduanas I </v>
      </c>
      <c r="H10" s="133" t="str">
        <f>VLOOKUP(E10,VIP!$A$2:$O21004,7,FALSE)</f>
        <v>Si</v>
      </c>
      <c r="I10" s="133" t="str">
        <f>VLOOKUP(E10,VIP!$A$2:$O12969,8,FALSE)</f>
        <v>Si</v>
      </c>
      <c r="J10" s="133" t="str">
        <f>VLOOKUP(E10,VIP!$A$2:$O12919,8,FALSE)</f>
        <v>Si</v>
      </c>
      <c r="K10" s="133" t="str">
        <f>VLOOKUP(E10,VIP!$A$2:$O16493,6,0)</f>
        <v>NO</v>
      </c>
      <c r="L10" s="142" t="s">
        <v>2613</v>
      </c>
      <c r="M10" s="93" t="s">
        <v>2437</v>
      </c>
      <c r="N10" s="93" t="s">
        <v>2443</v>
      </c>
      <c r="O10" s="133" t="s">
        <v>2445</v>
      </c>
      <c r="P10" s="142"/>
      <c r="Q10" s="147" t="s">
        <v>2613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3336029006</v>
      </c>
      <c r="C11" s="94">
        <v>44455.78707175926</v>
      </c>
      <c r="D11" s="94" t="s">
        <v>2440</v>
      </c>
      <c r="E11" s="122">
        <v>410</v>
      </c>
      <c r="F11" s="133" t="str">
        <f>VLOOKUP(E11,VIP!$A$2:$O16031,2,0)</f>
        <v>DRBR410</v>
      </c>
      <c r="G11" s="133" t="str">
        <f>VLOOKUP(E11,'LISTADO ATM'!$A$2:$B$900,2,0)</f>
        <v xml:space="preserve">ATM Oficina Las Palmas de Herrera II </v>
      </c>
      <c r="H11" s="133" t="str">
        <f>VLOOKUP(E11,VIP!$A$2:$O20992,7,FALSE)</f>
        <v>Si</v>
      </c>
      <c r="I11" s="133" t="str">
        <f>VLOOKUP(E11,VIP!$A$2:$O12957,8,FALSE)</f>
        <v>Si</v>
      </c>
      <c r="J11" s="133" t="str">
        <f>VLOOKUP(E11,VIP!$A$2:$O12907,8,FALSE)</f>
        <v>Si</v>
      </c>
      <c r="K11" s="133" t="str">
        <f>VLOOKUP(E11,VIP!$A$2:$O16481,6,0)</f>
        <v>NO</v>
      </c>
      <c r="L11" s="142" t="s">
        <v>2607</v>
      </c>
      <c r="M11" s="93" t="s">
        <v>2437</v>
      </c>
      <c r="N11" s="93" t="s">
        <v>2443</v>
      </c>
      <c r="O11" s="133" t="s">
        <v>2444</v>
      </c>
      <c r="P11" s="142"/>
      <c r="Q11" s="147" t="s">
        <v>2607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3336029012</v>
      </c>
      <c r="C12" s="94">
        <v>44455.794247685182</v>
      </c>
      <c r="D12" s="94" t="s">
        <v>2174</v>
      </c>
      <c r="E12" s="122">
        <v>979</v>
      </c>
      <c r="F12" s="133" t="str">
        <f>VLOOKUP(E12,VIP!$A$2:$O16025,2,0)</f>
        <v>DRBR979</v>
      </c>
      <c r="G12" s="133" t="str">
        <f>VLOOKUP(E12,'LISTADO ATM'!$A$2:$B$900,2,0)</f>
        <v xml:space="preserve">ATM Oficina Luperón I </v>
      </c>
      <c r="H12" s="133" t="str">
        <f>VLOOKUP(E12,VIP!$A$2:$O20986,7,FALSE)</f>
        <v>Si</v>
      </c>
      <c r="I12" s="133" t="str">
        <f>VLOOKUP(E12,VIP!$A$2:$O12951,8,FALSE)</f>
        <v>Si</v>
      </c>
      <c r="J12" s="133" t="str">
        <f>VLOOKUP(E12,VIP!$A$2:$O12901,8,FALSE)</f>
        <v>Si</v>
      </c>
      <c r="K12" s="133" t="str">
        <f>VLOOKUP(E12,VIP!$A$2:$O16475,6,0)</f>
        <v>NO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7" t="s">
        <v>2212</v>
      </c>
    </row>
    <row r="13" spans="1:17" s="119" customFormat="1" ht="18" x14ac:dyDescent="0.25">
      <c r="A13" s="133" t="str">
        <f>VLOOKUP(E13,'LISTADO ATM'!$A$2:$C$901,3,0)</f>
        <v>NORTE</v>
      </c>
      <c r="B13" s="145">
        <v>3336029027</v>
      </c>
      <c r="C13" s="94">
        <v>44455.807592592595</v>
      </c>
      <c r="D13" s="94" t="s">
        <v>2616</v>
      </c>
      <c r="E13" s="122">
        <v>129</v>
      </c>
      <c r="F13" s="133" t="str">
        <f>VLOOKUP(E13,VIP!$A$2:$O16012,2,0)</f>
        <v>DRBR129</v>
      </c>
      <c r="G13" s="133" t="str">
        <f>VLOOKUP(E13,'LISTADO ATM'!$A$2:$B$900,2,0)</f>
        <v xml:space="preserve">ATM Multicentro La Sirena (Santiago) </v>
      </c>
      <c r="H13" s="133" t="str">
        <f>VLOOKUP(E13,VIP!$A$2:$O20973,7,FALSE)</f>
        <v>Si</v>
      </c>
      <c r="I13" s="133" t="str">
        <f>VLOOKUP(E13,VIP!$A$2:$O12938,8,FALSE)</f>
        <v>Si</v>
      </c>
      <c r="J13" s="133" t="str">
        <f>VLOOKUP(E13,VIP!$A$2:$O12888,8,FALSE)</f>
        <v>Si</v>
      </c>
      <c r="K13" s="133" t="str">
        <f>VLOOKUP(E13,VIP!$A$2:$O16462,6,0)</f>
        <v>SI</v>
      </c>
      <c r="L13" s="142" t="s">
        <v>2607</v>
      </c>
      <c r="M13" s="93" t="s">
        <v>2437</v>
      </c>
      <c r="N13" s="93" t="s">
        <v>2443</v>
      </c>
      <c r="O13" s="133" t="s">
        <v>2617</v>
      </c>
      <c r="P13" s="142"/>
      <c r="Q13" s="147" t="s">
        <v>2607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3336029037</v>
      </c>
      <c r="C14" s="94">
        <v>44455.841307870367</v>
      </c>
      <c r="D14" s="94" t="s">
        <v>2440</v>
      </c>
      <c r="E14" s="122">
        <v>488</v>
      </c>
      <c r="F14" s="133" t="str">
        <f>VLOOKUP(E14,VIP!$A$2:$O16011,2,0)</f>
        <v>DRBR488</v>
      </c>
      <c r="G14" s="133" t="str">
        <f>VLOOKUP(E14,'LISTADO ATM'!$A$2:$B$900,2,0)</f>
        <v xml:space="preserve">ATM Aeropuerto El Higuero </v>
      </c>
      <c r="H14" s="133" t="str">
        <f>VLOOKUP(E14,VIP!$A$2:$O20972,7,FALSE)</f>
        <v>Si</v>
      </c>
      <c r="I14" s="133" t="str">
        <f>VLOOKUP(E14,VIP!$A$2:$O12937,8,FALSE)</f>
        <v>Si</v>
      </c>
      <c r="J14" s="133" t="str">
        <f>VLOOKUP(E14,VIP!$A$2:$O12887,8,FALSE)</f>
        <v>Si</v>
      </c>
      <c r="K14" s="133" t="str">
        <f>VLOOKUP(E14,VIP!$A$2:$O16461,6,0)</f>
        <v>NO</v>
      </c>
      <c r="L14" s="142" t="s">
        <v>2433</v>
      </c>
      <c r="M14" s="93" t="s">
        <v>2437</v>
      </c>
      <c r="N14" s="93" t="s">
        <v>2443</v>
      </c>
      <c r="O14" s="133" t="s">
        <v>2444</v>
      </c>
      <c r="P14" s="142"/>
      <c r="Q14" s="147" t="s">
        <v>2433</v>
      </c>
    </row>
    <row r="15" spans="1:17" s="119" customFormat="1" ht="18" x14ac:dyDescent="0.25">
      <c r="A15" s="133" t="str">
        <f>VLOOKUP(E15,'LISTADO ATM'!$A$2:$C$901,3,0)</f>
        <v>DISTRITO NACIONAL</v>
      </c>
      <c r="B15" s="145">
        <v>3336029055</v>
      </c>
      <c r="C15" s="94">
        <v>44455.897592592592</v>
      </c>
      <c r="D15" s="94" t="s">
        <v>2440</v>
      </c>
      <c r="E15" s="122">
        <v>87</v>
      </c>
      <c r="F15" s="133" t="str">
        <f>VLOOKUP(E15,VIP!$A$2:$O15997,2,0)</f>
        <v>DRBR087</v>
      </c>
      <c r="G15" s="133" t="str">
        <f>VLOOKUP(E15,'LISTADO ATM'!$A$2:$B$900,2,0)</f>
        <v xml:space="preserve">ATM Autoservicio Sarasota </v>
      </c>
      <c r="H15" s="133" t="str">
        <f>VLOOKUP(E15,VIP!$A$2:$O20958,7,FALSE)</f>
        <v>Si</v>
      </c>
      <c r="I15" s="133" t="str">
        <f>VLOOKUP(E15,VIP!$A$2:$O12923,8,FALSE)</f>
        <v>Si</v>
      </c>
      <c r="J15" s="133" t="str">
        <f>VLOOKUP(E15,VIP!$A$2:$O12873,8,FALSE)</f>
        <v>Si</v>
      </c>
      <c r="K15" s="133" t="str">
        <f>VLOOKUP(E15,VIP!$A$2:$O16447,6,0)</f>
        <v>NO</v>
      </c>
      <c r="L15" s="142" t="s">
        <v>2542</v>
      </c>
      <c r="M15" s="93" t="s">
        <v>2437</v>
      </c>
      <c r="N15" s="93" t="s">
        <v>2443</v>
      </c>
      <c r="O15" s="133" t="s">
        <v>2444</v>
      </c>
      <c r="P15" s="142"/>
      <c r="Q15" s="147" t="s">
        <v>2542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3336029069</v>
      </c>
      <c r="C16" s="94">
        <v>44456.027071759258</v>
      </c>
      <c r="D16" s="94" t="s">
        <v>2440</v>
      </c>
      <c r="E16" s="122">
        <v>860</v>
      </c>
      <c r="F16" s="133" t="str">
        <f>VLOOKUP(E16,VIP!$A$2:$O16012,2,0)</f>
        <v>DRBR860</v>
      </c>
      <c r="G16" s="133" t="str">
        <f>VLOOKUP(E16,'LISTADO ATM'!$A$2:$B$900,2,0)</f>
        <v xml:space="preserve">ATM Oficina Bella Vista 27 de Febrero I </v>
      </c>
      <c r="H16" s="133" t="str">
        <f>VLOOKUP(E16,VIP!$A$2:$O20973,7,FALSE)</f>
        <v>Si</v>
      </c>
      <c r="I16" s="133" t="str">
        <f>VLOOKUP(E16,VIP!$A$2:$O12938,8,FALSE)</f>
        <v>Si</v>
      </c>
      <c r="J16" s="133" t="str">
        <f>VLOOKUP(E16,VIP!$A$2:$O12888,8,FALSE)</f>
        <v>Si</v>
      </c>
      <c r="K16" s="133" t="str">
        <f>VLOOKUP(E16,VIP!$A$2:$O16462,6,0)</f>
        <v>NO</v>
      </c>
      <c r="L16" s="142" t="s">
        <v>2607</v>
      </c>
      <c r="M16" s="93" t="s">
        <v>2437</v>
      </c>
      <c r="N16" s="93" t="s">
        <v>2443</v>
      </c>
      <c r="O16" s="133" t="s">
        <v>2444</v>
      </c>
      <c r="P16" s="142"/>
      <c r="Q16" s="147" t="s">
        <v>2607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3336029080</v>
      </c>
      <c r="C17" s="94">
        <v>44456.091886574075</v>
      </c>
      <c r="D17" s="94" t="s">
        <v>2174</v>
      </c>
      <c r="E17" s="122">
        <v>410</v>
      </c>
      <c r="F17" s="133" t="str">
        <f>VLOOKUP(E17,VIP!$A$2:$O16002,2,0)</f>
        <v>DRBR410</v>
      </c>
      <c r="G17" s="133" t="str">
        <f>VLOOKUP(E17,'LISTADO ATM'!$A$2:$B$900,2,0)</f>
        <v xml:space="preserve">ATM Oficina Las Palmas de Herrera II </v>
      </c>
      <c r="H17" s="133" t="str">
        <f>VLOOKUP(E17,VIP!$A$2:$O20963,7,FALSE)</f>
        <v>Si</v>
      </c>
      <c r="I17" s="133" t="str">
        <f>VLOOKUP(E17,VIP!$A$2:$O12928,8,FALSE)</f>
        <v>Si</v>
      </c>
      <c r="J17" s="133" t="str">
        <f>VLOOKUP(E17,VIP!$A$2:$O12878,8,FALSE)</f>
        <v>Si</v>
      </c>
      <c r="K17" s="133" t="str">
        <f>VLOOKUP(E17,VIP!$A$2:$O16452,6,0)</f>
        <v>NO</v>
      </c>
      <c r="L17" s="142" t="s">
        <v>2455</v>
      </c>
      <c r="M17" s="93" t="s">
        <v>2437</v>
      </c>
      <c r="N17" s="93" t="s">
        <v>2443</v>
      </c>
      <c r="O17" s="133" t="s">
        <v>2445</v>
      </c>
      <c r="P17" s="142"/>
      <c r="Q17" s="147" t="s">
        <v>2455</v>
      </c>
    </row>
    <row r="18" spans="1:17" s="119" customFormat="1" ht="18" x14ac:dyDescent="0.25">
      <c r="A18" s="133" t="str">
        <f>VLOOKUP(E18,'LISTADO ATM'!$A$2:$C$901,3,0)</f>
        <v>DISTRITO NACIONAL</v>
      </c>
      <c r="B18" s="145">
        <v>3336029086</v>
      </c>
      <c r="C18" s="94">
        <v>44456.133148148147</v>
      </c>
      <c r="D18" s="94" t="s">
        <v>2459</v>
      </c>
      <c r="E18" s="122">
        <v>743</v>
      </c>
      <c r="F18" s="133" t="str">
        <f>VLOOKUP(E18,VIP!$A$2:$O15996,2,0)</f>
        <v>DRBR287</v>
      </c>
      <c r="G18" s="133" t="str">
        <f>VLOOKUP(E18,'LISTADO ATM'!$A$2:$B$900,2,0)</f>
        <v xml:space="preserve">ATM Oficina Los Frailes </v>
      </c>
      <c r="H18" s="133" t="str">
        <f>VLOOKUP(E18,VIP!$A$2:$O20957,7,FALSE)</f>
        <v>Si</v>
      </c>
      <c r="I18" s="133" t="str">
        <f>VLOOKUP(E18,VIP!$A$2:$O12922,8,FALSE)</f>
        <v>Si</v>
      </c>
      <c r="J18" s="133" t="str">
        <f>VLOOKUP(E18,VIP!$A$2:$O12872,8,FALSE)</f>
        <v>Si</v>
      </c>
      <c r="K18" s="133" t="str">
        <f>VLOOKUP(E18,VIP!$A$2:$O16446,6,0)</f>
        <v>SI</v>
      </c>
      <c r="L18" s="142" t="s">
        <v>2607</v>
      </c>
      <c r="M18" s="93" t="s">
        <v>2437</v>
      </c>
      <c r="N18" s="93" t="s">
        <v>2443</v>
      </c>
      <c r="O18" s="133" t="s">
        <v>2620</v>
      </c>
      <c r="P18" s="142"/>
      <c r="Q18" s="147" t="s">
        <v>2607</v>
      </c>
    </row>
    <row r="19" spans="1:17" s="119" customFormat="1" ht="18" x14ac:dyDescent="0.25">
      <c r="A19" s="133" t="str">
        <f>VLOOKUP(E19,'LISTADO ATM'!$A$2:$C$901,3,0)</f>
        <v>SUR</v>
      </c>
      <c r="B19" s="145">
        <v>3336029205</v>
      </c>
      <c r="C19" s="94">
        <v>44456.361388888887</v>
      </c>
      <c r="D19" s="94" t="s">
        <v>2440</v>
      </c>
      <c r="E19" s="122">
        <v>249</v>
      </c>
      <c r="F19" s="133" t="str">
        <f>VLOOKUP(E19,VIP!$A$2:$O16002,2,0)</f>
        <v>DRBR249</v>
      </c>
      <c r="G19" s="133" t="str">
        <f>VLOOKUP(E19,'LISTADO ATM'!$A$2:$B$900,2,0)</f>
        <v xml:space="preserve">ATM Banco Agrícola Neiba </v>
      </c>
      <c r="H19" s="133" t="str">
        <f>VLOOKUP(E19,VIP!$A$2:$O20963,7,FALSE)</f>
        <v>Si</v>
      </c>
      <c r="I19" s="133" t="str">
        <f>VLOOKUP(E19,VIP!$A$2:$O12928,8,FALSE)</f>
        <v>Si</v>
      </c>
      <c r="J19" s="133" t="str">
        <f>VLOOKUP(E19,VIP!$A$2:$O12878,8,FALSE)</f>
        <v>Si</v>
      </c>
      <c r="K19" s="133" t="str">
        <f>VLOOKUP(E19,VIP!$A$2:$O16452,6,0)</f>
        <v>NO</v>
      </c>
      <c r="L19" s="142" t="s">
        <v>2409</v>
      </c>
      <c r="M19" s="93" t="s">
        <v>2437</v>
      </c>
      <c r="N19" s="93" t="s">
        <v>2443</v>
      </c>
      <c r="O19" s="133" t="s">
        <v>2444</v>
      </c>
      <c r="P19" s="142"/>
      <c r="Q19" s="147" t="s">
        <v>2409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3336029676</v>
      </c>
      <c r="C20" s="94">
        <v>44456.543043981481</v>
      </c>
      <c r="D20" s="94" t="s">
        <v>2174</v>
      </c>
      <c r="E20" s="122">
        <v>575</v>
      </c>
      <c r="F20" s="133" t="str">
        <f>VLOOKUP(E20,VIP!$A$2:$O16000,2,0)</f>
        <v>DRBR16P</v>
      </c>
      <c r="G20" s="133" t="str">
        <f>VLOOKUP(E20,'LISTADO ATM'!$A$2:$B$900,2,0)</f>
        <v xml:space="preserve">ATM EDESUR Tiradentes </v>
      </c>
      <c r="H20" s="133" t="str">
        <f>VLOOKUP(E20,VIP!$A$2:$O20961,7,FALSE)</f>
        <v>Si</v>
      </c>
      <c r="I20" s="133" t="str">
        <f>VLOOKUP(E20,VIP!$A$2:$O12926,8,FALSE)</f>
        <v>Si</v>
      </c>
      <c r="J20" s="133" t="str">
        <f>VLOOKUP(E20,VIP!$A$2:$O12876,8,FALSE)</f>
        <v>Si</v>
      </c>
      <c r="K20" s="133" t="str">
        <f>VLOOKUP(E20,VIP!$A$2:$O16450,6,0)</f>
        <v>NO</v>
      </c>
      <c r="L20" s="142" t="s">
        <v>2212</v>
      </c>
      <c r="M20" s="93" t="s">
        <v>2437</v>
      </c>
      <c r="N20" s="93" t="s">
        <v>2443</v>
      </c>
      <c r="O20" s="133" t="s">
        <v>2445</v>
      </c>
      <c r="P20" s="142"/>
      <c r="Q20" s="147" t="s">
        <v>2212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3336029678</v>
      </c>
      <c r="C21" s="94">
        <v>44456.545104166667</v>
      </c>
      <c r="D21" s="94" t="s">
        <v>2174</v>
      </c>
      <c r="E21" s="122">
        <v>957</v>
      </c>
      <c r="F21" s="133" t="str">
        <f>VLOOKUP(E21,VIP!$A$2:$O15999,2,0)</f>
        <v>DRBR23F</v>
      </c>
      <c r="G21" s="133" t="str">
        <f>VLOOKUP(E21,'LISTADO ATM'!$A$2:$B$900,2,0)</f>
        <v xml:space="preserve">ATM Oficina Venezuela </v>
      </c>
      <c r="H21" s="133" t="str">
        <f>VLOOKUP(E21,VIP!$A$2:$O20960,7,FALSE)</f>
        <v>Si</v>
      </c>
      <c r="I21" s="133" t="str">
        <f>VLOOKUP(E21,VIP!$A$2:$O12925,8,FALSE)</f>
        <v>Si</v>
      </c>
      <c r="J21" s="133" t="str">
        <f>VLOOKUP(E21,VIP!$A$2:$O12875,8,FALSE)</f>
        <v>Si</v>
      </c>
      <c r="K21" s="133" t="str">
        <f>VLOOKUP(E21,VIP!$A$2:$O16449,6,0)</f>
        <v>SI</v>
      </c>
      <c r="L21" s="142" t="s">
        <v>2455</v>
      </c>
      <c r="M21" s="93" t="s">
        <v>2437</v>
      </c>
      <c r="N21" s="93" t="s">
        <v>2443</v>
      </c>
      <c r="O21" s="133" t="s">
        <v>2445</v>
      </c>
      <c r="P21" s="142"/>
      <c r="Q21" s="147" t="s">
        <v>2455</v>
      </c>
    </row>
    <row r="22" spans="1:17" s="119" customFormat="1" ht="18" x14ac:dyDescent="0.25">
      <c r="A22" s="133" t="str">
        <f>VLOOKUP(E22,'LISTADO ATM'!$A$2:$C$901,3,0)</f>
        <v>DISTRITO NACIONAL</v>
      </c>
      <c r="B22" s="145">
        <v>3336029682</v>
      </c>
      <c r="C22" s="94">
        <v>44456.546793981484</v>
      </c>
      <c r="D22" s="94" t="s">
        <v>2174</v>
      </c>
      <c r="E22" s="122">
        <v>624</v>
      </c>
      <c r="F22" s="133" t="str">
        <f>VLOOKUP(E22,VIP!$A$2:$O15998,2,0)</f>
        <v>DRBR624</v>
      </c>
      <c r="G22" s="133" t="str">
        <f>VLOOKUP(E22,'LISTADO ATM'!$A$2:$B$900,2,0)</f>
        <v xml:space="preserve">ATM Policía Nacional I </v>
      </c>
      <c r="H22" s="133" t="str">
        <f>VLOOKUP(E22,VIP!$A$2:$O20959,7,FALSE)</f>
        <v>Si</v>
      </c>
      <c r="I22" s="133" t="str">
        <f>VLOOKUP(E22,VIP!$A$2:$O12924,8,FALSE)</f>
        <v>Si</v>
      </c>
      <c r="J22" s="133" t="str">
        <f>VLOOKUP(E22,VIP!$A$2:$O12874,8,FALSE)</f>
        <v>Si</v>
      </c>
      <c r="K22" s="133" t="str">
        <f>VLOOKUP(E22,VIP!$A$2:$O16448,6,0)</f>
        <v>NO</v>
      </c>
      <c r="L22" s="142" t="s">
        <v>2455</v>
      </c>
      <c r="M22" s="93" t="s">
        <v>2437</v>
      </c>
      <c r="N22" s="93" t="s">
        <v>2443</v>
      </c>
      <c r="O22" s="133" t="s">
        <v>2445</v>
      </c>
      <c r="P22" s="142"/>
      <c r="Q22" s="147" t="s">
        <v>2455</v>
      </c>
    </row>
    <row r="23" spans="1:17" s="119" customFormat="1" ht="18" x14ac:dyDescent="0.25">
      <c r="A23" s="133" t="str">
        <f>VLOOKUP(E23,'LISTADO ATM'!$A$2:$C$901,3,0)</f>
        <v>ESTE</v>
      </c>
      <c r="B23" s="145">
        <v>3336029690</v>
      </c>
      <c r="C23" s="94">
        <v>44456.556122685186</v>
      </c>
      <c r="D23" s="94" t="s">
        <v>2174</v>
      </c>
      <c r="E23" s="122">
        <v>803</v>
      </c>
      <c r="F23" s="133" t="str">
        <f>VLOOKUP(E23,VIP!$A$2:$O15996,2,0)</f>
        <v>DRBR803</v>
      </c>
      <c r="G23" s="133" t="str">
        <f>VLOOKUP(E23,'LISTADO ATM'!$A$2:$B$900,2,0)</f>
        <v xml:space="preserve">ATM Hotel Be Live Canoa (Bayahibe) I </v>
      </c>
      <c r="H23" s="133" t="str">
        <f>VLOOKUP(E23,VIP!$A$2:$O20957,7,FALSE)</f>
        <v>Si</v>
      </c>
      <c r="I23" s="133" t="str">
        <f>VLOOKUP(E23,VIP!$A$2:$O12922,8,FALSE)</f>
        <v>Si</v>
      </c>
      <c r="J23" s="133" t="str">
        <f>VLOOKUP(E23,VIP!$A$2:$O12872,8,FALSE)</f>
        <v>Si</v>
      </c>
      <c r="K23" s="133" t="str">
        <f>VLOOKUP(E23,VIP!$A$2:$O16446,6,0)</f>
        <v>NO</v>
      </c>
      <c r="L23" s="142" t="s">
        <v>2212</v>
      </c>
      <c r="M23" s="93" t="s">
        <v>2437</v>
      </c>
      <c r="N23" s="93" t="s">
        <v>2443</v>
      </c>
      <c r="O23" s="133" t="s">
        <v>2445</v>
      </c>
      <c r="P23" s="142"/>
      <c r="Q23" s="147" t="s">
        <v>2212</v>
      </c>
    </row>
    <row r="24" spans="1:17" s="119" customFormat="1" ht="18" x14ac:dyDescent="0.25">
      <c r="A24" s="133" t="str">
        <f>VLOOKUP(E24,'LISTADO ATM'!$A$2:$C$901,3,0)</f>
        <v>ESTE</v>
      </c>
      <c r="B24" s="145">
        <v>3336029783</v>
      </c>
      <c r="C24" s="94">
        <v>44456.60297453704</v>
      </c>
      <c r="D24" s="94" t="s">
        <v>2174</v>
      </c>
      <c r="E24" s="122">
        <v>294</v>
      </c>
      <c r="F24" s="133" t="str">
        <f>VLOOKUP(E24,VIP!$A$2:$O16021,2,0)</f>
        <v>DRBR294</v>
      </c>
      <c r="G24" s="133" t="str">
        <f>VLOOKUP(E24,'LISTADO ATM'!$A$2:$B$900,2,0)</f>
        <v xml:space="preserve">ATM Plaza Zaglul San Pedro II </v>
      </c>
      <c r="H24" s="133" t="str">
        <f>VLOOKUP(E24,VIP!$A$2:$O20982,7,FALSE)</f>
        <v>Si</v>
      </c>
      <c r="I24" s="133" t="str">
        <f>VLOOKUP(E24,VIP!$A$2:$O12947,8,FALSE)</f>
        <v>Si</v>
      </c>
      <c r="J24" s="133" t="str">
        <f>VLOOKUP(E24,VIP!$A$2:$O12897,8,FALSE)</f>
        <v>Si</v>
      </c>
      <c r="K24" s="133" t="str">
        <f>VLOOKUP(E24,VIP!$A$2:$O16471,6,0)</f>
        <v>NO</v>
      </c>
      <c r="L24" s="142" t="s">
        <v>2212</v>
      </c>
      <c r="M24" s="93" t="s">
        <v>2437</v>
      </c>
      <c r="N24" s="93" t="s">
        <v>2443</v>
      </c>
      <c r="O24" s="133" t="s">
        <v>2445</v>
      </c>
      <c r="P24" s="142"/>
      <c r="Q24" s="147" t="s">
        <v>2212</v>
      </c>
    </row>
    <row r="25" spans="1:17" ht="18" x14ac:dyDescent="0.25">
      <c r="A25" s="133" t="str">
        <f>VLOOKUP(E25,'LISTADO ATM'!$A$2:$C$901,3,0)</f>
        <v>NORTE</v>
      </c>
      <c r="B25" s="145">
        <v>3336029875</v>
      </c>
      <c r="C25" s="94">
        <v>44456.641909722224</v>
      </c>
      <c r="D25" s="94" t="s">
        <v>2616</v>
      </c>
      <c r="E25" s="122">
        <v>807</v>
      </c>
      <c r="F25" s="133" t="str">
        <f>VLOOKUP(E25,VIP!$A$2:$O16020,2,0)</f>
        <v>DRBR207</v>
      </c>
      <c r="G25" s="133" t="str">
        <f>VLOOKUP(E25,'LISTADO ATM'!$A$2:$B$900,2,0)</f>
        <v xml:space="preserve">ATM S/M Morel (Mao) </v>
      </c>
      <c r="H25" s="133" t="str">
        <f>VLOOKUP(E25,VIP!$A$2:$O20981,7,FALSE)</f>
        <v>Si</v>
      </c>
      <c r="I25" s="133" t="str">
        <f>VLOOKUP(E25,VIP!$A$2:$O12946,8,FALSE)</f>
        <v>Si</v>
      </c>
      <c r="J25" s="133" t="str">
        <f>VLOOKUP(E25,VIP!$A$2:$O12896,8,FALSE)</f>
        <v>Si</v>
      </c>
      <c r="K25" s="133" t="str">
        <f>VLOOKUP(E25,VIP!$A$2:$O16470,6,0)</f>
        <v>SI</v>
      </c>
      <c r="L25" s="142" t="s">
        <v>2409</v>
      </c>
      <c r="M25" s="93" t="s">
        <v>2437</v>
      </c>
      <c r="N25" s="93" t="s">
        <v>2443</v>
      </c>
      <c r="O25" s="133" t="s">
        <v>2617</v>
      </c>
      <c r="P25" s="142"/>
      <c r="Q25" s="147" t="s">
        <v>2409</v>
      </c>
    </row>
    <row r="26" spans="1:17" ht="18" x14ac:dyDescent="0.25">
      <c r="A26" s="133" t="str">
        <f>VLOOKUP(E26,'LISTADO ATM'!$A$2:$C$901,3,0)</f>
        <v>SUR</v>
      </c>
      <c r="B26" s="145">
        <v>3336029881</v>
      </c>
      <c r="C26" s="94">
        <v>44456.644953703704</v>
      </c>
      <c r="D26" s="94" t="s">
        <v>2440</v>
      </c>
      <c r="E26" s="122">
        <v>783</v>
      </c>
      <c r="F26" s="133" t="str">
        <f>VLOOKUP(E26,VIP!$A$2:$O16018,2,0)</f>
        <v>DRBR303</v>
      </c>
      <c r="G26" s="133" t="str">
        <f>VLOOKUP(E26,'LISTADO ATM'!$A$2:$B$900,2,0)</f>
        <v xml:space="preserve">ATM Autobanco Alfa y Omega (Barahona) </v>
      </c>
      <c r="H26" s="133" t="str">
        <f>VLOOKUP(E26,VIP!$A$2:$O20979,7,FALSE)</f>
        <v>Si</v>
      </c>
      <c r="I26" s="133" t="str">
        <f>VLOOKUP(E26,VIP!$A$2:$O12944,8,FALSE)</f>
        <v>Si</v>
      </c>
      <c r="J26" s="133" t="str">
        <f>VLOOKUP(E26,VIP!$A$2:$O12894,8,FALSE)</f>
        <v>Si</v>
      </c>
      <c r="K26" s="133" t="str">
        <f>VLOOKUP(E26,VIP!$A$2:$O16468,6,0)</f>
        <v>NO</v>
      </c>
      <c r="L26" s="142" t="s">
        <v>2409</v>
      </c>
      <c r="M26" s="93" t="s">
        <v>2437</v>
      </c>
      <c r="N26" s="93" t="s">
        <v>2443</v>
      </c>
      <c r="O26" s="133" t="s">
        <v>2444</v>
      </c>
      <c r="P26" s="142"/>
      <c r="Q26" s="147" t="s">
        <v>2409</v>
      </c>
    </row>
    <row r="27" spans="1:17" ht="18" x14ac:dyDescent="0.25">
      <c r="A27" s="133" t="str">
        <f>VLOOKUP(E27,'LISTADO ATM'!$A$2:$C$901,3,0)</f>
        <v>DISTRITO NACIONAL</v>
      </c>
      <c r="B27" s="145">
        <v>3336029943</v>
      </c>
      <c r="C27" s="94">
        <v>44456.671817129631</v>
      </c>
      <c r="D27" s="94" t="s">
        <v>2440</v>
      </c>
      <c r="E27" s="122">
        <v>697</v>
      </c>
      <c r="F27" s="133" t="str">
        <f>VLOOKUP(E27,VIP!$A$2:$O16017,2,0)</f>
        <v>DRBR697</v>
      </c>
      <c r="G27" s="133" t="str">
        <f>VLOOKUP(E27,'LISTADO ATM'!$A$2:$B$900,2,0)</f>
        <v>ATM Hipermercado Olé Ciudad Juan Bosch</v>
      </c>
      <c r="H27" s="133" t="str">
        <f>VLOOKUP(E27,VIP!$A$2:$O20978,7,FALSE)</f>
        <v>Si</v>
      </c>
      <c r="I27" s="133" t="str">
        <f>VLOOKUP(E27,VIP!$A$2:$O12943,8,FALSE)</f>
        <v>Si</v>
      </c>
      <c r="J27" s="133" t="str">
        <f>VLOOKUP(E27,VIP!$A$2:$O12893,8,FALSE)</f>
        <v>Si</v>
      </c>
      <c r="K27" s="133" t="str">
        <f>VLOOKUP(E27,VIP!$A$2:$O16467,6,0)</f>
        <v>NO</v>
      </c>
      <c r="L27" s="142" t="s">
        <v>2433</v>
      </c>
      <c r="M27" s="93" t="s">
        <v>2437</v>
      </c>
      <c r="N27" s="93" t="s">
        <v>2443</v>
      </c>
      <c r="O27" s="133" t="s">
        <v>2444</v>
      </c>
      <c r="P27" s="142"/>
      <c r="Q27" s="147" t="s">
        <v>2433</v>
      </c>
    </row>
    <row r="28" spans="1:17" ht="18" x14ac:dyDescent="0.25">
      <c r="A28" s="133" t="str">
        <f>VLOOKUP(E28,'LISTADO ATM'!$A$2:$C$901,3,0)</f>
        <v>DISTRITO NACIONAL</v>
      </c>
      <c r="B28" s="145">
        <v>3336029958</v>
      </c>
      <c r="C28" s="94">
        <v>44456.680046296293</v>
      </c>
      <c r="D28" s="94" t="s">
        <v>2174</v>
      </c>
      <c r="E28" s="122">
        <v>238</v>
      </c>
      <c r="F28" s="133" t="str">
        <f>VLOOKUP(E28,VIP!$A$2:$O16016,2,0)</f>
        <v>DRBR238</v>
      </c>
      <c r="G28" s="133" t="str">
        <f>VLOOKUP(E28,'LISTADO ATM'!$A$2:$B$900,2,0)</f>
        <v xml:space="preserve">ATM Multicentro La Sirena Charles de Gaulle </v>
      </c>
      <c r="H28" s="133" t="str">
        <f>VLOOKUP(E28,VIP!$A$2:$O20977,7,FALSE)</f>
        <v>Si</v>
      </c>
      <c r="I28" s="133" t="str">
        <f>VLOOKUP(E28,VIP!$A$2:$O12942,8,FALSE)</f>
        <v>Si</v>
      </c>
      <c r="J28" s="133" t="str">
        <f>VLOOKUP(E28,VIP!$A$2:$O12892,8,FALSE)</f>
        <v>Si</v>
      </c>
      <c r="K28" s="133" t="str">
        <f>VLOOKUP(E28,VIP!$A$2:$O16466,6,0)</f>
        <v>No</v>
      </c>
      <c r="L28" s="142" t="s">
        <v>2455</v>
      </c>
      <c r="M28" s="93" t="s">
        <v>2437</v>
      </c>
      <c r="N28" s="93" t="s">
        <v>2443</v>
      </c>
      <c r="O28" s="133" t="s">
        <v>2445</v>
      </c>
      <c r="P28" s="142"/>
      <c r="Q28" s="147" t="s">
        <v>2455</v>
      </c>
    </row>
    <row r="29" spans="1:17" ht="18" x14ac:dyDescent="0.25">
      <c r="A29" s="133" t="str">
        <f>VLOOKUP(E29,'LISTADO ATM'!$A$2:$C$901,3,0)</f>
        <v>NORTE</v>
      </c>
      <c r="B29" s="145">
        <v>3336029964</v>
      </c>
      <c r="C29" s="94">
        <v>44456.682141203702</v>
      </c>
      <c r="D29" s="94" t="s">
        <v>2174</v>
      </c>
      <c r="E29" s="122">
        <v>266</v>
      </c>
      <c r="F29" s="133" t="str">
        <f>VLOOKUP(E29,VIP!$A$2:$O16015,2,0)</f>
        <v>DRBR266</v>
      </c>
      <c r="G29" s="133" t="str">
        <f>VLOOKUP(E29,'LISTADO ATM'!$A$2:$B$900,2,0)</f>
        <v xml:space="preserve">ATM Oficina Villa Francisca </v>
      </c>
      <c r="H29" s="133" t="str">
        <f>VLOOKUP(E29,VIP!$A$2:$O20976,7,FALSE)</f>
        <v>Si</v>
      </c>
      <c r="I29" s="133" t="str">
        <f>VLOOKUP(E29,VIP!$A$2:$O12941,8,FALSE)</f>
        <v>Si</v>
      </c>
      <c r="J29" s="133" t="str">
        <f>VLOOKUP(E29,VIP!$A$2:$O12891,8,FALSE)</f>
        <v>Si</v>
      </c>
      <c r="K29" s="133" t="str">
        <f>VLOOKUP(E29,VIP!$A$2:$O16465,6,0)</f>
        <v>NO</v>
      </c>
      <c r="L29" s="142" t="s">
        <v>2212</v>
      </c>
      <c r="M29" s="93" t="s">
        <v>2437</v>
      </c>
      <c r="N29" s="93" t="s">
        <v>2443</v>
      </c>
      <c r="O29" s="133" t="s">
        <v>2445</v>
      </c>
      <c r="P29" s="142"/>
      <c r="Q29" s="147" t="s">
        <v>2212</v>
      </c>
    </row>
    <row r="30" spans="1:17" ht="18" x14ac:dyDescent="0.25">
      <c r="A30" s="133" t="str">
        <f>VLOOKUP(E30,'LISTADO ATM'!$A$2:$C$901,3,0)</f>
        <v>DISTRITO NACIONAL</v>
      </c>
      <c r="B30" s="145">
        <v>3336029966</v>
      </c>
      <c r="C30" s="94">
        <v>44456.685416666667</v>
      </c>
      <c r="D30" s="94" t="s">
        <v>2174</v>
      </c>
      <c r="E30" s="122">
        <v>697</v>
      </c>
      <c r="F30" s="133" t="str">
        <f>VLOOKUP(E30,VIP!$A$2:$O16014,2,0)</f>
        <v>DRBR697</v>
      </c>
      <c r="G30" s="133" t="str">
        <f>VLOOKUP(E30,'LISTADO ATM'!$A$2:$B$900,2,0)</f>
        <v>ATM Hipermercado Olé Ciudad Juan Bosch</v>
      </c>
      <c r="H30" s="133" t="str">
        <f>VLOOKUP(E30,VIP!$A$2:$O20975,7,FALSE)</f>
        <v>Si</v>
      </c>
      <c r="I30" s="133" t="str">
        <f>VLOOKUP(E30,VIP!$A$2:$O12940,8,FALSE)</f>
        <v>Si</v>
      </c>
      <c r="J30" s="133" t="str">
        <f>VLOOKUP(E30,VIP!$A$2:$O12890,8,FALSE)</f>
        <v>Si</v>
      </c>
      <c r="K30" s="133" t="str">
        <f>VLOOKUP(E30,VIP!$A$2:$O16464,6,0)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7" t="s">
        <v>2212</v>
      </c>
    </row>
    <row r="31" spans="1:17" ht="18" x14ac:dyDescent="0.25">
      <c r="A31" s="133" t="str">
        <f>VLOOKUP(E31,'LISTADO ATM'!$A$2:$C$901,3,0)</f>
        <v>DISTRITO NACIONAL</v>
      </c>
      <c r="B31" s="145">
        <v>3336029993</v>
      </c>
      <c r="C31" s="94">
        <v>44456.701620370368</v>
      </c>
      <c r="D31" s="94" t="s">
        <v>2440</v>
      </c>
      <c r="E31" s="122">
        <v>54</v>
      </c>
      <c r="F31" s="133" t="str">
        <f>VLOOKUP(E31,VIP!$A$2:$O16013,2,0)</f>
        <v>DRBR054</v>
      </c>
      <c r="G31" s="133" t="str">
        <f>VLOOKUP(E31,'LISTADO ATM'!$A$2:$B$900,2,0)</f>
        <v xml:space="preserve">ATM Autoservicio Galería 360 </v>
      </c>
      <c r="H31" s="133" t="str">
        <f>VLOOKUP(E31,VIP!$A$2:$O20974,7,FALSE)</f>
        <v>Si</v>
      </c>
      <c r="I31" s="133" t="str">
        <f>VLOOKUP(E31,VIP!$A$2:$O12939,8,FALSE)</f>
        <v>Si</v>
      </c>
      <c r="J31" s="133" t="str">
        <f>VLOOKUP(E31,VIP!$A$2:$O12889,8,FALSE)</f>
        <v>Si</v>
      </c>
      <c r="K31" s="133" t="str">
        <f>VLOOKUP(E31,VIP!$A$2:$O16463,6,0)</f>
        <v>NO</v>
      </c>
      <c r="L31" s="142" t="s">
        <v>2607</v>
      </c>
      <c r="M31" s="93" t="s">
        <v>2437</v>
      </c>
      <c r="N31" s="93" t="s">
        <v>2443</v>
      </c>
      <c r="O31" s="133" t="s">
        <v>2444</v>
      </c>
      <c r="P31" s="142"/>
      <c r="Q31" s="147" t="s">
        <v>2607</v>
      </c>
    </row>
    <row r="32" spans="1:17" ht="18" x14ac:dyDescent="0.25">
      <c r="A32" s="133" t="str">
        <f>VLOOKUP(E32,'LISTADO ATM'!$A$2:$C$901,3,0)</f>
        <v>SUR</v>
      </c>
      <c r="B32" s="145">
        <v>3336029998</v>
      </c>
      <c r="C32" s="94">
        <v>44456.70385416667</v>
      </c>
      <c r="D32" s="94" t="s">
        <v>2440</v>
      </c>
      <c r="E32" s="122">
        <v>825</v>
      </c>
      <c r="F32" s="133" t="str">
        <f>VLOOKUP(E32,VIP!$A$2:$O16012,2,0)</f>
        <v>DRBR825</v>
      </c>
      <c r="G32" s="133" t="str">
        <f>VLOOKUP(E32,'LISTADO ATM'!$A$2:$B$900,2,0)</f>
        <v xml:space="preserve">ATM Estacion Eco Cibeles (Las Matas de Farfán) </v>
      </c>
      <c r="H32" s="133" t="str">
        <f>VLOOKUP(E32,VIP!$A$2:$O20973,7,FALSE)</f>
        <v>Si</v>
      </c>
      <c r="I32" s="133" t="str">
        <f>VLOOKUP(E32,VIP!$A$2:$O12938,8,FALSE)</f>
        <v>Si</v>
      </c>
      <c r="J32" s="133" t="str">
        <f>VLOOKUP(E32,VIP!$A$2:$O12888,8,FALSE)</f>
        <v>Si</v>
      </c>
      <c r="K32" s="133" t="str">
        <f>VLOOKUP(E32,VIP!$A$2:$O16462,6,0)</f>
        <v>NO</v>
      </c>
      <c r="L32" s="142" t="s">
        <v>2433</v>
      </c>
      <c r="M32" s="93" t="s">
        <v>2437</v>
      </c>
      <c r="N32" s="93" t="s">
        <v>2443</v>
      </c>
      <c r="O32" s="133" t="s">
        <v>2444</v>
      </c>
      <c r="P32" s="142"/>
      <c r="Q32" s="147" t="s">
        <v>2433</v>
      </c>
    </row>
    <row r="33" spans="1:17" ht="18" x14ac:dyDescent="0.25">
      <c r="A33" s="133" t="str">
        <f>VLOOKUP(E33,'LISTADO ATM'!$A$2:$C$901,3,0)</f>
        <v>DISTRITO NACIONAL</v>
      </c>
      <c r="B33" s="145">
        <v>3336030000</v>
      </c>
      <c r="C33" s="94">
        <v>44456.705347222225</v>
      </c>
      <c r="D33" s="94" t="s">
        <v>2440</v>
      </c>
      <c r="E33" s="122">
        <v>525</v>
      </c>
      <c r="F33" s="133" t="str">
        <f>VLOOKUP(E33,VIP!$A$2:$O16010,2,0)</f>
        <v>DRBR525</v>
      </c>
      <c r="G33" s="133" t="str">
        <f>VLOOKUP(E33,'LISTADO ATM'!$A$2:$B$900,2,0)</f>
        <v>ATM S/M Bravo Las Americas</v>
      </c>
      <c r="H33" s="133" t="str">
        <f>VLOOKUP(E33,VIP!$A$2:$O20971,7,FALSE)</f>
        <v>Si</v>
      </c>
      <c r="I33" s="133" t="str">
        <f>VLOOKUP(E33,VIP!$A$2:$O12936,8,FALSE)</f>
        <v>Si</v>
      </c>
      <c r="J33" s="133" t="str">
        <f>VLOOKUP(E33,VIP!$A$2:$O12886,8,FALSE)</f>
        <v>Si</v>
      </c>
      <c r="K33" s="133" t="str">
        <f>VLOOKUP(E33,VIP!$A$2:$O16460,6,0)</f>
        <v>NO</v>
      </c>
      <c r="L33" s="142" t="s">
        <v>2433</v>
      </c>
      <c r="M33" s="93" t="s">
        <v>2437</v>
      </c>
      <c r="N33" s="93" t="s">
        <v>2443</v>
      </c>
      <c r="O33" s="133" t="s">
        <v>2444</v>
      </c>
      <c r="P33" s="142"/>
      <c r="Q33" s="147" t="s">
        <v>2433</v>
      </c>
    </row>
    <row r="34" spans="1:17" ht="18" x14ac:dyDescent="0.25">
      <c r="A34" s="133" t="str">
        <f>VLOOKUP(E34,'LISTADO ATM'!$A$2:$C$901,3,0)</f>
        <v>DISTRITO NACIONAL</v>
      </c>
      <c r="B34" s="145">
        <v>3336030004</v>
      </c>
      <c r="C34" s="94">
        <v>44456.708506944444</v>
      </c>
      <c r="D34" s="94" t="s">
        <v>2174</v>
      </c>
      <c r="E34" s="122">
        <v>551</v>
      </c>
      <c r="F34" s="133" t="str">
        <f>VLOOKUP(E34,VIP!$A$2:$O16009,2,0)</f>
        <v>DRBR01C</v>
      </c>
      <c r="G34" s="133" t="str">
        <f>VLOOKUP(E34,'LISTADO ATM'!$A$2:$B$900,2,0)</f>
        <v xml:space="preserve">ATM Oficina Padre Castellanos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NO</v>
      </c>
      <c r="L34" s="142" t="s">
        <v>2212</v>
      </c>
      <c r="M34" s="93" t="s">
        <v>2437</v>
      </c>
      <c r="N34" s="93" t="s">
        <v>2443</v>
      </c>
      <c r="O34" s="133" t="s">
        <v>2445</v>
      </c>
      <c r="P34" s="142"/>
      <c r="Q34" s="147" t="s">
        <v>2212</v>
      </c>
    </row>
    <row r="35" spans="1:17" ht="18" x14ac:dyDescent="0.25">
      <c r="A35" s="133" t="str">
        <f>VLOOKUP(E35,'LISTADO ATM'!$A$2:$C$901,3,0)</f>
        <v>DISTRITO NACIONAL</v>
      </c>
      <c r="B35" s="145">
        <v>3336030013</v>
      </c>
      <c r="C35" s="94">
        <v>44456.712326388886</v>
      </c>
      <c r="D35" s="94" t="s">
        <v>2174</v>
      </c>
      <c r="E35" s="122">
        <v>618</v>
      </c>
      <c r="F35" s="133" t="str">
        <f>VLOOKUP(E35,VIP!$A$2:$O16008,2,0)</f>
        <v>DRBR618</v>
      </c>
      <c r="G35" s="133" t="str">
        <f>VLOOKUP(E35,'LISTADO ATM'!$A$2:$B$900,2,0)</f>
        <v xml:space="preserve">ATM Bienes Nacionales </v>
      </c>
      <c r="H35" s="133" t="str">
        <f>VLOOKUP(E35,VIP!$A$2:$O20969,7,FALSE)</f>
        <v>Si</v>
      </c>
      <c r="I35" s="133" t="str">
        <f>VLOOKUP(E35,VIP!$A$2:$O12934,8,FALSE)</f>
        <v>Si</v>
      </c>
      <c r="J35" s="133" t="str">
        <f>VLOOKUP(E35,VIP!$A$2:$O12884,8,FALSE)</f>
        <v>Si</v>
      </c>
      <c r="K35" s="133" t="str">
        <f>VLOOKUP(E35,VIP!$A$2:$O16458,6,0)</f>
        <v>NO</v>
      </c>
      <c r="L35" s="142" t="s">
        <v>2238</v>
      </c>
      <c r="M35" s="93" t="s">
        <v>2437</v>
      </c>
      <c r="N35" s="93" t="s">
        <v>2443</v>
      </c>
      <c r="O35" s="133" t="s">
        <v>2445</v>
      </c>
      <c r="P35" s="142"/>
      <c r="Q35" s="147" t="s">
        <v>2238</v>
      </c>
    </row>
    <row r="36" spans="1:17" ht="18" x14ac:dyDescent="0.25">
      <c r="A36" s="133" t="str">
        <f>VLOOKUP(E36,'LISTADO ATM'!$A$2:$C$901,3,0)</f>
        <v>DISTRITO NACIONAL</v>
      </c>
      <c r="B36" s="145">
        <v>3336030022</v>
      </c>
      <c r="C36" s="94">
        <v>44456.716874999998</v>
      </c>
      <c r="D36" s="94" t="s">
        <v>2440</v>
      </c>
      <c r="E36" s="122">
        <v>655</v>
      </c>
      <c r="F36" s="133" t="str">
        <f>VLOOKUP(E36,VIP!$A$2:$O16007,2,0)</f>
        <v>DRBR655</v>
      </c>
      <c r="G36" s="133" t="str">
        <f>VLOOKUP(E36,'LISTADO ATM'!$A$2:$B$900,2,0)</f>
        <v>ATM Farmacia Sandra</v>
      </c>
      <c r="H36" s="133" t="str">
        <f>VLOOKUP(E36,VIP!$A$2:$O20968,7,FALSE)</f>
        <v>Si</v>
      </c>
      <c r="I36" s="133" t="str">
        <f>VLOOKUP(E36,VIP!$A$2:$O12933,8,FALSE)</f>
        <v>Si</v>
      </c>
      <c r="J36" s="133" t="str">
        <f>VLOOKUP(E36,VIP!$A$2:$O12883,8,FALSE)</f>
        <v>Si</v>
      </c>
      <c r="K36" s="133" t="str">
        <f>VLOOKUP(E36,VIP!$A$2:$O16457,6,0)</f>
        <v>NO</v>
      </c>
      <c r="L36" s="142" t="s">
        <v>2542</v>
      </c>
      <c r="M36" s="93" t="s">
        <v>2437</v>
      </c>
      <c r="N36" s="93" t="s">
        <v>2443</v>
      </c>
      <c r="O36" s="133" t="s">
        <v>2444</v>
      </c>
      <c r="P36" s="142"/>
      <c r="Q36" s="147" t="s">
        <v>2542</v>
      </c>
    </row>
    <row r="37" spans="1:17" ht="18" x14ac:dyDescent="0.25">
      <c r="A37" s="133" t="str">
        <f>VLOOKUP(E37,'LISTADO ATM'!$A$2:$C$901,3,0)</f>
        <v>DISTRITO NACIONAL</v>
      </c>
      <c r="B37" s="145">
        <v>3336030025</v>
      </c>
      <c r="C37" s="94">
        <v>44456.71837962963</v>
      </c>
      <c r="D37" s="94" t="s">
        <v>2174</v>
      </c>
      <c r="E37" s="122">
        <v>302</v>
      </c>
      <c r="F37" s="133" t="str">
        <f>VLOOKUP(E37,VIP!$A$2:$O16006,2,0)</f>
        <v>DRBR302</v>
      </c>
      <c r="G37" s="133" t="str">
        <f>VLOOKUP(E37,'LISTADO ATM'!$A$2:$B$900,2,0)</f>
        <v xml:space="preserve">ATM S/M Aprezio Los Mameyes  </v>
      </c>
      <c r="H37" s="133" t="str">
        <f>VLOOKUP(E37,VIP!$A$2:$O20967,7,FALSE)</f>
        <v>Si</v>
      </c>
      <c r="I37" s="133" t="str">
        <f>VLOOKUP(E37,VIP!$A$2:$O12932,8,FALSE)</f>
        <v>Si</v>
      </c>
      <c r="J37" s="133" t="str">
        <f>VLOOKUP(E37,VIP!$A$2:$O12882,8,FALSE)</f>
        <v>Si</v>
      </c>
      <c r="K37" s="133" t="str">
        <f>VLOOKUP(E37,VIP!$A$2:$O16456,6,0)</f>
        <v>NO</v>
      </c>
      <c r="L37" s="142" t="s">
        <v>2455</v>
      </c>
      <c r="M37" s="93" t="s">
        <v>2437</v>
      </c>
      <c r="N37" s="93" t="s">
        <v>2443</v>
      </c>
      <c r="O37" s="133" t="s">
        <v>2445</v>
      </c>
      <c r="P37" s="142"/>
      <c r="Q37" s="147" t="s">
        <v>2455</v>
      </c>
    </row>
    <row r="38" spans="1:17" ht="18" x14ac:dyDescent="0.25">
      <c r="A38" s="133" t="str">
        <f>VLOOKUP(E38,'LISTADO ATM'!$A$2:$C$901,3,0)</f>
        <v>DISTRITO NACIONAL</v>
      </c>
      <c r="B38" s="145">
        <v>3336030031</v>
      </c>
      <c r="C38" s="94">
        <v>44456.721296296295</v>
      </c>
      <c r="D38" s="94" t="s">
        <v>2174</v>
      </c>
      <c r="E38" s="122">
        <v>952</v>
      </c>
      <c r="F38" s="133" t="str">
        <f>VLOOKUP(E38,VIP!$A$2:$O16005,2,0)</f>
        <v>DRBR16L</v>
      </c>
      <c r="G38" s="133" t="str">
        <f>VLOOKUP(E38,'LISTADO ATM'!$A$2:$B$900,2,0)</f>
        <v xml:space="preserve">ATM Alvarez Rivas </v>
      </c>
      <c r="H38" s="133" t="str">
        <f>VLOOKUP(E38,VIP!$A$2:$O20966,7,FALSE)</f>
        <v>Si</v>
      </c>
      <c r="I38" s="133" t="str">
        <f>VLOOKUP(E38,VIP!$A$2:$O12931,8,FALSE)</f>
        <v>Si</v>
      </c>
      <c r="J38" s="133" t="str">
        <f>VLOOKUP(E38,VIP!$A$2:$O12881,8,FALSE)</f>
        <v>Si</v>
      </c>
      <c r="K38" s="133" t="str">
        <f>VLOOKUP(E38,VIP!$A$2:$O16455,6,0)</f>
        <v>NO</v>
      </c>
      <c r="L38" s="142" t="s">
        <v>2455</v>
      </c>
      <c r="M38" s="93" t="s">
        <v>2437</v>
      </c>
      <c r="N38" s="93" t="s">
        <v>2443</v>
      </c>
      <c r="O38" s="133" t="s">
        <v>2445</v>
      </c>
      <c r="P38" s="142"/>
      <c r="Q38" s="147" t="s">
        <v>2455</v>
      </c>
    </row>
    <row r="39" spans="1:17" ht="18" x14ac:dyDescent="0.25">
      <c r="A39" s="133" t="str">
        <f>VLOOKUP(E39,'LISTADO ATM'!$A$2:$C$901,3,0)</f>
        <v>DISTRITO NACIONAL</v>
      </c>
      <c r="B39" s="145">
        <v>3336030036</v>
      </c>
      <c r="C39" s="94">
        <v>44456.726157407407</v>
      </c>
      <c r="D39" s="94" t="s">
        <v>2174</v>
      </c>
      <c r="E39" s="122">
        <v>686</v>
      </c>
      <c r="F39" s="133" t="str">
        <f>VLOOKUP(E39,VIP!$A$2:$O16004,2,0)</f>
        <v>DRBR686</v>
      </c>
      <c r="G39" s="133" t="str">
        <f>VLOOKUP(E39,'LISTADO ATM'!$A$2:$B$900,2,0)</f>
        <v>ATM Autoservicio Oficina Máximo Gómez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7" t="s">
        <v>2212</v>
      </c>
    </row>
    <row r="40" spans="1:17" ht="18" x14ac:dyDescent="0.25">
      <c r="A40" s="133" t="str">
        <f>VLOOKUP(E40,'LISTADO ATM'!$A$2:$C$901,3,0)</f>
        <v>ESTE</v>
      </c>
      <c r="B40" s="145">
        <v>3336030061</v>
      </c>
      <c r="C40" s="94">
        <v>44456.734039351853</v>
      </c>
      <c r="D40" s="94" t="s">
        <v>2174</v>
      </c>
      <c r="E40" s="122">
        <v>289</v>
      </c>
      <c r="F40" s="133" t="str">
        <f>VLOOKUP(E40,VIP!$A$2:$O16003,2,0)</f>
        <v>DRBR910</v>
      </c>
      <c r="G40" s="133" t="str">
        <f>VLOOKUP(E40,'LISTADO ATM'!$A$2:$B$900,2,0)</f>
        <v>ATM Oficina Bávaro II</v>
      </c>
      <c r="H40" s="133" t="str">
        <f>VLOOKUP(E40,VIP!$A$2:$O20964,7,FALSE)</f>
        <v>Si</v>
      </c>
      <c r="I40" s="133" t="str">
        <f>VLOOKUP(E40,VIP!$A$2:$O12929,8,FALSE)</f>
        <v>Si</v>
      </c>
      <c r="J40" s="133" t="str">
        <f>VLOOKUP(E40,VIP!$A$2:$O12879,8,FALSE)</f>
        <v>Si</v>
      </c>
      <c r="K40" s="133" t="str">
        <f>VLOOKUP(E40,VIP!$A$2:$O16453,6,0)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7" t="s">
        <v>2238</v>
      </c>
    </row>
    <row r="41" spans="1:17" ht="18" x14ac:dyDescent="0.25">
      <c r="A41" s="133" t="str">
        <f>VLOOKUP(E41,'LISTADO ATM'!$A$2:$C$901,3,0)</f>
        <v>DISTRITO NACIONAL</v>
      </c>
      <c r="B41" s="145">
        <v>3336030065</v>
      </c>
      <c r="C41" s="94">
        <v>44456.73741898148</v>
      </c>
      <c r="D41" s="94" t="s">
        <v>2174</v>
      </c>
      <c r="E41" s="122">
        <v>516</v>
      </c>
      <c r="F41" s="133" t="str">
        <f>VLOOKUP(E41,VIP!$A$2:$O16002,2,0)</f>
        <v>DRBR516</v>
      </c>
      <c r="G41" s="133" t="str">
        <f>VLOOKUP(E41,'LISTADO ATM'!$A$2:$B$900,2,0)</f>
        <v xml:space="preserve">ATM Oficina Gascue </v>
      </c>
      <c r="H41" s="133" t="str">
        <f>VLOOKUP(E41,VIP!$A$2:$O20963,7,FALSE)</f>
        <v>Si</v>
      </c>
      <c r="I41" s="133" t="str">
        <f>VLOOKUP(E41,VIP!$A$2:$O12928,8,FALSE)</f>
        <v>Si</v>
      </c>
      <c r="J41" s="133" t="str">
        <f>VLOOKUP(E41,VIP!$A$2:$O12878,8,FALSE)</f>
        <v>Si</v>
      </c>
      <c r="K41" s="133" t="str">
        <f>VLOOKUP(E41,VIP!$A$2:$O16452,6,0)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7" t="s">
        <v>2212</v>
      </c>
    </row>
    <row r="42" spans="1:17" ht="18" x14ac:dyDescent="0.25">
      <c r="A42" s="133" t="str">
        <f>VLOOKUP(E42,'LISTADO ATM'!$A$2:$C$901,3,0)</f>
        <v>DISTRITO NACIONAL</v>
      </c>
      <c r="B42" s="145">
        <v>3336030068</v>
      </c>
      <c r="C42" s="94">
        <v>44456.738969907405</v>
      </c>
      <c r="D42" s="94" t="s">
        <v>2174</v>
      </c>
      <c r="E42" s="122">
        <v>570</v>
      </c>
      <c r="F42" s="133" t="str">
        <f>VLOOKUP(E42,VIP!$A$2:$O16001,2,0)</f>
        <v>DRBR478</v>
      </c>
      <c r="G42" s="133" t="str">
        <f>VLOOKUP(E42,'LISTADO ATM'!$A$2:$B$900,2,0)</f>
        <v xml:space="preserve">ATM S/M Liverpool Villa Mella </v>
      </c>
      <c r="H42" s="133" t="str">
        <f>VLOOKUP(E42,VIP!$A$2:$O20962,7,FALSE)</f>
        <v>Si</v>
      </c>
      <c r="I42" s="133" t="str">
        <f>VLOOKUP(E42,VIP!$A$2:$O12927,8,FALSE)</f>
        <v>Si</v>
      </c>
      <c r="J42" s="133" t="str">
        <f>VLOOKUP(E42,VIP!$A$2:$O12877,8,FALSE)</f>
        <v>Si</v>
      </c>
      <c r="K42" s="133" t="str">
        <f>VLOOKUP(E42,VIP!$A$2:$O16451,6,0)</f>
        <v>NO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7" t="s">
        <v>2212</v>
      </c>
    </row>
    <row r="43" spans="1:17" ht="18" x14ac:dyDescent="0.25">
      <c r="A43" s="133" t="str">
        <f>VLOOKUP(E43,'LISTADO ATM'!$A$2:$C$901,3,0)</f>
        <v>DISTRITO NACIONAL</v>
      </c>
      <c r="B43" s="145">
        <v>3336030070</v>
      </c>
      <c r="C43" s="94">
        <v>44456.740439814814</v>
      </c>
      <c r="D43" s="94" t="s">
        <v>2174</v>
      </c>
      <c r="E43" s="122">
        <v>379</v>
      </c>
      <c r="F43" s="133" t="str">
        <f>VLOOKUP(E43,VIP!$A$2:$O16000,2,0)</f>
        <v>DRBR379</v>
      </c>
      <c r="G43" s="133" t="str">
        <f>VLOOKUP(E43,'LISTADO ATM'!$A$2:$B$900,2,0)</f>
        <v>ATM S/M Nacional Plaza Central</v>
      </c>
      <c r="H43" s="133">
        <f>VLOOKUP(E43,VIP!$A$2:$O20961,7,FALSE)</f>
        <v>0</v>
      </c>
      <c r="I43" s="133">
        <f>VLOOKUP(E43,VIP!$A$2:$O12926,8,FALSE)</f>
        <v>0</v>
      </c>
      <c r="J43" s="133">
        <f>VLOOKUP(E43,VIP!$A$2:$O12876,8,FALSE)</f>
        <v>0</v>
      </c>
      <c r="K43" s="133">
        <f>VLOOKUP(E43,VIP!$A$2:$O16450,6,0)</f>
        <v>0</v>
      </c>
      <c r="L43" s="142" t="s">
        <v>2455</v>
      </c>
      <c r="M43" s="93" t="s">
        <v>2437</v>
      </c>
      <c r="N43" s="93" t="s">
        <v>2443</v>
      </c>
      <c r="O43" s="133" t="s">
        <v>2445</v>
      </c>
      <c r="P43" s="142"/>
      <c r="Q43" s="147" t="s">
        <v>2455</v>
      </c>
    </row>
    <row r="44" spans="1:17" ht="18" x14ac:dyDescent="0.25">
      <c r="A44" s="133" t="str">
        <f>VLOOKUP(E44,'LISTADO ATM'!$A$2:$C$901,3,0)</f>
        <v>NORTE</v>
      </c>
      <c r="B44" s="145">
        <v>3336030072</v>
      </c>
      <c r="C44" s="94">
        <v>44456.742812500001</v>
      </c>
      <c r="D44" s="94" t="s">
        <v>2175</v>
      </c>
      <c r="E44" s="122">
        <v>691</v>
      </c>
      <c r="F44" s="133" t="str">
        <f>VLOOKUP(E44,VIP!$A$2:$O15999,2,0)</f>
        <v>DRBR691</v>
      </c>
      <c r="G44" s="133" t="str">
        <f>VLOOKUP(E44,'LISTADO ATM'!$A$2:$B$900,2,0)</f>
        <v>ATM Eco Petroleo Manzanillo</v>
      </c>
      <c r="H44" s="133" t="str">
        <f>VLOOKUP(E44,VIP!$A$2:$O20960,7,FALSE)</f>
        <v>Si</v>
      </c>
      <c r="I44" s="133" t="str">
        <f>VLOOKUP(E44,VIP!$A$2:$O12925,8,FALSE)</f>
        <v>Si</v>
      </c>
      <c r="J44" s="133" t="str">
        <f>VLOOKUP(E44,VIP!$A$2:$O12875,8,FALSE)</f>
        <v>Si</v>
      </c>
      <c r="K44" s="133" t="str">
        <f>VLOOKUP(E44,VIP!$A$2:$O16449,6,0)</f>
        <v>NO</v>
      </c>
      <c r="L44" s="142" t="s">
        <v>2455</v>
      </c>
      <c r="M44" s="93" t="s">
        <v>2437</v>
      </c>
      <c r="N44" s="93" t="s">
        <v>2443</v>
      </c>
      <c r="O44" s="133" t="s">
        <v>2619</v>
      </c>
      <c r="P44" s="142"/>
      <c r="Q44" s="147" t="s">
        <v>2455</v>
      </c>
    </row>
    <row r="45" spans="1:17" ht="18" x14ac:dyDescent="0.25">
      <c r="A45" s="133" t="str">
        <f>VLOOKUP(E45,'LISTADO ATM'!$A$2:$C$901,3,0)</f>
        <v>DISTRITO NACIONAL</v>
      </c>
      <c r="B45" s="145">
        <v>3336030082</v>
      </c>
      <c r="C45" s="94">
        <v>44456.800162037034</v>
      </c>
      <c r="D45" s="94" t="s">
        <v>2174</v>
      </c>
      <c r="E45" s="122">
        <v>57</v>
      </c>
      <c r="F45" s="133" t="str">
        <f>VLOOKUP(E45,VIP!$A$2:$O16002,2,0)</f>
        <v>DRBR057</v>
      </c>
      <c r="G45" s="133" t="str">
        <f>VLOOKUP(E45,'LISTADO ATM'!$A$2:$B$900,2,0)</f>
        <v xml:space="preserve">ATM Oficina Malecon Center </v>
      </c>
      <c r="H45" s="133" t="str">
        <f>VLOOKUP(E45,VIP!$A$2:$O20963,7,FALSE)</f>
        <v>Si</v>
      </c>
      <c r="I45" s="133" t="str">
        <f>VLOOKUP(E45,VIP!$A$2:$O12928,8,FALSE)</f>
        <v>Si</v>
      </c>
      <c r="J45" s="133" t="str">
        <f>VLOOKUP(E45,VIP!$A$2:$O12878,8,FALSE)</f>
        <v>Si</v>
      </c>
      <c r="K45" s="133" t="str">
        <f>VLOOKUP(E45,VIP!$A$2:$O16452,6,0)</f>
        <v>NO</v>
      </c>
      <c r="L45" s="142" t="s">
        <v>2212</v>
      </c>
      <c r="M45" s="93" t="s">
        <v>2437</v>
      </c>
      <c r="N45" s="93" t="s">
        <v>2443</v>
      </c>
      <c r="O45" s="133" t="s">
        <v>2445</v>
      </c>
      <c r="P45" s="142"/>
      <c r="Q45" s="147" t="s">
        <v>2212</v>
      </c>
    </row>
    <row r="46" spans="1:17" ht="18" x14ac:dyDescent="0.25">
      <c r="A46" s="133" t="str">
        <f>VLOOKUP(E46,'LISTADO ATM'!$A$2:$C$901,3,0)</f>
        <v>NORTE</v>
      </c>
      <c r="B46" s="145">
        <v>3336030083</v>
      </c>
      <c r="C46" s="94">
        <v>44456.804456018515</v>
      </c>
      <c r="D46" s="94" t="s">
        <v>2616</v>
      </c>
      <c r="E46" s="122">
        <v>944</v>
      </c>
      <c r="F46" s="133" t="str">
        <f>VLOOKUP(E46,VIP!$A$2:$O16001,2,0)</f>
        <v>DRBR944</v>
      </c>
      <c r="G46" s="133" t="str">
        <f>VLOOKUP(E46,'LISTADO ATM'!$A$2:$B$900,2,0)</f>
        <v xml:space="preserve">ATM UNP Mao </v>
      </c>
      <c r="H46" s="133" t="str">
        <f>VLOOKUP(E46,VIP!$A$2:$O20962,7,FALSE)</f>
        <v>Si</v>
      </c>
      <c r="I46" s="133" t="str">
        <f>VLOOKUP(E46,VIP!$A$2:$O12927,8,FALSE)</f>
        <v>Si</v>
      </c>
      <c r="J46" s="133" t="str">
        <f>VLOOKUP(E46,VIP!$A$2:$O12877,8,FALSE)</f>
        <v>Si</v>
      </c>
      <c r="K46" s="133" t="str">
        <f>VLOOKUP(E46,VIP!$A$2:$O16451,6,0)</f>
        <v>NO</v>
      </c>
      <c r="L46" s="142" t="s">
        <v>2409</v>
      </c>
      <c r="M46" s="93" t="s">
        <v>2437</v>
      </c>
      <c r="N46" s="93" t="s">
        <v>2443</v>
      </c>
      <c r="O46" s="133" t="s">
        <v>2617</v>
      </c>
      <c r="P46" s="142"/>
      <c r="Q46" s="147" t="s">
        <v>2409</v>
      </c>
    </row>
    <row r="47" spans="1:17" ht="18" x14ac:dyDescent="0.25">
      <c r="A47" s="133" t="str">
        <f>VLOOKUP(E47,'LISTADO ATM'!$A$2:$C$901,3,0)</f>
        <v>NORTE</v>
      </c>
      <c r="B47" s="145">
        <v>3336030084</v>
      </c>
      <c r="C47" s="94">
        <v>44456.805648148147</v>
      </c>
      <c r="D47" s="94" t="s">
        <v>2616</v>
      </c>
      <c r="E47" s="122">
        <v>632</v>
      </c>
      <c r="F47" s="133" t="str">
        <f>VLOOKUP(E47,VIP!$A$2:$O16000,2,0)</f>
        <v>DRBR263</v>
      </c>
      <c r="G47" s="133" t="str">
        <f>VLOOKUP(E47,'LISTADO ATM'!$A$2:$B$900,2,0)</f>
        <v xml:space="preserve">ATM Autobanco Gurabo </v>
      </c>
      <c r="H47" s="133" t="str">
        <f>VLOOKUP(E47,VIP!$A$2:$O20961,7,FALSE)</f>
        <v>Si</v>
      </c>
      <c r="I47" s="133" t="str">
        <f>VLOOKUP(E47,VIP!$A$2:$O12926,8,FALSE)</f>
        <v>Si</v>
      </c>
      <c r="J47" s="133" t="str">
        <f>VLOOKUP(E47,VIP!$A$2:$O12876,8,FALSE)</f>
        <v>Si</v>
      </c>
      <c r="K47" s="133" t="str">
        <f>VLOOKUP(E47,VIP!$A$2:$O16450,6,0)</f>
        <v>NO</v>
      </c>
      <c r="L47" s="142" t="s">
        <v>2409</v>
      </c>
      <c r="M47" s="93" t="s">
        <v>2437</v>
      </c>
      <c r="N47" s="93" t="s">
        <v>2443</v>
      </c>
      <c r="O47" s="133" t="s">
        <v>2617</v>
      </c>
      <c r="P47" s="142"/>
      <c r="Q47" s="147" t="s">
        <v>2409</v>
      </c>
    </row>
    <row r="48" spans="1:17" ht="18" x14ac:dyDescent="0.25">
      <c r="A48" s="133" t="str">
        <f>VLOOKUP(E48,'LISTADO ATM'!$A$2:$C$901,3,0)</f>
        <v>ESTE</v>
      </c>
      <c r="B48" s="145">
        <v>3336030086</v>
      </c>
      <c r="C48" s="94">
        <v>44456.807476851849</v>
      </c>
      <c r="D48" s="94" t="s">
        <v>2440</v>
      </c>
      <c r="E48" s="122">
        <v>631</v>
      </c>
      <c r="F48" s="133" t="str">
        <f>VLOOKUP(E48,VIP!$A$2:$O15999,2,0)</f>
        <v>DRBR417</v>
      </c>
      <c r="G48" s="133" t="str">
        <f>VLOOKUP(E48,'LISTADO ATM'!$A$2:$B$900,2,0)</f>
        <v xml:space="preserve">ATM ASOCODEQUI (San Pedro) </v>
      </c>
      <c r="H48" s="133" t="str">
        <f>VLOOKUP(E48,VIP!$A$2:$O20960,7,FALSE)</f>
        <v>Si</v>
      </c>
      <c r="I48" s="133" t="str">
        <f>VLOOKUP(E48,VIP!$A$2:$O12925,8,FALSE)</f>
        <v>Si</v>
      </c>
      <c r="J48" s="133" t="str">
        <f>VLOOKUP(E48,VIP!$A$2:$O12875,8,FALSE)</f>
        <v>Si</v>
      </c>
      <c r="K48" s="133" t="str">
        <f>VLOOKUP(E48,VIP!$A$2:$O16449,6,0)</f>
        <v>NO</v>
      </c>
      <c r="L48" s="142" t="s">
        <v>2409</v>
      </c>
      <c r="M48" s="93" t="s">
        <v>2437</v>
      </c>
      <c r="N48" s="93" t="s">
        <v>2443</v>
      </c>
      <c r="O48" s="133" t="s">
        <v>2444</v>
      </c>
      <c r="P48" s="142"/>
      <c r="Q48" s="147" t="s">
        <v>2409</v>
      </c>
    </row>
    <row r="49" spans="1:17" ht="18" x14ac:dyDescent="0.25">
      <c r="A49" s="133" t="str">
        <f>VLOOKUP(E49,'LISTADO ATM'!$A$2:$C$901,3,0)</f>
        <v>DISTRITO NACIONAL</v>
      </c>
      <c r="B49" s="145">
        <v>3336030088</v>
      </c>
      <c r="C49" s="94">
        <v>44456.809571759259</v>
      </c>
      <c r="D49" s="94" t="s">
        <v>2459</v>
      </c>
      <c r="E49" s="122">
        <v>409</v>
      </c>
      <c r="F49" s="133" t="str">
        <f>VLOOKUP(E49,VIP!$A$2:$O16017,2,0)</f>
        <v>DRBR409</v>
      </c>
      <c r="G49" s="133" t="str">
        <f>VLOOKUP(E49,'LISTADO ATM'!$A$2:$B$900,2,0)</f>
        <v xml:space="preserve">ATM Oficina Las Palmas de Herrera I </v>
      </c>
      <c r="H49" s="133" t="str">
        <f>VLOOKUP(E49,VIP!$A$2:$O20978,7,FALSE)</f>
        <v>Si</v>
      </c>
      <c r="I49" s="133" t="str">
        <f>VLOOKUP(E49,VIP!$A$2:$O12943,8,FALSE)</f>
        <v>Si</v>
      </c>
      <c r="J49" s="133" t="str">
        <f>VLOOKUP(E49,VIP!$A$2:$O12893,8,FALSE)</f>
        <v>Si</v>
      </c>
      <c r="K49" s="133" t="str">
        <f>VLOOKUP(E49,VIP!$A$2:$O16467,6,0)</f>
        <v>NO</v>
      </c>
      <c r="L49" s="142" t="s">
        <v>2409</v>
      </c>
      <c r="M49" s="93" t="s">
        <v>2437</v>
      </c>
      <c r="N49" s="93" t="s">
        <v>2443</v>
      </c>
      <c r="O49" s="133" t="s">
        <v>2621</v>
      </c>
      <c r="P49" s="142"/>
      <c r="Q49" s="147" t="s">
        <v>2409</v>
      </c>
    </row>
    <row r="50" spans="1:17" ht="18" x14ac:dyDescent="0.25">
      <c r="A50" s="133" t="str">
        <f>VLOOKUP(E50,'LISTADO ATM'!$A$2:$C$901,3,0)</f>
        <v>ESTE</v>
      </c>
      <c r="B50" s="145">
        <v>3336030089</v>
      </c>
      <c r="C50" s="94">
        <v>44456.81077546296</v>
      </c>
      <c r="D50" s="94" t="s">
        <v>2440</v>
      </c>
      <c r="E50" s="122">
        <v>934</v>
      </c>
      <c r="F50" s="133" t="str">
        <f>VLOOKUP(E50,VIP!$A$2:$O16016,2,0)</f>
        <v>DRBR934</v>
      </c>
      <c r="G50" s="133" t="str">
        <f>VLOOKUP(E50,'LISTADO ATM'!$A$2:$B$900,2,0)</f>
        <v>ATM Hotel Dreams La Romana</v>
      </c>
      <c r="H50" s="133" t="str">
        <f>VLOOKUP(E50,VIP!$A$2:$O20977,7,FALSE)</f>
        <v>Si</v>
      </c>
      <c r="I50" s="133" t="str">
        <f>VLOOKUP(E50,VIP!$A$2:$O12942,8,FALSE)</f>
        <v>Si</v>
      </c>
      <c r="J50" s="133" t="str">
        <f>VLOOKUP(E50,VIP!$A$2:$O12892,8,FALSE)</f>
        <v>Si</v>
      </c>
      <c r="K50" s="133" t="str">
        <f>VLOOKUP(E50,VIP!$A$2:$O16466,6,0)</f>
        <v>NO</v>
      </c>
      <c r="L50" s="142" t="s">
        <v>2409</v>
      </c>
      <c r="M50" s="93" t="s">
        <v>2437</v>
      </c>
      <c r="N50" s="93" t="s">
        <v>2443</v>
      </c>
      <c r="O50" s="133" t="s">
        <v>2444</v>
      </c>
      <c r="P50" s="142"/>
      <c r="Q50" s="147" t="s">
        <v>2409</v>
      </c>
    </row>
    <row r="51" spans="1:17" ht="18" x14ac:dyDescent="0.25">
      <c r="A51" s="133" t="str">
        <f>VLOOKUP(E51,'LISTADO ATM'!$A$2:$C$901,3,0)</f>
        <v>DISTRITO NACIONAL</v>
      </c>
      <c r="B51" s="145">
        <v>3336030090</v>
      </c>
      <c r="C51" s="94">
        <v>44456.811828703707</v>
      </c>
      <c r="D51" s="94" t="s">
        <v>2440</v>
      </c>
      <c r="E51" s="122">
        <v>663</v>
      </c>
      <c r="F51" s="133" t="str">
        <f>VLOOKUP(E51,VIP!$A$2:$O16015,2,0)</f>
        <v>DRBR663</v>
      </c>
      <c r="G51" s="133" t="str">
        <f>VLOOKUP(E51,'LISTADO ATM'!$A$2:$B$900,2,0)</f>
        <v>ATM S/M Olé Av. España</v>
      </c>
      <c r="H51" s="133" t="str">
        <f>VLOOKUP(E51,VIP!$A$2:$O20976,7,FALSE)</f>
        <v>N/A</v>
      </c>
      <c r="I51" s="133" t="str">
        <f>VLOOKUP(E51,VIP!$A$2:$O12941,8,FALSE)</f>
        <v>N/A</v>
      </c>
      <c r="J51" s="133" t="str">
        <f>VLOOKUP(E51,VIP!$A$2:$O12891,8,FALSE)</f>
        <v>N/A</v>
      </c>
      <c r="K51" s="133" t="str">
        <f>VLOOKUP(E51,VIP!$A$2:$O16465,6,0)</f>
        <v>N/A</v>
      </c>
      <c r="L51" s="142" t="s">
        <v>2409</v>
      </c>
      <c r="M51" s="93" t="s">
        <v>2437</v>
      </c>
      <c r="N51" s="93" t="s">
        <v>2443</v>
      </c>
      <c r="O51" s="133" t="s">
        <v>2444</v>
      </c>
      <c r="P51" s="142"/>
      <c r="Q51" s="147" t="s">
        <v>2409</v>
      </c>
    </row>
    <row r="52" spans="1:17" ht="18" x14ac:dyDescent="0.25">
      <c r="A52" s="133" t="str">
        <f>VLOOKUP(E52,'LISTADO ATM'!$A$2:$C$901,3,0)</f>
        <v>DISTRITO NACIONAL</v>
      </c>
      <c r="B52" s="145">
        <v>3336030092</v>
      </c>
      <c r="C52" s="94">
        <v>44456.815752314818</v>
      </c>
      <c r="D52" s="94" t="s">
        <v>2440</v>
      </c>
      <c r="E52" s="122">
        <v>461</v>
      </c>
      <c r="F52" s="133" t="str">
        <f>VLOOKUP(E52,VIP!$A$2:$O16014,2,0)</f>
        <v>DRBR461</v>
      </c>
      <c r="G52" s="133" t="str">
        <f>VLOOKUP(E52,'LISTADO ATM'!$A$2:$B$900,2,0)</f>
        <v xml:space="preserve">ATM Autobanco Sarasota I </v>
      </c>
      <c r="H52" s="133" t="str">
        <f>VLOOKUP(E52,VIP!$A$2:$O20975,7,FALSE)</f>
        <v>Si</v>
      </c>
      <c r="I52" s="133" t="str">
        <f>VLOOKUP(E52,VIP!$A$2:$O12940,8,FALSE)</f>
        <v>Si</v>
      </c>
      <c r="J52" s="133" t="str">
        <f>VLOOKUP(E52,VIP!$A$2:$O12890,8,FALSE)</f>
        <v>Si</v>
      </c>
      <c r="K52" s="133" t="str">
        <f>VLOOKUP(E52,VIP!$A$2:$O16464,6,0)</f>
        <v>SI</v>
      </c>
      <c r="L52" s="142" t="s">
        <v>2409</v>
      </c>
      <c r="M52" s="93" t="s">
        <v>2437</v>
      </c>
      <c r="N52" s="93" t="s">
        <v>2443</v>
      </c>
      <c r="O52" s="133" t="s">
        <v>2444</v>
      </c>
      <c r="P52" s="142"/>
      <c r="Q52" s="147" t="s">
        <v>2409</v>
      </c>
    </row>
    <row r="53" spans="1:17" ht="18" x14ac:dyDescent="0.25">
      <c r="A53" s="133" t="str">
        <f>VLOOKUP(E53,'LISTADO ATM'!$A$2:$C$901,3,0)</f>
        <v>SUR</v>
      </c>
      <c r="B53" s="145">
        <v>3336030097</v>
      </c>
      <c r="C53" s="94">
        <v>44456.838958333334</v>
      </c>
      <c r="D53" s="94" t="s">
        <v>2440</v>
      </c>
      <c r="E53" s="122">
        <v>44</v>
      </c>
      <c r="F53" s="133" t="str">
        <f>VLOOKUP(E53,VIP!$A$2:$O16013,2,0)</f>
        <v>DRBR044</v>
      </c>
      <c r="G53" s="133" t="str">
        <f>VLOOKUP(E53,'LISTADO ATM'!$A$2:$B$900,2,0)</f>
        <v xml:space="preserve">ATM Oficina Pedernales </v>
      </c>
      <c r="H53" s="133" t="str">
        <f>VLOOKUP(E53,VIP!$A$2:$O20974,7,FALSE)</f>
        <v>Si</v>
      </c>
      <c r="I53" s="133" t="str">
        <f>VLOOKUP(E53,VIP!$A$2:$O12939,8,FALSE)</f>
        <v>Si</v>
      </c>
      <c r="J53" s="133" t="str">
        <f>VLOOKUP(E53,VIP!$A$2:$O12889,8,FALSE)</f>
        <v>Si</v>
      </c>
      <c r="K53" s="133" t="str">
        <f>VLOOKUP(E53,VIP!$A$2:$O16463,6,0)</f>
        <v>SI</v>
      </c>
      <c r="L53" s="142" t="s">
        <v>2409</v>
      </c>
      <c r="M53" s="93" t="s">
        <v>2437</v>
      </c>
      <c r="N53" s="93" t="s">
        <v>2443</v>
      </c>
      <c r="O53" s="133" t="s">
        <v>2444</v>
      </c>
      <c r="P53" s="142"/>
      <c r="Q53" s="147" t="s">
        <v>2409</v>
      </c>
    </row>
    <row r="54" spans="1:17" ht="18" x14ac:dyDescent="0.25">
      <c r="A54" s="133" t="str">
        <f>VLOOKUP(E54,'LISTADO ATM'!$A$2:$C$901,3,0)</f>
        <v>DISTRITO NACIONAL</v>
      </c>
      <c r="B54" s="145">
        <v>3336030098</v>
      </c>
      <c r="C54" s="94">
        <v>44456.840370370373</v>
      </c>
      <c r="D54" s="94" t="s">
        <v>2440</v>
      </c>
      <c r="E54" s="122">
        <v>31</v>
      </c>
      <c r="F54" s="133" t="str">
        <f>VLOOKUP(E54,VIP!$A$2:$O16012,2,0)</f>
        <v>DRBR031</v>
      </c>
      <c r="G54" s="133" t="str">
        <f>VLOOKUP(E54,'LISTADO ATM'!$A$2:$B$900,2,0)</f>
        <v xml:space="preserve">ATM Oficina San Martín I </v>
      </c>
      <c r="H54" s="133" t="str">
        <f>VLOOKUP(E54,VIP!$A$2:$O20973,7,FALSE)</f>
        <v>Si</v>
      </c>
      <c r="I54" s="133" t="str">
        <f>VLOOKUP(E54,VIP!$A$2:$O12938,8,FALSE)</f>
        <v>Si</v>
      </c>
      <c r="J54" s="133" t="str">
        <f>VLOOKUP(E54,VIP!$A$2:$O12888,8,FALSE)</f>
        <v>Si</v>
      </c>
      <c r="K54" s="133" t="str">
        <f>VLOOKUP(E54,VIP!$A$2:$O16462,6,0)</f>
        <v>NO</v>
      </c>
      <c r="L54" s="142" t="s">
        <v>2409</v>
      </c>
      <c r="M54" s="93" t="s">
        <v>2437</v>
      </c>
      <c r="N54" s="93" t="s">
        <v>2443</v>
      </c>
      <c r="O54" s="133" t="s">
        <v>2444</v>
      </c>
      <c r="P54" s="142"/>
      <c r="Q54" s="147" t="s">
        <v>2409</v>
      </c>
    </row>
    <row r="55" spans="1:17" ht="18" x14ac:dyDescent="0.25">
      <c r="A55" s="133" t="str">
        <f>VLOOKUP(E55,'LISTADO ATM'!$A$2:$C$901,3,0)</f>
        <v>SUR</v>
      </c>
      <c r="B55" s="145">
        <v>3336030099</v>
      </c>
      <c r="C55" s="94">
        <v>44456.84269675926</v>
      </c>
      <c r="D55" s="94" t="s">
        <v>2440</v>
      </c>
      <c r="E55" s="122">
        <v>615</v>
      </c>
      <c r="F55" s="133" t="str">
        <f>VLOOKUP(E55,VIP!$A$2:$O16011,2,0)</f>
        <v>DRBR418</v>
      </c>
      <c r="G55" s="133" t="str">
        <f>VLOOKUP(E55,'LISTADO ATM'!$A$2:$B$900,2,0)</f>
        <v xml:space="preserve">ATM Estación Sunix Cabral (Barahona) </v>
      </c>
      <c r="H55" s="133" t="str">
        <f>VLOOKUP(E55,VIP!$A$2:$O20972,7,FALSE)</f>
        <v>Si</v>
      </c>
      <c r="I55" s="133" t="str">
        <f>VLOOKUP(E55,VIP!$A$2:$O12937,8,FALSE)</f>
        <v>Si</v>
      </c>
      <c r="J55" s="133" t="str">
        <f>VLOOKUP(E55,VIP!$A$2:$O12887,8,FALSE)</f>
        <v>Si</v>
      </c>
      <c r="K55" s="133" t="str">
        <f>VLOOKUP(E55,VIP!$A$2:$O16461,6,0)</f>
        <v>NO</v>
      </c>
      <c r="L55" s="142" t="s">
        <v>2409</v>
      </c>
      <c r="M55" s="93" t="s">
        <v>2437</v>
      </c>
      <c r="N55" s="93" t="s">
        <v>2443</v>
      </c>
      <c r="O55" s="133" t="s">
        <v>2444</v>
      </c>
      <c r="P55" s="142"/>
      <c r="Q55" s="147" t="s">
        <v>2409</v>
      </c>
    </row>
    <row r="56" spans="1:17" ht="18" x14ac:dyDescent="0.25">
      <c r="A56" s="133" t="str">
        <f>VLOOKUP(E56,'LISTADO ATM'!$A$2:$C$901,3,0)</f>
        <v>DISTRITO NACIONAL</v>
      </c>
      <c r="B56" s="145">
        <v>3336030102</v>
      </c>
      <c r="C56" s="94">
        <v>44456.846168981479</v>
      </c>
      <c r="D56" s="94" t="s">
        <v>2440</v>
      </c>
      <c r="E56" s="122">
        <v>406</v>
      </c>
      <c r="F56" s="133" t="str">
        <f>VLOOKUP(E56,VIP!$A$2:$O16010,2,0)</f>
        <v>DRBR406</v>
      </c>
      <c r="G56" s="133" t="str">
        <f>VLOOKUP(E56,'LISTADO ATM'!$A$2:$B$900,2,0)</f>
        <v xml:space="preserve">ATM UNP Plaza Lama Máximo Gómez </v>
      </c>
      <c r="H56" s="133" t="str">
        <f>VLOOKUP(E56,VIP!$A$2:$O20971,7,FALSE)</f>
        <v>Si</v>
      </c>
      <c r="I56" s="133" t="str">
        <f>VLOOKUP(E56,VIP!$A$2:$O12936,8,FALSE)</f>
        <v>Si</v>
      </c>
      <c r="J56" s="133" t="str">
        <f>VLOOKUP(E56,VIP!$A$2:$O12886,8,FALSE)</f>
        <v>Si</v>
      </c>
      <c r="K56" s="133" t="str">
        <f>VLOOKUP(E56,VIP!$A$2:$O16460,6,0)</f>
        <v>SI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7" t="s">
        <v>2433</v>
      </c>
    </row>
    <row r="57" spans="1:17" ht="18" x14ac:dyDescent="0.25">
      <c r="A57" s="133" t="str">
        <f>VLOOKUP(E57,'LISTADO ATM'!$A$2:$C$901,3,0)</f>
        <v>ESTE</v>
      </c>
      <c r="B57" s="145">
        <v>3336030105</v>
      </c>
      <c r="C57" s="94">
        <v>44456.871342592596</v>
      </c>
      <c r="D57" s="94" t="s">
        <v>2174</v>
      </c>
      <c r="E57" s="122">
        <v>613</v>
      </c>
      <c r="F57" s="133" t="str">
        <f>VLOOKUP(E57,VIP!$A$2:$O16009,2,0)</f>
        <v>DRBR145</v>
      </c>
      <c r="G57" s="133" t="str">
        <f>VLOOKUP(E57,'LISTADO ATM'!$A$2:$B$900,2,0)</f>
        <v xml:space="preserve">ATM Almacenes Zaglul (La Altagracia) </v>
      </c>
      <c r="H57" s="133" t="str">
        <f>VLOOKUP(E57,VIP!$A$2:$O20970,7,FALSE)</f>
        <v>Si</v>
      </c>
      <c r="I57" s="133" t="str">
        <f>VLOOKUP(E57,VIP!$A$2:$O12935,8,FALSE)</f>
        <v>Si</v>
      </c>
      <c r="J57" s="133" t="str">
        <f>VLOOKUP(E57,VIP!$A$2:$O12885,8,FALSE)</f>
        <v>Si</v>
      </c>
      <c r="K57" s="133" t="str">
        <f>VLOOKUP(E57,VIP!$A$2:$O16459,6,0)</f>
        <v>NO</v>
      </c>
      <c r="L57" s="142" t="s">
        <v>2238</v>
      </c>
      <c r="M57" s="93" t="s">
        <v>2437</v>
      </c>
      <c r="N57" s="93" t="s">
        <v>2443</v>
      </c>
      <c r="O57" s="133" t="s">
        <v>2445</v>
      </c>
      <c r="P57" s="142"/>
      <c r="Q57" s="147" t="s">
        <v>2238</v>
      </c>
    </row>
    <row r="58" spans="1:17" ht="18" x14ac:dyDescent="0.25">
      <c r="A58" s="133" t="str">
        <f>VLOOKUP(E58,'LISTADO ATM'!$A$2:$C$901,3,0)</f>
        <v>ESTE</v>
      </c>
      <c r="B58" s="145">
        <v>3336030106</v>
      </c>
      <c r="C58" s="94">
        <v>44456.875590277778</v>
      </c>
      <c r="D58" s="94" t="s">
        <v>2174</v>
      </c>
      <c r="E58" s="122">
        <v>480</v>
      </c>
      <c r="F58" s="133" t="str">
        <f>VLOOKUP(E58,VIP!$A$2:$O16008,2,0)</f>
        <v>DRBR480</v>
      </c>
      <c r="G58" s="133" t="str">
        <f>VLOOKUP(E58,'LISTADO ATM'!$A$2:$B$900,2,0)</f>
        <v>ATM UNP Farmaconal Higuey</v>
      </c>
      <c r="H58" s="133" t="str">
        <f>VLOOKUP(E58,VIP!$A$2:$O20969,7,FALSE)</f>
        <v>N/A</v>
      </c>
      <c r="I58" s="133" t="str">
        <f>VLOOKUP(E58,VIP!$A$2:$O12934,8,FALSE)</f>
        <v>N/A</v>
      </c>
      <c r="J58" s="133" t="str">
        <f>VLOOKUP(E58,VIP!$A$2:$O12884,8,FALSE)</f>
        <v>N/A</v>
      </c>
      <c r="K58" s="133" t="str">
        <f>VLOOKUP(E58,VIP!$A$2:$O16458,6,0)</f>
        <v>N/A</v>
      </c>
      <c r="L58" s="142" t="s">
        <v>2212</v>
      </c>
      <c r="M58" s="93" t="s">
        <v>2437</v>
      </c>
      <c r="N58" s="93" t="s">
        <v>2443</v>
      </c>
      <c r="O58" s="133" t="s">
        <v>2445</v>
      </c>
      <c r="P58" s="142"/>
      <c r="Q58" s="147" t="s">
        <v>2212</v>
      </c>
    </row>
    <row r="59" spans="1:17" ht="18" x14ac:dyDescent="0.25">
      <c r="A59" s="133" t="str">
        <f>VLOOKUP(E59,'LISTADO ATM'!$A$2:$C$901,3,0)</f>
        <v>DISTRITO NACIONAL</v>
      </c>
      <c r="B59" s="145">
        <v>3336030107</v>
      </c>
      <c r="C59" s="94">
        <v>44456.875810185185</v>
      </c>
      <c r="D59" s="94" t="s">
        <v>2440</v>
      </c>
      <c r="E59" s="122">
        <v>515</v>
      </c>
      <c r="F59" s="133" t="str">
        <f>VLOOKUP(E59,VIP!$A$2:$O16007,2,0)</f>
        <v>DRBR515</v>
      </c>
      <c r="G59" s="133" t="str">
        <f>VLOOKUP(E59,'LISTADO ATM'!$A$2:$B$900,2,0)</f>
        <v xml:space="preserve">ATM Oficina Agora Mall I </v>
      </c>
      <c r="H59" s="133" t="str">
        <f>VLOOKUP(E59,VIP!$A$2:$O20968,7,FALSE)</f>
        <v>Si</v>
      </c>
      <c r="I59" s="133" t="str">
        <f>VLOOKUP(E59,VIP!$A$2:$O12933,8,FALSE)</f>
        <v>Si</v>
      </c>
      <c r="J59" s="133" t="str">
        <f>VLOOKUP(E59,VIP!$A$2:$O12883,8,FALSE)</f>
        <v>Si</v>
      </c>
      <c r="K59" s="133" t="str">
        <f>VLOOKUP(E59,VIP!$A$2:$O16457,6,0)</f>
        <v>SI</v>
      </c>
      <c r="L59" s="142" t="s">
        <v>2433</v>
      </c>
      <c r="M59" s="93" t="s">
        <v>2437</v>
      </c>
      <c r="N59" s="93" t="s">
        <v>2443</v>
      </c>
      <c r="O59" s="133" t="s">
        <v>2444</v>
      </c>
      <c r="P59" s="142"/>
      <c r="Q59" s="147" t="s">
        <v>2433</v>
      </c>
    </row>
    <row r="60" spans="1:17" ht="18" x14ac:dyDescent="0.25">
      <c r="A60" s="133" t="str">
        <f>VLOOKUP(E60,'LISTADO ATM'!$A$2:$C$901,3,0)</f>
        <v>DISTRITO NACIONAL</v>
      </c>
      <c r="B60" s="145">
        <v>3336030108</v>
      </c>
      <c r="C60" s="94">
        <v>44456.876863425925</v>
      </c>
      <c r="D60" s="94" t="s">
        <v>2174</v>
      </c>
      <c r="E60" s="122">
        <v>744</v>
      </c>
      <c r="F60" s="133" t="str">
        <f>VLOOKUP(E60,VIP!$A$2:$O16006,2,0)</f>
        <v>DRBR289</v>
      </c>
      <c r="G60" s="133" t="str">
        <f>VLOOKUP(E60,'LISTADO ATM'!$A$2:$B$900,2,0)</f>
        <v xml:space="preserve">ATM Multicentro La Sirena Venezuela </v>
      </c>
      <c r="H60" s="133" t="str">
        <f>VLOOKUP(E60,VIP!$A$2:$O20967,7,FALSE)</f>
        <v>Si</v>
      </c>
      <c r="I60" s="133" t="str">
        <f>VLOOKUP(E60,VIP!$A$2:$O12932,8,FALSE)</f>
        <v>Si</v>
      </c>
      <c r="J60" s="133" t="str">
        <f>VLOOKUP(E60,VIP!$A$2:$O12882,8,FALSE)</f>
        <v>Si</v>
      </c>
      <c r="K60" s="133" t="str">
        <f>VLOOKUP(E60,VIP!$A$2:$O16456,6,0)</f>
        <v>SI</v>
      </c>
      <c r="L60" s="142" t="s">
        <v>2212</v>
      </c>
      <c r="M60" s="93" t="s">
        <v>2437</v>
      </c>
      <c r="N60" s="93" t="s">
        <v>2443</v>
      </c>
      <c r="O60" s="133" t="s">
        <v>2445</v>
      </c>
      <c r="P60" s="142"/>
      <c r="Q60" s="147" t="s">
        <v>2212</v>
      </c>
    </row>
    <row r="61" spans="1:17" ht="18" x14ac:dyDescent="0.25">
      <c r="A61" s="133" t="str">
        <f>VLOOKUP(E61,'LISTADO ATM'!$A$2:$C$901,3,0)</f>
        <v>DISTRITO NACIONAL</v>
      </c>
      <c r="B61" s="145">
        <v>3336030109</v>
      </c>
      <c r="C61" s="94">
        <v>44456.886550925927</v>
      </c>
      <c r="D61" s="94" t="s">
        <v>2174</v>
      </c>
      <c r="E61" s="122">
        <v>453</v>
      </c>
      <c r="F61" s="133" t="str">
        <f>VLOOKUP(E61,VIP!$A$2:$O16005,2,0)</f>
        <v>DRBR453</v>
      </c>
      <c r="G61" s="133" t="str">
        <f>VLOOKUP(E61,'LISTADO ATM'!$A$2:$B$900,2,0)</f>
        <v xml:space="preserve">ATM Autobanco Sarasota II </v>
      </c>
      <c r="H61" s="133" t="str">
        <f>VLOOKUP(E61,VIP!$A$2:$O20966,7,FALSE)</f>
        <v>Si</v>
      </c>
      <c r="I61" s="133" t="str">
        <f>VLOOKUP(E61,VIP!$A$2:$O12931,8,FALSE)</f>
        <v>Si</v>
      </c>
      <c r="J61" s="133" t="str">
        <f>VLOOKUP(E61,VIP!$A$2:$O12881,8,FALSE)</f>
        <v>Si</v>
      </c>
      <c r="K61" s="133" t="str">
        <f>VLOOKUP(E61,VIP!$A$2:$O16455,6,0)</f>
        <v>SI</v>
      </c>
      <c r="L61" s="142" t="s">
        <v>2212</v>
      </c>
      <c r="M61" s="93" t="s">
        <v>2437</v>
      </c>
      <c r="N61" s="93" t="s">
        <v>2443</v>
      </c>
      <c r="O61" s="133" t="s">
        <v>2445</v>
      </c>
      <c r="P61" s="142"/>
      <c r="Q61" s="147" t="s">
        <v>2212</v>
      </c>
    </row>
    <row r="62" spans="1:17" ht="18" x14ac:dyDescent="0.25">
      <c r="A62" s="133" t="str">
        <f>VLOOKUP(E62,'LISTADO ATM'!$A$2:$C$901,3,0)</f>
        <v>DISTRITO NACIONAL</v>
      </c>
      <c r="B62" s="145">
        <v>3336030110</v>
      </c>
      <c r="C62" s="94">
        <v>44456.888495370367</v>
      </c>
      <c r="D62" s="94" t="s">
        <v>2174</v>
      </c>
      <c r="E62" s="122">
        <v>85</v>
      </c>
      <c r="F62" s="133" t="str">
        <f>VLOOKUP(E62,VIP!$A$2:$O16004,2,0)</f>
        <v>DRBR085</v>
      </c>
      <c r="G62" s="133" t="str">
        <f>VLOOKUP(E62,'LISTADO ATM'!$A$2:$B$900,2,0)</f>
        <v xml:space="preserve">ATM Oficina San Isidro (Fuerza Aérea) </v>
      </c>
      <c r="H62" s="133" t="str">
        <f>VLOOKUP(E62,VIP!$A$2:$O20965,7,FALSE)</f>
        <v>Si</v>
      </c>
      <c r="I62" s="133" t="str">
        <f>VLOOKUP(E62,VIP!$A$2:$O12930,8,FALSE)</f>
        <v>Si</v>
      </c>
      <c r="J62" s="133" t="str">
        <f>VLOOKUP(E62,VIP!$A$2:$O12880,8,FALSE)</f>
        <v>Si</v>
      </c>
      <c r="K62" s="133" t="str">
        <f>VLOOKUP(E62,VIP!$A$2:$O16454,6,0)</f>
        <v>NO</v>
      </c>
      <c r="L62" s="142" t="s">
        <v>2455</v>
      </c>
      <c r="M62" s="93" t="s">
        <v>2437</v>
      </c>
      <c r="N62" s="93" t="s">
        <v>2443</v>
      </c>
      <c r="O62" s="133" t="s">
        <v>2445</v>
      </c>
      <c r="P62" s="142"/>
      <c r="Q62" s="147" t="s">
        <v>2455</v>
      </c>
    </row>
    <row r="63" spans="1:17" ht="18" x14ac:dyDescent="0.25">
      <c r="A63" s="133" t="str">
        <f>VLOOKUP(E63,'LISTADO ATM'!$A$2:$C$901,3,0)</f>
        <v>DISTRITO NACIONAL</v>
      </c>
      <c r="B63" s="145">
        <v>3336030111</v>
      </c>
      <c r="C63" s="94">
        <v>44456.890486111108</v>
      </c>
      <c r="D63" s="94" t="s">
        <v>2174</v>
      </c>
      <c r="E63" s="122">
        <v>300</v>
      </c>
      <c r="F63" s="133" t="str">
        <f>VLOOKUP(E63,VIP!$A$2:$O16003,2,0)</f>
        <v>DRBR300</v>
      </c>
      <c r="G63" s="133" t="str">
        <f>VLOOKUP(E63,'LISTADO ATM'!$A$2:$B$900,2,0)</f>
        <v xml:space="preserve">ATM S/M Aprezio Los Guaricanos </v>
      </c>
      <c r="H63" s="133" t="str">
        <f>VLOOKUP(E63,VIP!$A$2:$O20964,7,FALSE)</f>
        <v>Si</v>
      </c>
      <c r="I63" s="133" t="str">
        <f>VLOOKUP(E63,VIP!$A$2:$O12929,8,FALSE)</f>
        <v>Si</v>
      </c>
      <c r="J63" s="133" t="str">
        <f>VLOOKUP(E63,VIP!$A$2:$O12879,8,FALSE)</f>
        <v>Si</v>
      </c>
      <c r="K63" s="133" t="str">
        <f>VLOOKUP(E63,VIP!$A$2:$O16453,6,0)</f>
        <v>NO</v>
      </c>
      <c r="L63" s="142" t="s">
        <v>2670</v>
      </c>
      <c r="M63" s="93" t="s">
        <v>2437</v>
      </c>
      <c r="N63" s="93" t="s">
        <v>2443</v>
      </c>
      <c r="O63" s="133" t="s">
        <v>2445</v>
      </c>
      <c r="P63" s="142"/>
      <c r="Q63" s="147" t="s">
        <v>2670</v>
      </c>
    </row>
    <row r="64" spans="1:17" ht="18" x14ac:dyDescent="0.25">
      <c r="A64" s="133" t="str">
        <f>VLOOKUP(E64,'LISTADO ATM'!$A$2:$C$901,3,0)</f>
        <v>NORTE</v>
      </c>
      <c r="B64" s="145">
        <v>3336030114</v>
      </c>
      <c r="C64" s="94">
        <v>44456.894826388889</v>
      </c>
      <c r="D64" s="94" t="s">
        <v>2459</v>
      </c>
      <c r="E64" s="122">
        <v>350</v>
      </c>
      <c r="F64" s="133" t="str">
        <f>VLOOKUP(E64,VIP!$A$2:$O16002,2,0)</f>
        <v>DRBR350</v>
      </c>
      <c r="G64" s="133" t="str">
        <f>VLOOKUP(E64,'LISTADO ATM'!$A$2:$B$900,2,0)</f>
        <v xml:space="preserve">ATM Oficina Villa Tapia </v>
      </c>
      <c r="H64" s="133" t="str">
        <f>VLOOKUP(E64,VIP!$A$2:$O20963,7,FALSE)</f>
        <v>Si</v>
      </c>
      <c r="I64" s="133" t="str">
        <f>VLOOKUP(E64,VIP!$A$2:$O12928,8,FALSE)</f>
        <v>Si</v>
      </c>
      <c r="J64" s="133" t="str">
        <f>VLOOKUP(E64,VIP!$A$2:$O12878,8,FALSE)</f>
        <v>Si</v>
      </c>
      <c r="K64" s="133" t="str">
        <f>VLOOKUP(E64,VIP!$A$2:$O16452,6,0)</f>
        <v>NO</v>
      </c>
      <c r="L64" s="142" t="s">
        <v>2409</v>
      </c>
      <c r="M64" s="93" t="s">
        <v>2437</v>
      </c>
      <c r="N64" s="93" t="s">
        <v>2443</v>
      </c>
      <c r="O64" s="133" t="s">
        <v>2621</v>
      </c>
      <c r="P64" s="142"/>
      <c r="Q64" s="147" t="s">
        <v>2409</v>
      </c>
    </row>
    <row r="65" spans="1:17" ht="18" x14ac:dyDescent="0.25">
      <c r="A65" s="133" t="str">
        <f>VLOOKUP(E65,'LISTADO ATM'!$A$2:$C$901,3,0)</f>
        <v>ESTE</v>
      </c>
      <c r="B65" s="145">
        <v>3336030116</v>
      </c>
      <c r="C65" s="94">
        <v>44456.930208333331</v>
      </c>
      <c r="D65" s="94" t="s">
        <v>2174</v>
      </c>
      <c r="E65" s="122">
        <v>385</v>
      </c>
      <c r="F65" s="133" t="str">
        <f>VLOOKUP(E65,VIP!$A$2:$O16001,2,0)</f>
        <v>DRBR385</v>
      </c>
      <c r="G65" s="133" t="str">
        <f>VLOOKUP(E65,'LISTADO ATM'!$A$2:$B$900,2,0)</f>
        <v xml:space="preserve">ATM Plaza Verón I </v>
      </c>
      <c r="H65" s="133" t="str">
        <f>VLOOKUP(E65,VIP!$A$2:$O20962,7,FALSE)</f>
        <v>Si</v>
      </c>
      <c r="I65" s="133" t="str">
        <f>VLOOKUP(E65,VIP!$A$2:$O12927,8,FALSE)</f>
        <v>Si</v>
      </c>
      <c r="J65" s="133" t="str">
        <f>VLOOKUP(E65,VIP!$A$2:$O12877,8,FALSE)</f>
        <v>Si</v>
      </c>
      <c r="K65" s="133" t="str">
        <f>VLOOKUP(E65,VIP!$A$2:$O16451,6,0)</f>
        <v>NO</v>
      </c>
      <c r="L65" s="142" t="s">
        <v>2455</v>
      </c>
      <c r="M65" s="93" t="s">
        <v>2437</v>
      </c>
      <c r="N65" s="93" t="s">
        <v>2443</v>
      </c>
      <c r="O65" s="133" t="s">
        <v>2445</v>
      </c>
      <c r="P65" s="142"/>
      <c r="Q65" s="147" t="s">
        <v>2455</v>
      </c>
    </row>
    <row r="66" spans="1:17" ht="18" x14ac:dyDescent="0.25">
      <c r="A66" s="133" t="str">
        <f>VLOOKUP(E66,'LISTADO ATM'!$A$2:$C$901,3,0)</f>
        <v>DISTRITO NACIONAL</v>
      </c>
      <c r="B66" s="145">
        <v>3336030117</v>
      </c>
      <c r="C66" s="94">
        <v>44456.934050925927</v>
      </c>
      <c r="D66" s="94" t="s">
        <v>2174</v>
      </c>
      <c r="E66" s="122">
        <v>14</v>
      </c>
      <c r="F66" s="133" t="str">
        <f>VLOOKUP(E66,VIP!$A$2:$O16000,2,0)</f>
        <v>DRBR014</v>
      </c>
      <c r="G66" s="133" t="str">
        <f>VLOOKUP(E66,'LISTADO ATM'!$A$2:$B$900,2,0)</f>
        <v xml:space="preserve">ATM Oficina Aeropuerto Las Américas I </v>
      </c>
      <c r="H66" s="133" t="str">
        <f>VLOOKUP(E66,VIP!$A$2:$O20961,7,FALSE)</f>
        <v>Si</v>
      </c>
      <c r="I66" s="133" t="str">
        <f>VLOOKUP(E66,VIP!$A$2:$O12926,8,FALSE)</f>
        <v>Si</v>
      </c>
      <c r="J66" s="133" t="str">
        <f>VLOOKUP(E66,VIP!$A$2:$O12876,8,FALSE)</f>
        <v>Si</v>
      </c>
      <c r="K66" s="133" t="str">
        <f>VLOOKUP(E66,VIP!$A$2:$O16450,6,0)</f>
        <v>NO</v>
      </c>
      <c r="L66" s="142" t="s">
        <v>2455</v>
      </c>
      <c r="M66" s="93" t="s">
        <v>2437</v>
      </c>
      <c r="N66" s="93" t="s">
        <v>2443</v>
      </c>
      <c r="O66" s="133" t="s">
        <v>2445</v>
      </c>
      <c r="P66" s="142"/>
      <c r="Q66" s="147" t="s">
        <v>2455</v>
      </c>
    </row>
    <row r="67" spans="1:17" ht="18" x14ac:dyDescent="0.25">
      <c r="A67" s="133" t="str">
        <f>VLOOKUP(E67,'LISTADO ATM'!$A$2:$C$901,3,0)</f>
        <v>SUR</v>
      </c>
      <c r="B67" s="145">
        <v>3336030118</v>
      </c>
      <c r="C67" s="94">
        <v>44456.97792824074</v>
      </c>
      <c r="D67" s="94" t="s">
        <v>2440</v>
      </c>
      <c r="E67" s="122">
        <v>677</v>
      </c>
      <c r="F67" s="133" t="str">
        <f>VLOOKUP(E67,VIP!$A$2:$O16001,2,0)</f>
        <v>DRBR677</v>
      </c>
      <c r="G67" s="133" t="str">
        <f>VLOOKUP(E67,'LISTADO ATM'!$A$2:$B$900,2,0)</f>
        <v>ATM PBG Villa Jaragua</v>
      </c>
      <c r="H67" s="133" t="str">
        <f>VLOOKUP(E67,VIP!$A$2:$O20962,7,FALSE)</f>
        <v>Si</v>
      </c>
      <c r="I67" s="133" t="str">
        <f>VLOOKUP(E67,VIP!$A$2:$O12927,8,FALSE)</f>
        <v>Si</v>
      </c>
      <c r="J67" s="133" t="str">
        <f>VLOOKUP(E67,VIP!$A$2:$O12877,8,FALSE)</f>
        <v>Si</v>
      </c>
      <c r="K67" s="133" t="str">
        <f>VLOOKUP(E67,VIP!$A$2:$O16451,6,0)</f>
        <v>SI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7" t="s">
        <v>2409</v>
      </c>
    </row>
    <row r="68" spans="1:17" ht="18" x14ac:dyDescent="0.25">
      <c r="A68" s="133" t="str">
        <f>VLOOKUP(E68,'LISTADO ATM'!$A$2:$C$901,3,0)</f>
        <v>DISTRITO NACIONAL</v>
      </c>
      <c r="B68" s="145">
        <v>3336030122</v>
      </c>
      <c r="C68" s="94">
        <v>44457.043749999997</v>
      </c>
      <c r="D68" s="94" t="s">
        <v>2440</v>
      </c>
      <c r="E68" s="122">
        <v>600</v>
      </c>
      <c r="F68" s="133" t="str">
        <f>VLOOKUP(E68,VIP!$A$2:$O16000,2,0)</f>
        <v>DRBR600</v>
      </c>
      <c r="G68" s="133" t="str">
        <f>VLOOKUP(E68,'LISTADO ATM'!$A$2:$B$900,2,0)</f>
        <v>ATM S/M Bravo Hipica</v>
      </c>
      <c r="H68" s="133" t="str">
        <f>VLOOKUP(E68,VIP!$A$2:$O20961,7,FALSE)</f>
        <v>N/A</v>
      </c>
      <c r="I68" s="133" t="str">
        <f>VLOOKUP(E68,VIP!$A$2:$O12926,8,FALSE)</f>
        <v>N/A</v>
      </c>
      <c r="J68" s="133" t="str">
        <f>VLOOKUP(E68,VIP!$A$2:$O12876,8,FALSE)</f>
        <v>N/A</v>
      </c>
      <c r="K68" s="133" t="str">
        <f>VLOOKUP(E68,VIP!$A$2:$O16450,6,0)</f>
        <v>N/A</v>
      </c>
      <c r="L68" s="142" t="s">
        <v>2433</v>
      </c>
      <c r="M68" s="93" t="s">
        <v>2437</v>
      </c>
      <c r="N68" s="93" t="s">
        <v>2443</v>
      </c>
      <c r="O68" s="133" t="s">
        <v>2444</v>
      </c>
      <c r="P68" s="142"/>
      <c r="Q68" s="147" t="s">
        <v>2433</v>
      </c>
    </row>
    <row r="69" spans="1:17" ht="18" x14ac:dyDescent="0.25">
      <c r="A69" s="133" t="str">
        <f>VLOOKUP(E69,'LISTADO ATM'!$A$2:$C$901,3,0)</f>
        <v>DISTRITO NACIONAL</v>
      </c>
      <c r="B69" s="145">
        <v>3336030123</v>
      </c>
      <c r="C69" s="94">
        <v>44457.063750000001</v>
      </c>
      <c r="D69" s="94" t="s">
        <v>2440</v>
      </c>
      <c r="E69" s="122">
        <v>325</v>
      </c>
      <c r="F69" s="133" t="str">
        <f>VLOOKUP(E69,VIP!$A$2:$O16005,2,0)</f>
        <v>DRBR325</v>
      </c>
      <c r="G69" s="133" t="str">
        <f>VLOOKUP(E69,'LISTADO ATM'!$A$2:$B$900,2,0)</f>
        <v>ATM Casa Edwin</v>
      </c>
      <c r="H69" s="133" t="str">
        <f>VLOOKUP(E69,VIP!$A$2:$O20966,7,FALSE)</f>
        <v>Si</v>
      </c>
      <c r="I69" s="133" t="str">
        <f>VLOOKUP(E69,VIP!$A$2:$O12931,8,FALSE)</f>
        <v>Si</v>
      </c>
      <c r="J69" s="133" t="str">
        <f>VLOOKUP(E69,VIP!$A$2:$O12881,8,FALSE)</f>
        <v>Si</v>
      </c>
      <c r="K69" s="133" t="str">
        <f>VLOOKUP(E69,VIP!$A$2:$O16455,6,0)</f>
        <v>NO</v>
      </c>
      <c r="L69" s="142" t="s">
        <v>2433</v>
      </c>
      <c r="M69" s="93" t="s">
        <v>2437</v>
      </c>
      <c r="N69" s="93" t="s">
        <v>2443</v>
      </c>
      <c r="O69" s="133" t="s">
        <v>2444</v>
      </c>
      <c r="P69" s="142"/>
      <c r="Q69" s="147" t="s">
        <v>2433</v>
      </c>
    </row>
    <row r="70" spans="1:17" ht="18" x14ac:dyDescent="0.25">
      <c r="A70" s="133" t="str">
        <f>VLOOKUP(E70,'LISTADO ATM'!$A$2:$C$901,3,0)</f>
        <v>ESTE</v>
      </c>
      <c r="B70" s="145">
        <v>3336030124</v>
      </c>
      <c r="C70" s="94">
        <v>44457.06585648148</v>
      </c>
      <c r="D70" s="94" t="s">
        <v>2174</v>
      </c>
      <c r="E70" s="122">
        <v>368</v>
      </c>
      <c r="F70" s="133" t="str">
        <f>VLOOKUP(E70,VIP!$A$2:$O16004,2,0)</f>
        <v xml:space="preserve">DRBR368 </v>
      </c>
      <c r="G70" s="133" t="str">
        <f>VLOOKUP(E70,'LISTADO ATM'!$A$2:$B$900,2,0)</f>
        <v>ATM Ayuntamiento Peralvillo</v>
      </c>
      <c r="H70" s="133" t="str">
        <f>VLOOKUP(E70,VIP!$A$2:$O20965,7,FALSE)</f>
        <v>N/A</v>
      </c>
      <c r="I70" s="133" t="str">
        <f>VLOOKUP(E70,VIP!$A$2:$O12930,8,FALSE)</f>
        <v>N/A</v>
      </c>
      <c r="J70" s="133" t="str">
        <f>VLOOKUP(E70,VIP!$A$2:$O12880,8,FALSE)</f>
        <v>N/A</v>
      </c>
      <c r="K70" s="133" t="str">
        <f>VLOOKUP(E70,VIP!$A$2:$O16454,6,0)</f>
        <v>N/A</v>
      </c>
      <c r="L70" s="142" t="s">
        <v>2238</v>
      </c>
      <c r="M70" s="93" t="s">
        <v>2437</v>
      </c>
      <c r="N70" s="93" t="s">
        <v>2443</v>
      </c>
      <c r="O70" s="133" t="s">
        <v>2445</v>
      </c>
      <c r="P70" s="142"/>
      <c r="Q70" s="147" t="s">
        <v>2238</v>
      </c>
    </row>
    <row r="71" spans="1:17" ht="18" x14ac:dyDescent="0.25">
      <c r="A71" s="133" t="str">
        <f>VLOOKUP(E71,'LISTADO ATM'!$A$2:$C$901,3,0)</f>
        <v>DISTRITO NACIONAL</v>
      </c>
      <c r="B71" s="145">
        <v>3336030125</v>
      </c>
      <c r="C71" s="94">
        <v>44457.072465277779</v>
      </c>
      <c r="D71" s="94" t="s">
        <v>2459</v>
      </c>
      <c r="E71" s="122">
        <v>516</v>
      </c>
      <c r="F71" s="133" t="str">
        <f>VLOOKUP(E71,VIP!$A$2:$O16003,2,0)</f>
        <v>DRBR516</v>
      </c>
      <c r="G71" s="133" t="str">
        <f>VLOOKUP(E71,'LISTADO ATM'!$A$2:$B$900,2,0)</f>
        <v xml:space="preserve">ATM Oficina Gascue </v>
      </c>
      <c r="H71" s="133" t="str">
        <f>VLOOKUP(E71,VIP!$A$2:$O20964,7,FALSE)</f>
        <v>Si</v>
      </c>
      <c r="I71" s="133" t="str">
        <f>VLOOKUP(E71,VIP!$A$2:$O12929,8,FALSE)</f>
        <v>Si</v>
      </c>
      <c r="J71" s="133" t="str">
        <f>VLOOKUP(E71,VIP!$A$2:$O12879,8,FALSE)</f>
        <v>Si</v>
      </c>
      <c r="K71" s="133" t="str">
        <f>VLOOKUP(E71,VIP!$A$2:$O16453,6,0)</f>
        <v>SI</v>
      </c>
      <c r="L71" s="142" t="s">
        <v>2433</v>
      </c>
      <c r="M71" s="93" t="s">
        <v>2437</v>
      </c>
      <c r="N71" s="93" t="s">
        <v>2443</v>
      </c>
      <c r="O71" s="133" t="s">
        <v>2620</v>
      </c>
      <c r="P71" s="142"/>
      <c r="Q71" s="147" t="s">
        <v>2433</v>
      </c>
    </row>
    <row r="72" spans="1:17" ht="18" x14ac:dyDescent="0.25">
      <c r="A72" s="133" t="str">
        <f>VLOOKUP(E72,'LISTADO ATM'!$A$2:$C$901,3,0)</f>
        <v>DISTRITO NACIONAL</v>
      </c>
      <c r="B72" s="145">
        <v>3336030126</v>
      </c>
      <c r="C72" s="94">
        <v>44457.168726851851</v>
      </c>
      <c r="D72" s="94" t="s">
        <v>2174</v>
      </c>
      <c r="E72" s="122">
        <v>946</v>
      </c>
      <c r="F72" s="133" t="str">
        <f>VLOOKUP(E72,VIP!$A$2:$O16002,2,0)</f>
        <v>DRBR24R</v>
      </c>
      <c r="G72" s="133" t="str">
        <f>VLOOKUP(E72,'LISTADO ATM'!$A$2:$B$900,2,0)</f>
        <v xml:space="preserve">ATM Oficina Núñez de Cáceres I </v>
      </c>
      <c r="H72" s="133" t="str">
        <f>VLOOKUP(E72,VIP!$A$2:$O20963,7,FALSE)</f>
        <v>Si</v>
      </c>
      <c r="I72" s="133" t="str">
        <f>VLOOKUP(E72,VIP!$A$2:$O12928,8,FALSE)</f>
        <v>Si</v>
      </c>
      <c r="J72" s="133" t="str">
        <f>VLOOKUP(E72,VIP!$A$2:$O12878,8,FALSE)</f>
        <v>Si</v>
      </c>
      <c r="K72" s="133" t="str">
        <f>VLOOKUP(E72,VIP!$A$2:$O16452,6,0)</f>
        <v>NO</v>
      </c>
      <c r="L72" s="142" t="s">
        <v>2455</v>
      </c>
      <c r="M72" s="93" t="s">
        <v>2437</v>
      </c>
      <c r="N72" s="93" t="s">
        <v>2443</v>
      </c>
      <c r="O72" s="133" t="s">
        <v>2445</v>
      </c>
      <c r="P72" s="142"/>
      <c r="Q72" s="147" t="s">
        <v>2455</v>
      </c>
    </row>
    <row r="73" spans="1:17" ht="18" x14ac:dyDescent="0.25">
      <c r="A73" s="133" t="str">
        <f>VLOOKUP(E73,'LISTADO ATM'!$A$2:$C$901,3,0)</f>
        <v>DISTRITO NACIONAL</v>
      </c>
      <c r="B73" s="145">
        <v>3336030127</v>
      </c>
      <c r="C73" s="94">
        <v>44457.169571759259</v>
      </c>
      <c r="D73" s="94" t="s">
        <v>2174</v>
      </c>
      <c r="E73" s="122">
        <v>967</v>
      </c>
      <c r="F73" s="133" t="str">
        <f>VLOOKUP(E73,VIP!$A$2:$O16001,2,0)</f>
        <v>DRBR967</v>
      </c>
      <c r="G73" s="133" t="str">
        <f>VLOOKUP(E73,'LISTADO ATM'!$A$2:$B$900,2,0)</f>
        <v xml:space="preserve">ATM UNP Hiper Olé Autopista Duarte </v>
      </c>
      <c r="H73" s="133" t="str">
        <f>VLOOKUP(E73,VIP!$A$2:$O20962,7,FALSE)</f>
        <v>Si</v>
      </c>
      <c r="I73" s="133" t="str">
        <f>VLOOKUP(E73,VIP!$A$2:$O12927,8,FALSE)</f>
        <v>Si</v>
      </c>
      <c r="J73" s="133" t="str">
        <f>VLOOKUP(E73,VIP!$A$2:$O12877,8,FALSE)</f>
        <v>Si</v>
      </c>
      <c r="K73" s="133" t="str">
        <f>VLOOKUP(E73,VIP!$A$2:$O16451,6,0)</f>
        <v>NO</v>
      </c>
      <c r="L73" s="142" t="s">
        <v>2238</v>
      </c>
      <c r="M73" s="93" t="s">
        <v>2437</v>
      </c>
      <c r="N73" s="93" t="s">
        <v>2443</v>
      </c>
      <c r="O73" s="133" t="s">
        <v>2445</v>
      </c>
      <c r="P73" s="142"/>
      <c r="Q73" s="147" t="s">
        <v>2238</v>
      </c>
    </row>
    <row r="1026555" spans="16:16" ht="18" x14ac:dyDescent="0.25">
      <c r="P1026555" s="127"/>
    </row>
  </sheetData>
  <autoFilter ref="A4:Q4">
    <sortState ref="A5:Q7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25:B68 B74:B1048576">
    <cfRule type="duplicateValues" dxfId="396" priority="149942"/>
    <cfRule type="duplicateValues" dxfId="395" priority="149943"/>
  </conditionalFormatting>
  <conditionalFormatting sqref="B1:B4 B25:B68 B74:B1048576">
    <cfRule type="duplicateValues" dxfId="394" priority="149948"/>
  </conditionalFormatting>
  <conditionalFormatting sqref="B25:B68 B74:B1048576">
    <cfRule type="duplicateValues" dxfId="393" priority="149951"/>
    <cfRule type="duplicateValues" dxfId="392" priority="149952"/>
  </conditionalFormatting>
  <conditionalFormatting sqref="B1:B4 B25:B68 B74:B1048576">
    <cfRule type="duplicateValues" dxfId="391" priority="149955"/>
    <cfRule type="duplicateValues" dxfId="390" priority="149956"/>
    <cfRule type="duplicateValues" dxfId="389" priority="149957"/>
  </conditionalFormatting>
  <conditionalFormatting sqref="B25:B68 B74:B1048576">
    <cfRule type="duplicateValues" dxfId="388" priority="149964"/>
  </conditionalFormatting>
  <conditionalFormatting sqref="E1:E4 E25:E68 E74:E1048576">
    <cfRule type="duplicateValues" dxfId="387" priority="151957"/>
  </conditionalFormatting>
  <conditionalFormatting sqref="E25:E68 E74:E1048576">
    <cfRule type="duplicateValues" dxfId="386" priority="151962"/>
  </conditionalFormatting>
  <conditionalFormatting sqref="E1:E4 E25:E68 E74:E1048576">
    <cfRule type="duplicateValues" dxfId="385" priority="151966"/>
    <cfRule type="duplicateValues" dxfId="384" priority="151967"/>
  </conditionalFormatting>
  <conditionalFormatting sqref="E1:E4 E25:E68 E74:E1048576">
    <cfRule type="duplicateValues" dxfId="383" priority="151976"/>
    <cfRule type="duplicateValues" dxfId="382" priority="151977"/>
    <cfRule type="duplicateValues" dxfId="381" priority="151978"/>
  </conditionalFormatting>
  <conditionalFormatting sqref="E25:E68 E74:E1048576">
    <cfRule type="duplicateValues" dxfId="380" priority="151991"/>
    <cfRule type="duplicateValues" dxfId="379" priority="151992"/>
    <cfRule type="duplicateValues" dxfId="378" priority="151993"/>
  </conditionalFormatting>
  <conditionalFormatting sqref="E25:E68 E74:E1048576">
    <cfRule type="duplicateValues" dxfId="377" priority="152003"/>
    <cfRule type="duplicateValues" dxfId="376" priority="152004"/>
  </conditionalFormatting>
  <conditionalFormatting sqref="B9">
    <cfRule type="duplicateValues" dxfId="375" priority="127"/>
  </conditionalFormatting>
  <conditionalFormatting sqref="E9">
    <cfRule type="duplicateValues" dxfId="374" priority="126"/>
  </conditionalFormatting>
  <conditionalFormatting sqref="B9">
    <cfRule type="duplicateValues" dxfId="373" priority="124"/>
    <cfRule type="duplicateValues" dxfId="372" priority="125"/>
  </conditionalFormatting>
  <conditionalFormatting sqref="B9">
    <cfRule type="duplicateValues" dxfId="371" priority="123"/>
  </conditionalFormatting>
  <conditionalFormatting sqref="B9">
    <cfRule type="duplicateValues" dxfId="370" priority="120"/>
    <cfRule type="duplicateValues" dxfId="369" priority="121"/>
    <cfRule type="duplicateValues" dxfId="368" priority="122"/>
  </conditionalFormatting>
  <conditionalFormatting sqref="E9">
    <cfRule type="duplicateValues" dxfId="367" priority="119"/>
  </conditionalFormatting>
  <conditionalFormatting sqref="E9">
    <cfRule type="duplicateValues" dxfId="366" priority="117"/>
    <cfRule type="duplicateValues" dxfId="365" priority="118"/>
  </conditionalFormatting>
  <conditionalFormatting sqref="E9">
    <cfRule type="duplicateValues" dxfId="364" priority="114"/>
    <cfRule type="duplicateValues" dxfId="363" priority="115"/>
    <cfRule type="duplicateValues" dxfId="362" priority="116"/>
  </conditionalFormatting>
  <conditionalFormatting sqref="B10:B15">
    <cfRule type="duplicateValues" dxfId="361" priority="113"/>
  </conditionalFormatting>
  <conditionalFormatting sqref="E10:E15">
    <cfRule type="duplicateValues" dxfId="360" priority="112"/>
  </conditionalFormatting>
  <conditionalFormatting sqref="B10:B15">
    <cfRule type="duplicateValues" dxfId="359" priority="110"/>
    <cfRule type="duplicateValues" dxfId="358" priority="111"/>
  </conditionalFormatting>
  <conditionalFormatting sqref="B10:B15">
    <cfRule type="duplicateValues" dxfId="357" priority="109"/>
  </conditionalFormatting>
  <conditionalFormatting sqref="B10:B15">
    <cfRule type="duplicateValues" dxfId="356" priority="106"/>
    <cfRule type="duplicateValues" dxfId="355" priority="107"/>
    <cfRule type="duplicateValues" dxfId="354" priority="108"/>
  </conditionalFormatting>
  <conditionalFormatting sqref="E10:E15">
    <cfRule type="duplicateValues" dxfId="353" priority="105"/>
  </conditionalFormatting>
  <conditionalFormatting sqref="E10:E15">
    <cfRule type="duplicateValues" dxfId="352" priority="103"/>
    <cfRule type="duplicateValues" dxfId="351" priority="104"/>
  </conditionalFormatting>
  <conditionalFormatting sqref="E10:E15">
    <cfRule type="duplicateValues" dxfId="350" priority="100"/>
    <cfRule type="duplicateValues" dxfId="349" priority="101"/>
    <cfRule type="duplicateValues" dxfId="348" priority="102"/>
  </conditionalFormatting>
  <conditionalFormatting sqref="B16:B22">
    <cfRule type="duplicateValues" dxfId="347" priority="99"/>
  </conditionalFormatting>
  <conditionalFormatting sqref="E16:E22">
    <cfRule type="duplicateValues" dxfId="346" priority="98"/>
  </conditionalFormatting>
  <conditionalFormatting sqref="B16:B22">
    <cfRule type="duplicateValues" dxfId="345" priority="96"/>
    <cfRule type="duplicateValues" dxfId="344" priority="97"/>
  </conditionalFormatting>
  <conditionalFormatting sqref="B16:B22">
    <cfRule type="duplicateValues" dxfId="343" priority="95"/>
  </conditionalFormatting>
  <conditionalFormatting sqref="B16:B22">
    <cfRule type="duplicateValues" dxfId="342" priority="92"/>
    <cfRule type="duplicateValues" dxfId="341" priority="93"/>
    <cfRule type="duplicateValues" dxfId="340" priority="94"/>
  </conditionalFormatting>
  <conditionalFormatting sqref="E16:E22">
    <cfRule type="duplicateValues" dxfId="339" priority="91"/>
  </conditionalFormatting>
  <conditionalFormatting sqref="E16:E22">
    <cfRule type="duplicateValues" dxfId="338" priority="89"/>
    <cfRule type="duplicateValues" dxfId="337" priority="90"/>
  </conditionalFormatting>
  <conditionalFormatting sqref="E16:E22">
    <cfRule type="duplicateValues" dxfId="336" priority="86"/>
    <cfRule type="duplicateValues" dxfId="335" priority="87"/>
    <cfRule type="duplicateValues" dxfId="334" priority="88"/>
  </conditionalFormatting>
  <conditionalFormatting sqref="E1:E68 E74:E1048576">
    <cfRule type="duplicateValues" dxfId="333" priority="58"/>
    <cfRule type="duplicateValues" dxfId="332" priority="71"/>
    <cfRule type="duplicateValues" dxfId="331" priority="43"/>
  </conditionalFormatting>
  <conditionalFormatting sqref="E67">
    <cfRule type="duplicateValues" dxfId="330" priority="70"/>
  </conditionalFormatting>
  <conditionalFormatting sqref="E67">
    <cfRule type="duplicateValues" dxfId="329" priority="68"/>
    <cfRule type="duplicateValues" dxfId="328" priority="69"/>
  </conditionalFormatting>
  <conditionalFormatting sqref="E67">
    <cfRule type="duplicateValues" dxfId="327" priority="65"/>
    <cfRule type="duplicateValues" dxfId="326" priority="66"/>
    <cfRule type="duplicateValues" dxfId="325" priority="67"/>
  </conditionalFormatting>
  <conditionalFormatting sqref="B67">
    <cfRule type="duplicateValues" dxfId="324" priority="64"/>
  </conditionalFormatting>
  <conditionalFormatting sqref="B67">
    <cfRule type="duplicateValues" dxfId="323" priority="62"/>
    <cfRule type="duplicateValues" dxfId="322" priority="63"/>
  </conditionalFormatting>
  <conditionalFormatting sqref="B67">
    <cfRule type="duplicateValues" dxfId="321" priority="59"/>
    <cfRule type="duplicateValues" dxfId="320" priority="60"/>
    <cfRule type="duplicateValues" dxfId="319" priority="61"/>
  </conditionalFormatting>
  <conditionalFormatting sqref="B1:B68 B74:B1048576">
    <cfRule type="duplicateValues" dxfId="318" priority="56"/>
    <cfRule type="duplicateValues" dxfId="317" priority="57"/>
    <cfRule type="duplicateValues" dxfId="316" priority="42"/>
  </conditionalFormatting>
  <conditionalFormatting sqref="B23:B66">
    <cfRule type="duplicateValues" dxfId="315" priority="152946"/>
  </conditionalFormatting>
  <conditionalFormatting sqref="E23:E66">
    <cfRule type="duplicateValues" dxfId="314" priority="152948"/>
  </conditionalFormatting>
  <conditionalFormatting sqref="B23:B66">
    <cfRule type="duplicateValues" dxfId="313" priority="152950"/>
    <cfRule type="duplicateValues" dxfId="312" priority="152951"/>
  </conditionalFormatting>
  <conditionalFormatting sqref="B23:B66">
    <cfRule type="duplicateValues" dxfId="311" priority="152954"/>
    <cfRule type="duplicateValues" dxfId="310" priority="152955"/>
    <cfRule type="duplicateValues" dxfId="309" priority="152956"/>
  </conditionalFormatting>
  <conditionalFormatting sqref="E23:E66">
    <cfRule type="duplicateValues" dxfId="308" priority="152960"/>
    <cfRule type="duplicateValues" dxfId="307" priority="152961"/>
  </conditionalFormatting>
  <conditionalFormatting sqref="E23:E66">
    <cfRule type="duplicateValues" dxfId="306" priority="152964"/>
    <cfRule type="duplicateValues" dxfId="305" priority="152965"/>
    <cfRule type="duplicateValues" dxfId="304" priority="152966"/>
  </conditionalFormatting>
  <conditionalFormatting sqref="B5:B8">
    <cfRule type="duplicateValues" dxfId="303" priority="153171"/>
  </conditionalFormatting>
  <conditionalFormatting sqref="E5:E8">
    <cfRule type="duplicateValues" dxfId="302" priority="153172"/>
  </conditionalFormatting>
  <conditionalFormatting sqref="B5:B8">
    <cfRule type="duplicateValues" dxfId="301" priority="153173"/>
    <cfRule type="duplicateValues" dxfId="300" priority="153174"/>
  </conditionalFormatting>
  <conditionalFormatting sqref="B5:B8">
    <cfRule type="duplicateValues" dxfId="299" priority="153175"/>
    <cfRule type="duplicateValues" dxfId="298" priority="153176"/>
    <cfRule type="duplicateValues" dxfId="297" priority="153177"/>
  </conditionalFormatting>
  <conditionalFormatting sqref="E5:E8">
    <cfRule type="duplicateValues" dxfId="296" priority="153178"/>
    <cfRule type="duplicateValues" dxfId="295" priority="153179"/>
  </conditionalFormatting>
  <conditionalFormatting sqref="E5:E8">
    <cfRule type="duplicateValues" dxfId="294" priority="153180"/>
    <cfRule type="duplicateValues" dxfId="293" priority="153181"/>
    <cfRule type="duplicateValues" dxfId="292" priority="153182"/>
  </conditionalFormatting>
  <conditionalFormatting sqref="E68">
    <cfRule type="duplicateValues" dxfId="291" priority="55"/>
  </conditionalFormatting>
  <conditionalFormatting sqref="E68">
    <cfRule type="duplicateValues" dxfId="290" priority="53"/>
    <cfRule type="duplicateValues" dxfId="289" priority="54"/>
  </conditionalFormatting>
  <conditionalFormatting sqref="E68">
    <cfRule type="duplicateValues" dxfId="288" priority="50"/>
    <cfRule type="duplicateValues" dxfId="287" priority="51"/>
    <cfRule type="duplicateValues" dxfId="286" priority="52"/>
  </conditionalFormatting>
  <conditionalFormatting sqref="B68">
    <cfRule type="duplicateValues" dxfId="285" priority="49"/>
  </conditionalFormatting>
  <conditionalFormatting sqref="B68">
    <cfRule type="duplicateValues" dxfId="284" priority="47"/>
    <cfRule type="duplicateValues" dxfId="283" priority="48"/>
  </conditionalFormatting>
  <conditionalFormatting sqref="B68">
    <cfRule type="duplicateValues" dxfId="282" priority="44"/>
    <cfRule type="duplicateValues" dxfId="281" priority="45"/>
    <cfRule type="duplicateValues" dxfId="280" priority="46"/>
  </conditionalFormatting>
  <conditionalFormatting sqref="B69:B73">
    <cfRule type="duplicateValues" dxfId="279" priority="40"/>
    <cfRule type="duplicateValues" dxfId="278" priority="41"/>
  </conditionalFormatting>
  <conditionalFormatting sqref="B69:B73">
    <cfRule type="duplicateValues" dxfId="277" priority="39"/>
  </conditionalFormatting>
  <conditionalFormatting sqref="B69:B73">
    <cfRule type="duplicateValues" dxfId="276" priority="37"/>
    <cfRule type="duplicateValues" dxfId="275" priority="38"/>
  </conditionalFormatting>
  <conditionalFormatting sqref="B69:B73">
    <cfRule type="duplicateValues" dxfId="274" priority="34"/>
    <cfRule type="duplicateValues" dxfId="273" priority="35"/>
    <cfRule type="duplicateValues" dxfId="272" priority="36"/>
  </conditionalFormatting>
  <conditionalFormatting sqref="B69:B73">
    <cfRule type="duplicateValues" dxfId="271" priority="33"/>
  </conditionalFormatting>
  <conditionalFormatting sqref="E69:E73">
    <cfRule type="duplicateValues" dxfId="270" priority="32"/>
  </conditionalFormatting>
  <conditionalFormatting sqref="E69:E73">
    <cfRule type="duplicateValues" dxfId="269" priority="31"/>
  </conditionalFormatting>
  <conditionalFormatting sqref="E69:E73">
    <cfRule type="duplicateValues" dxfId="268" priority="29"/>
    <cfRule type="duplicateValues" dxfId="267" priority="30"/>
  </conditionalFormatting>
  <conditionalFormatting sqref="E69:E73">
    <cfRule type="duplicateValues" dxfId="266" priority="26"/>
    <cfRule type="duplicateValues" dxfId="265" priority="27"/>
    <cfRule type="duplicateValues" dxfId="264" priority="28"/>
  </conditionalFormatting>
  <conditionalFormatting sqref="E69:E73">
    <cfRule type="duplicateValues" dxfId="263" priority="23"/>
    <cfRule type="duplicateValues" dxfId="262" priority="24"/>
    <cfRule type="duplicateValues" dxfId="261" priority="25"/>
  </conditionalFormatting>
  <conditionalFormatting sqref="E69:E73">
    <cfRule type="duplicateValues" dxfId="260" priority="21"/>
    <cfRule type="duplicateValues" dxfId="259" priority="22"/>
  </conditionalFormatting>
  <conditionalFormatting sqref="E69:E73">
    <cfRule type="duplicateValues" dxfId="258" priority="18"/>
    <cfRule type="duplicateValues" dxfId="257" priority="19"/>
    <cfRule type="duplicateValues" dxfId="256" priority="20"/>
  </conditionalFormatting>
  <conditionalFormatting sqref="B69:B73">
    <cfRule type="duplicateValues" dxfId="255" priority="15"/>
    <cfRule type="duplicateValues" dxfId="254" priority="16"/>
    <cfRule type="duplicateValues" dxfId="253" priority="17"/>
  </conditionalFormatting>
  <conditionalFormatting sqref="B69:B73">
    <cfRule type="duplicateValues" dxfId="252" priority="14"/>
  </conditionalFormatting>
  <conditionalFormatting sqref="E69:E73">
    <cfRule type="duplicateValues" dxfId="251" priority="13"/>
  </conditionalFormatting>
  <conditionalFormatting sqref="B69:B73">
    <cfRule type="duplicateValues" dxfId="250" priority="11"/>
    <cfRule type="duplicateValues" dxfId="249" priority="12"/>
  </conditionalFormatting>
  <conditionalFormatting sqref="B69:B73">
    <cfRule type="duplicateValues" dxfId="248" priority="8"/>
    <cfRule type="duplicateValues" dxfId="247" priority="9"/>
    <cfRule type="duplicateValues" dxfId="246" priority="10"/>
  </conditionalFormatting>
  <conditionalFormatting sqref="E69:E73">
    <cfRule type="duplicateValues" dxfId="245" priority="6"/>
    <cfRule type="duplicateValues" dxfId="244" priority="7"/>
  </conditionalFormatting>
  <conditionalFormatting sqref="E69:E73">
    <cfRule type="duplicateValues" dxfId="243" priority="3"/>
    <cfRule type="duplicateValues" dxfId="242" priority="4"/>
    <cfRule type="duplicateValues" dxfId="241" priority="5"/>
  </conditionalFormatting>
  <conditionalFormatting sqref="B1:B1048576">
    <cfRule type="duplicateValues" dxfId="240" priority="2"/>
  </conditionalFormatting>
  <conditionalFormatting sqref="E1:E1048576">
    <cfRule type="duplicateValues" dxfId="23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5" t="s">
        <v>2144</v>
      </c>
      <c r="B1" s="176"/>
      <c r="C1" s="176"/>
      <c r="D1" s="176"/>
      <c r="E1" s="177"/>
      <c r="F1" s="173" t="s">
        <v>2535</v>
      </c>
      <c r="G1" s="174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8" t="s">
        <v>2606</v>
      </c>
      <c r="B2" s="179"/>
      <c r="C2" s="179"/>
      <c r="D2" s="179"/>
      <c r="E2" s="180"/>
      <c r="F2" s="97" t="s">
        <v>2534</v>
      </c>
      <c r="G2" s="96">
        <f>G3+G4</f>
        <v>69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4"/>
      <c r="B3" s="185"/>
      <c r="C3" s="186"/>
      <c r="D3" s="186"/>
      <c r="E3" s="187"/>
      <c r="F3" s="97" t="s">
        <v>2533</v>
      </c>
      <c r="G3" s="96">
        <f>COUNTIF(REPORTE!A:Q,"fuera de Servicio")</f>
        <v>69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188"/>
      <c r="D4" s="188"/>
      <c r="E4" s="189"/>
      <c r="F4" s="97" t="s">
        <v>2530</v>
      </c>
      <c r="G4" s="96">
        <f>COUNTIF(REPORTE!A:Q,"En Servicio")</f>
        <v>0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1" t="s">
        <v>2558</v>
      </c>
      <c r="B7" s="182"/>
      <c r="C7" s="182"/>
      <c r="D7" s="182"/>
      <c r="E7" s="183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205"/>
      <c r="D11" s="205"/>
      <c r="E11" s="205"/>
    </row>
    <row r="12" spans="1:11" s="119" customFormat="1" x14ac:dyDescent="0.25">
      <c r="A12" s="192"/>
      <c r="B12" s="193"/>
      <c r="C12" s="193"/>
      <c r="D12" s="193"/>
      <c r="E12" s="206"/>
    </row>
    <row r="13" spans="1:11" s="119" customFormat="1" ht="18.75" thickBot="1" x14ac:dyDescent="0.3">
      <c r="A13" s="181" t="s">
        <v>2559</v>
      </c>
      <c r="B13" s="182"/>
      <c r="C13" s="182"/>
      <c r="D13" s="182"/>
      <c r="E13" s="183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203" t="s">
        <v>2410</v>
      </c>
      <c r="E14" s="204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207"/>
      <c r="D19" s="208"/>
      <c r="E19" s="209"/>
    </row>
    <row r="20" spans="1:5" s="106" customFormat="1" ht="18" customHeight="1" thickBot="1" x14ac:dyDescent="0.3">
      <c r="A20" s="170"/>
      <c r="B20" s="171"/>
      <c r="C20" s="171"/>
      <c r="D20" s="171"/>
      <c r="E20" s="172"/>
    </row>
    <row r="21" spans="1:5" s="106" customFormat="1" ht="18" customHeight="1" thickBot="1" x14ac:dyDescent="0.3">
      <c r="A21" s="200" t="s">
        <v>2461</v>
      </c>
      <c r="B21" s="201"/>
      <c r="C21" s="201"/>
      <c r="D21" s="201"/>
      <c r="E21" s="202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07"/>
      <c r="D46" s="208"/>
      <c r="E46" s="209"/>
    </row>
    <row r="47" spans="1:5" s="119" customFormat="1" ht="19.5" customHeight="1" thickBot="1" x14ac:dyDescent="0.3">
      <c r="A47" s="170"/>
      <c r="B47" s="171"/>
      <c r="C47" s="171"/>
      <c r="D47" s="171"/>
      <c r="E47" s="172"/>
    </row>
    <row r="48" spans="1:5" s="119" customFormat="1" ht="19.5" customHeight="1" thickBot="1" x14ac:dyDescent="0.3">
      <c r="A48" s="210" t="s">
        <v>2433</v>
      </c>
      <c r="B48" s="211"/>
      <c r="C48" s="211"/>
      <c r="D48" s="211"/>
      <c r="E48" s="212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167"/>
      <c r="D66" s="168"/>
      <c r="E66" s="169"/>
    </row>
    <row r="67" spans="1:6" s="106" customFormat="1" ht="18.75" customHeight="1" thickBot="1" x14ac:dyDescent="0.3">
      <c r="A67" s="170"/>
      <c r="B67" s="171"/>
      <c r="C67" s="171"/>
      <c r="D67" s="171"/>
      <c r="E67" s="172"/>
    </row>
    <row r="68" spans="1:6" s="106" customFormat="1" ht="18" customHeight="1" thickBot="1" x14ac:dyDescent="0.3">
      <c r="A68" s="162" t="s">
        <v>2572</v>
      </c>
      <c r="B68" s="163"/>
      <c r="C68" s="163"/>
      <c r="D68" s="163"/>
      <c r="E68" s="164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167"/>
      <c r="D88" s="168"/>
      <c r="E88" s="169"/>
    </row>
    <row r="89" spans="1:6" ht="15.75" thickBot="1" x14ac:dyDescent="0.3">
      <c r="A89" s="198"/>
      <c r="B89" s="199"/>
      <c r="C89" s="185"/>
      <c r="D89" s="185"/>
      <c r="E89" s="213"/>
    </row>
    <row r="90" spans="1:6" ht="18.75" customHeight="1" thickBot="1" x14ac:dyDescent="0.3">
      <c r="A90" s="194" t="s">
        <v>2462</v>
      </c>
      <c r="B90" s="195"/>
      <c r="C90" s="214"/>
      <c r="D90" s="214"/>
      <c r="E90" s="215"/>
    </row>
    <row r="91" spans="1:6" ht="18.75" thickBot="1" x14ac:dyDescent="0.3">
      <c r="A91" s="196">
        <f>+B46+B66+B88</f>
        <v>54</v>
      </c>
      <c r="B91" s="197"/>
      <c r="C91" s="214"/>
      <c r="D91" s="214"/>
      <c r="E91" s="215"/>
    </row>
    <row r="92" spans="1:6" ht="15.75" thickBot="1" x14ac:dyDescent="0.3">
      <c r="A92" s="198"/>
      <c r="B92" s="199"/>
      <c r="C92" s="171"/>
      <c r="D92" s="171"/>
      <c r="E92" s="172"/>
    </row>
    <row r="93" spans="1:6" ht="18.75" customHeight="1" thickBot="1" x14ac:dyDescent="0.3">
      <c r="A93" s="200" t="s">
        <v>2463</v>
      </c>
      <c r="B93" s="201"/>
      <c r="C93" s="201"/>
      <c r="D93" s="201"/>
      <c r="E93" s="202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203" t="s">
        <v>2410</v>
      </c>
      <c r="E94" s="204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5" t="s">
        <v>2574</v>
      </c>
      <c r="E95" s="166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5" t="s">
        <v>2574</v>
      </c>
      <c r="E96" s="166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5" t="s">
        <v>2574</v>
      </c>
      <c r="E97" s="166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5" t="s">
        <v>2574</v>
      </c>
      <c r="E98" s="166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5" t="s">
        <v>2574</v>
      </c>
      <c r="E99" s="166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5" t="s">
        <v>2574</v>
      </c>
      <c r="E100" s="166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5" t="s">
        <v>2574</v>
      </c>
      <c r="E101" s="166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5" t="s">
        <v>2574</v>
      </c>
      <c r="E102" s="166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5" t="s">
        <v>2669</v>
      </c>
      <c r="E103" s="166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5" t="s">
        <v>2669</v>
      </c>
      <c r="E104" s="166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5" t="s">
        <v>2669</v>
      </c>
      <c r="E105" s="166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5" t="s">
        <v>2669</v>
      </c>
      <c r="E106" s="166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5" t="s">
        <v>2669</v>
      </c>
      <c r="E107" s="166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5" t="s">
        <v>2574</v>
      </c>
      <c r="E108" s="166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5" t="s">
        <v>2574</v>
      </c>
      <c r="E109" s="166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5" t="s">
        <v>2574</v>
      </c>
      <c r="E110" s="166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5" t="s">
        <v>2574</v>
      </c>
      <c r="E111" s="166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5" t="s">
        <v>2574</v>
      </c>
      <c r="E112" s="166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5" t="s">
        <v>2669</v>
      </c>
      <c r="E113" s="166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5" t="s">
        <v>2574</v>
      </c>
      <c r="E114" s="166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5" t="s">
        <v>2669</v>
      </c>
      <c r="E115" s="166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5" t="s">
        <v>2574</v>
      </c>
      <c r="E116" s="166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5" t="s">
        <v>2574</v>
      </c>
      <c r="E117" s="166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5" t="s">
        <v>2574</v>
      </c>
      <c r="E118" s="166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5" t="s">
        <v>2669</v>
      </c>
      <c r="E119" s="166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5" t="s">
        <v>2574</v>
      </c>
      <c r="E120" s="166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5" t="s">
        <v>2669</v>
      </c>
      <c r="E121" s="166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5" t="s">
        <v>2574</v>
      </c>
      <c r="E122" s="166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5" t="s">
        <v>2574</v>
      </c>
      <c r="E123" s="166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5" t="s">
        <v>2574</v>
      </c>
      <c r="E124" s="166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5" t="s">
        <v>2669</v>
      </c>
      <c r="E125" s="166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5" t="s">
        <v>2574</v>
      </c>
      <c r="E126" s="166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5" t="s">
        <v>2574</v>
      </c>
      <c r="E127" s="166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5" t="s">
        <v>2669</v>
      </c>
      <c r="E128" s="166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5"/>
      <c r="E129" s="166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5"/>
      <c r="E130" s="166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5"/>
      <c r="E131" s="166"/>
    </row>
    <row r="132" spans="1:5" ht="18.75" thickBot="1" x14ac:dyDescent="0.3">
      <c r="A132" s="141" t="s">
        <v>2460</v>
      </c>
      <c r="B132" s="132">
        <f>COUNT(B95:B131)</f>
        <v>34</v>
      </c>
      <c r="C132" s="167"/>
      <c r="D132" s="168"/>
      <c r="E132" s="169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A20:E20"/>
    <mergeCell ref="A21:E21"/>
    <mergeCell ref="C46:E46"/>
    <mergeCell ref="A47:E47"/>
    <mergeCell ref="A48:E48"/>
    <mergeCell ref="C11:E11"/>
    <mergeCell ref="A12:E12"/>
    <mergeCell ref="A13:E13"/>
    <mergeCell ref="D14:E14"/>
    <mergeCell ref="C19:E19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F1:G1"/>
    <mergeCell ref="A1:E1"/>
    <mergeCell ref="A2:E2"/>
    <mergeCell ref="A7:E7"/>
    <mergeCell ref="A3:B3"/>
    <mergeCell ref="C3:E6"/>
    <mergeCell ref="A6:B6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A89:B89"/>
    <mergeCell ref="C89:E92"/>
    <mergeCell ref="D107:E107"/>
    <mergeCell ref="D108:E108"/>
    <mergeCell ref="D109:E109"/>
    <mergeCell ref="D110:E110"/>
  </mergeCells>
  <phoneticPr fontId="45" type="noConversion"/>
  <conditionalFormatting sqref="E54:E55">
    <cfRule type="duplicateValues" dxfId="238" priority="59"/>
  </conditionalFormatting>
  <conditionalFormatting sqref="E56">
    <cfRule type="duplicateValues" dxfId="237" priority="58"/>
  </conditionalFormatting>
  <conditionalFormatting sqref="B113:B303 B99 B85:B95 B70:B75 B50:B59 B15:B16 B23:B33 B66:B68 B18:B21 B10:B13 B35:B48 B1:B7">
    <cfRule type="duplicateValues" dxfId="236" priority="57"/>
  </conditionalFormatting>
  <conditionalFormatting sqref="E23:E24">
    <cfRule type="duplicateValues" dxfId="235" priority="56"/>
  </conditionalFormatting>
  <conditionalFormatting sqref="E132:E303 E66:E68 E1:E7 E46:E48 E10:E15 E88:E94 E18:E21 E50:E53 E70:E71">
    <cfRule type="duplicateValues" dxfId="234" priority="60"/>
  </conditionalFormatting>
  <conditionalFormatting sqref="E25">
    <cfRule type="duplicateValues" dxfId="233" priority="55"/>
  </conditionalFormatting>
  <conditionalFormatting sqref="E26">
    <cfRule type="duplicateValues" dxfId="232" priority="54"/>
  </conditionalFormatting>
  <conditionalFormatting sqref="E129:E131">
    <cfRule type="duplicateValues" dxfId="231" priority="53"/>
  </conditionalFormatting>
  <conditionalFormatting sqref="E27">
    <cfRule type="duplicateValues" dxfId="230" priority="52"/>
  </conditionalFormatting>
  <conditionalFormatting sqref="E72">
    <cfRule type="duplicateValues" dxfId="229" priority="51"/>
  </conditionalFormatting>
  <conditionalFormatting sqref="E16">
    <cfRule type="duplicateValues" dxfId="228" priority="50"/>
  </conditionalFormatting>
  <conditionalFormatting sqref="E73">
    <cfRule type="duplicateValues" dxfId="227" priority="49"/>
  </conditionalFormatting>
  <conditionalFormatting sqref="E29">
    <cfRule type="duplicateValues" dxfId="226" priority="48"/>
  </conditionalFormatting>
  <conditionalFormatting sqref="E30 E35:E45">
    <cfRule type="duplicateValues" dxfId="225" priority="47"/>
  </conditionalFormatting>
  <conditionalFormatting sqref="E57">
    <cfRule type="duplicateValues" dxfId="224" priority="46"/>
  </conditionalFormatting>
  <conditionalFormatting sqref="E85:E87 E74:E75">
    <cfRule type="duplicateValues" dxfId="223" priority="61"/>
  </conditionalFormatting>
  <conditionalFormatting sqref="E31">
    <cfRule type="duplicateValues" dxfId="222" priority="45"/>
  </conditionalFormatting>
  <conditionalFormatting sqref="E58">
    <cfRule type="duplicateValues" dxfId="221" priority="44"/>
  </conditionalFormatting>
  <conditionalFormatting sqref="E32">
    <cfRule type="duplicateValues" dxfId="220" priority="43"/>
  </conditionalFormatting>
  <conditionalFormatting sqref="E59">
    <cfRule type="duplicateValues" dxfId="219" priority="42"/>
  </conditionalFormatting>
  <conditionalFormatting sqref="E33">
    <cfRule type="duplicateValues" dxfId="218" priority="41"/>
  </conditionalFormatting>
  <conditionalFormatting sqref="B61">
    <cfRule type="duplicateValues" dxfId="217" priority="40"/>
  </conditionalFormatting>
  <conditionalFormatting sqref="E61">
    <cfRule type="duplicateValues" dxfId="216" priority="39"/>
  </conditionalFormatting>
  <conditionalFormatting sqref="B60">
    <cfRule type="duplicateValues" dxfId="215" priority="38"/>
  </conditionalFormatting>
  <conditionalFormatting sqref="E60">
    <cfRule type="duplicateValues" dxfId="214" priority="37"/>
  </conditionalFormatting>
  <conditionalFormatting sqref="B83:B84">
    <cfRule type="duplicateValues" dxfId="213" priority="35"/>
  </conditionalFormatting>
  <conditionalFormatting sqref="E82:E84">
    <cfRule type="duplicateValues" dxfId="212" priority="36"/>
  </conditionalFormatting>
  <conditionalFormatting sqref="E97">
    <cfRule type="duplicateValues" dxfId="211" priority="34"/>
  </conditionalFormatting>
  <conditionalFormatting sqref="E98">
    <cfRule type="duplicateValues" dxfId="210" priority="33"/>
  </conditionalFormatting>
  <conditionalFormatting sqref="B34">
    <cfRule type="duplicateValues" dxfId="209" priority="62"/>
  </conditionalFormatting>
  <conditionalFormatting sqref="E34">
    <cfRule type="duplicateValues" dxfId="208" priority="63"/>
  </conditionalFormatting>
  <conditionalFormatting sqref="B100">
    <cfRule type="duplicateValues" dxfId="207" priority="64"/>
  </conditionalFormatting>
  <conditionalFormatting sqref="E95">
    <cfRule type="duplicateValues" dxfId="206" priority="65"/>
  </conditionalFormatting>
  <conditionalFormatting sqref="E17">
    <cfRule type="duplicateValues" dxfId="205" priority="32"/>
  </conditionalFormatting>
  <conditionalFormatting sqref="E9">
    <cfRule type="duplicateValues" dxfId="204" priority="31"/>
  </conditionalFormatting>
  <conditionalFormatting sqref="E28">
    <cfRule type="duplicateValues" dxfId="203" priority="66"/>
  </conditionalFormatting>
  <conditionalFormatting sqref="B17">
    <cfRule type="duplicateValues" dxfId="202" priority="30"/>
  </conditionalFormatting>
  <conditionalFormatting sqref="B76:B81">
    <cfRule type="duplicateValues" dxfId="201" priority="67"/>
  </conditionalFormatting>
  <conditionalFormatting sqref="E76:E81">
    <cfRule type="duplicateValues" dxfId="200" priority="68"/>
  </conditionalFormatting>
  <conditionalFormatting sqref="B9">
    <cfRule type="duplicateValues" dxfId="199" priority="69"/>
  </conditionalFormatting>
  <conditionalFormatting sqref="E101">
    <cfRule type="duplicateValues" dxfId="198" priority="29"/>
  </conditionalFormatting>
  <conditionalFormatting sqref="E102">
    <cfRule type="duplicateValues" dxfId="197" priority="28"/>
  </conditionalFormatting>
  <conditionalFormatting sqref="E103">
    <cfRule type="duplicateValues" dxfId="196" priority="27"/>
  </conditionalFormatting>
  <conditionalFormatting sqref="E104">
    <cfRule type="duplicateValues" dxfId="195" priority="26"/>
  </conditionalFormatting>
  <conditionalFormatting sqref="E105">
    <cfRule type="duplicateValues" dxfId="194" priority="25"/>
  </conditionalFormatting>
  <conditionalFormatting sqref="E106">
    <cfRule type="duplicateValues" dxfId="193" priority="24"/>
  </conditionalFormatting>
  <conditionalFormatting sqref="B83:B303 B1:B81">
    <cfRule type="duplicateValues" dxfId="192" priority="23"/>
  </conditionalFormatting>
  <conditionalFormatting sqref="E107">
    <cfRule type="duplicateValues" dxfId="191" priority="22"/>
  </conditionalFormatting>
  <conditionalFormatting sqref="E108">
    <cfRule type="duplicateValues" dxfId="190" priority="21"/>
  </conditionalFormatting>
  <conditionalFormatting sqref="E109">
    <cfRule type="duplicateValues" dxfId="189" priority="20"/>
  </conditionalFormatting>
  <conditionalFormatting sqref="E110">
    <cfRule type="duplicateValues" dxfId="188" priority="19"/>
  </conditionalFormatting>
  <conditionalFormatting sqref="E111">
    <cfRule type="duplicateValues" dxfId="187" priority="18"/>
  </conditionalFormatting>
  <conditionalFormatting sqref="E112">
    <cfRule type="duplicateValues" dxfId="186" priority="17"/>
  </conditionalFormatting>
  <conditionalFormatting sqref="E113">
    <cfRule type="duplicateValues" dxfId="185" priority="16"/>
  </conditionalFormatting>
  <conditionalFormatting sqref="E114">
    <cfRule type="duplicateValues" dxfId="184" priority="15"/>
  </conditionalFormatting>
  <conditionalFormatting sqref="E115">
    <cfRule type="duplicateValues" dxfId="183" priority="14"/>
  </conditionalFormatting>
  <conditionalFormatting sqref="E116">
    <cfRule type="duplicateValues" dxfId="182" priority="13"/>
  </conditionalFormatting>
  <conditionalFormatting sqref="E117">
    <cfRule type="duplicateValues" dxfId="181" priority="12"/>
  </conditionalFormatting>
  <conditionalFormatting sqref="E118">
    <cfRule type="duplicateValues" dxfId="180" priority="11"/>
  </conditionalFormatting>
  <conditionalFormatting sqref="E119">
    <cfRule type="duplicateValues" dxfId="179" priority="10"/>
  </conditionalFormatting>
  <conditionalFormatting sqref="E120">
    <cfRule type="duplicateValues" dxfId="178" priority="9"/>
  </conditionalFormatting>
  <conditionalFormatting sqref="E121">
    <cfRule type="duplicateValues" dxfId="177" priority="8"/>
  </conditionalFormatting>
  <conditionalFormatting sqref="E122">
    <cfRule type="duplicateValues" dxfId="176" priority="7"/>
  </conditionalFormatting>
  <conditionalFormatting sqref="E123">
    <cfRule type="duplicateValues" dxfId="175" priority="6"/>
  </conditionalFormatting>
  <conditionalFormatting sqref="E124">
    <cfRule type="duplicateValues" dxfId="174" priority="5"/>
  </conditionalFormatting>
  <conditionalFormatting sqref="E125">
    <cfRule type="duplicateValues" dxfId="173" priority="4"/>
  </conditionalFormatting>
  <conditionalFormatting sqref="E126">
    <cfRule type="duplicateValues" dxfId="172" priority="3"/>
  </conditionalFormatting>
  <conditionalFormatting sqref="E127">
    <cfRule type="duplicateValues" dxfId="171" priority="2"/>
  </conditionalFormatting>
  <conditionalFormatting sqref="E128">
    <cfRule type="duplicateValues" dxfId="170" priority="1"/>
  </conditionalFormatting>
  <conditionalFormatting sqref="E99:E100">
    <cfRule type="duplicateValues" dxfId="169" priority="70"/>
  </conditionalFormatting>
  <conditionalFormatting sqref="E96">
    <cfRule type="duplicateValues" dxfId="168" priority="71"/>
  </conditionalFormatting>
  <conditionalFormatting sqref="B96">
    <cfRule type="duplicateValues" dxfId="167" priority="72"/>
  </conditionalFormatting>
  <conditionalFormatting sqref="B101:B112">
    <cfRule type="duplicateValues" dxfId="166" priority="73"/>
  </conditionalFormatting>
  <conditionalFormatting sqref="B97:B98">
    <cfRule type="duplicateValues" dxfId="165" priority="74"/>
  </conditionalFormatting>
  <conditionalFormatting sqref="B62:B65">
    <cfRule type="duplicateValues" dxfId="164" priority="75"/>
  </conditionalFormatting>
  <conditionalFormatting sqref="E62:E65">
    <cfRule type="duplicateValues" dxfId="163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2404</v>
      </c>
    </row>
    <row r="3" spans="2:5" s="119" customFormat="1" ht="18.75" thickBot="1" x14ac:dyDescent="0.3">
      <c r="B3" s="122">
        <v>238</v>
      </c>
      <c r="C3" s="130" t="s">
        <v>2404</v>
      </c>
    </row>
    <row r="4" spans="2:5" s="119" customFormat="1" ht="18.75" thickBot="1" x14ac:dyDescent="0.3">
      <c r="B4" s="122">
        <v>264</v>
      </c>
      <c r="C4" s="130" t="s">
        <v>2404</v>
      </c>
    </row>
    <row r="5" spans="2:5" s="119" customFormat="1" ht="18.75" thickBot="1" x14ac:dyDescent="0.3">
      <c r="B5" s="122">
        <v>288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304</v>
      </c>
      <c r="C7" s="130" t="s">
        <v>2404</v>
      </c>
    </row>
    <row r="8" spans="2:5" s="119" customFormat="1" ht="18.75" thickBot="1" x14ac:dyDescent="0.3">
      <c r="B8" s="122">
        <v>379</v>
      </c>
      <c r="C8" s="130" t="s">
        <v>2404</v>
      </c>
    </row>
    <row r="9" spans="2:5" s="119" customFormat="1" ht="18.75" thickBot="1" x14ac:dyDescent="0.3">
      <c r="B9" s="122">
        <v>386</v>
      </c>
      <c r="C9" s="130" t="s">
        <v>2404</v>
      </c>
    </row>
    <row r="10" spans="2:5" s="119" customFormat="1" ht="18.75" thickBot="1" x14ac:dyDescent="0.3">
      <c r="B10" s="122">
        <v>410</v>
      </c>
      <c r="C10" s="130" t="s">
        <v>2404</v>
      </c>
    </row>
    <row r="11" spans="2:5" s="119" customFormat="1" ht="18.75" thickBot="1" x14ac:dyDescent="0.3">
      <c r="B11" s="122">
        <v>600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691</v>
      </c>
      <c r="C14" s="130" t="s">
        <v>2404</v>
      </c>
    </row>
    <row r="15" spans="2:5" s="119" customFormat="1" ht="18.75" thickBot="1" x14ac:dyDescent="0.3">
      <c r="B15" s="122">
        <v>842</v>
      </c>
      <c r="C15" s="130" t="s">
        <v>2404</v>
      </c>
    </row>
    <row r="16" spans="2:5" s="119" customFormat="1" ht="18.75" thickBot="1" x14ac:dyDescent="0.3">
      <c r="B16" s="122">
        <v>925</v>
      </c>
      <c r="C16" s="130" t="s">
        <v>2404</v>
      </c>
    </row>
    <row r="17" spans="2:3" s="119" customFormat="1" ht="18.75" thickBot="1" x14ac:dyDescent="0.3">
      <c r="B17" s="122">
        <v>932</v>
      </c>
      <c r="C17" s="130" t="s">
        <v>2404</v>
      </c>
    </row>
    <row r="18" spans="2:3" s="119" customFormat="1" ht="18.75" thickBot="1" x14ac:dyDescent="0.3">
      <c r="B18" s="122">
        <v>936</v>
      </c>
      <c r="C18" s="130" t="s">
        <v>2404</v>
      </c>
    </row>
    <row r="19" spans="2:3" s="119" customFormat="1" ht="18.75" thickBot="1" x14ac:dyDescent="0.3">
      <c r="B19" s="122">
        <v>937</v>
      </c>
      <c r="C19" s="130" t="s">
        <v>2404</v>
      </c>
    </row>
    <row r="20" spans="2:3" s="119" customFormat="1" ht="18.75" thickBot="1" x14ac:dyDescent="0.3">
      <c r="B20" s="122">
        <v>952</v>
      </c>
      <c r="C20" s="130" t="s">
        <v>2404</v>
      </c>
    </row>
    <row r="21" spans="2:3" s="119" customFormat="1" ht="18.75" thickBot="1" x14ac:dyDescent="0.3">
      <c r="B21" s="122">
        <v>957</v>
      </c>
      <c r="C21" s="130" t="s">
        <v>2404</v>
      </c>
    </row>
    <row r="22" spans="2:3" s="119" customFormat="1" ht="18.75" thickBot="1" x14ac:dyDescent="0.3">
      <c r="B22" s="122">
        <v>968</v>
      </c>
      <c r="C22" s="130" t="s">
        <v>2404</v>
      </c>
    </row>
    <row r="23" spans="2:3" s="119" customFormat="1" ht="18.75" thickBot="1" x14ac:dyDescent="0.3">
      <c r="B23" s="122">
        <v>983</v>
      </c>
      <c r="C23" s="130" t="s">
        <v>2404</v>
      </c>
    </row>
    <row r="24" spans="2:3" s="119" customFormat="1" ht="18.75" thickBot="1" x14ac:dyDescent="0.3">
      <c r="B24" s="122">
        <v>986</v>
      </c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62" priority="803"/>
  </conditionalFormatting>
  <conditionalFormatting sqref="B61:B67">
    <cfRule type="duplicateValues" dxfId="161" priority="802"/>
  </conditionalFormatting>
  <conditionalFormatting sqref="B57:B60">
    <cfRule type="duplicateValues" dxfId="160" priority="800"/>
  </conditionalFormatting>
  <conditionalFormatting sqref="B57:B60">
    <cfRule type="duplicateValues" dxfId="159" priority="801"/>
  </conditionalFormatting>
  <conditionalFormatting sqref="B40:B56">
    <cfRule type="duplicateValues" dxfId="158" priority="799"/>
  </conditionalFormatting>
  <conditionalFormatting sqref="B39">
    <cfRule type="duplicateValues" dxfId="157" priority="798"/>
  </conditionalFormatting>
  <conditionalFormatting sqref="B28:B38">
    <cfRule type="duplicateValues" dxfId="156" priority="792"/>
  </conditionalFormatting>
  <conditionalFormatting sqref="B28:B38">
    <cfRule type="duplicateValues" dxfId="155" priority="793"/>
    <cfRule type="duplicateValues" dxfId="154" priority="794"/>
  </conditionalFormatting>
  <conditionalFormatting sqref="B28:B38">
    <cfRule type="duplicateValues" dxfId="153" priority="795"/>
  </conditionalFormatting>
  <conditionalFormatting sqref="B28:B38">
    <cfRule type="duplicateValues" dxfId="152" priority="791"/>
  </conditionalFormatting>
  <conditionalFormatting sqref="B28:B38">
    <cfRule type="duplicateValues" dxfId="151" priority="796"/>
  </conditionalFormatting>
  <conditionalFormatting sqref="B28:B38">
    <cfRule type="duplicateValues" dxfId="150" priority="797"/>
  </conditionalFormatting>
  <conditionalFormatting sqref="B25:B27">
    <cfRule type="duplicateValues" dxfId="149" priority="47"/>
  </conditionalFormatting>
  <conditionalFormatting sqref="B25:B27">
    <cfRule type="duplicateValues" dxfId="148" priority="46"/>
  </conditionalFormatting>
  <conditionalFormatting sqref="B25:B27">
    <cfRule type="duplicateValues" dxfId="147" priority="44"/>
    <cfRule type="duplicateValues" dxfId="146" priority="45"/>
  </conditionalFormatting>
  <conditionalFormatting sqref="B25:B27">
    <cfRule type="duplicateValues" dxfId="145" priority="41"/>
    <cfRule type="duplicateValues" dxfId="144" priority="42"/>
    <cfRule type="duplicateValues" dxfId="143" priority="43"/>
  </conditionalFormatting>
  <conditionalFormatting sqref="B2:B24">
    <cfRule type="duplicateValues" dxfId="142" priority="20"/>
  </conditionalFormatting>
  <conditionalFormatting sqref="B2:B24">
    <cfRule type="duplicateValues" dxfId="141" priority="19"/>
  </conditionalFormatting>
  <conditionalFormatting sqref="B2:B24">
    <cfRule type="duplicateValues" dxfId="140" priority="17"/>
    <cfRule type="duplicateValues" dxfId="139" priority="18"/>
  </conditionalFormatting>
  <conditionalFormatting sqref="B2:B24">
    <cfRule type="duplicateValues" dxfId="138" priority="14"/>
    <cfRule type="duplicateValues" dxfId="137" priority="15"/>
    <cfRule type="duplicateValues" dxfId="136" priority="16"/>
  </conditionalFormatting>
  <conditionalFormatting sqref="B2:B24">
    <cfRule type="duplicateValues" dxfId="135" priority="11"/>
    <cfRule type="duplicateValues" dxfId="134" priority="12"/>
    <cfRule type="duplicateValues" dxfId="133" priority="13"/>
  </conditionalFormatting>
  <conditionalFormatting sqref="B2:B24">
    <cfRule type="duplicateValues" dxfId="132" priority="9"/>
    <cfRule type="duplicateValues" dxfId="131" priority="10"/>
  </conditionalFormatting>
  <conditionalFormatting sqref="B2:B24">
    <cfRule type="duplicateValues" dxfId="130" priority="8"/>
  </conditionalFormatting>
  <conditionalFormatting sqref="B2:B24">
    <cfRule type="duplicateValues" dxfId="129" priority="7"/>
  </conditionalFormatting>
  <conditionalFormatting sqref="B1:B24">
    <cfRule type="duplicateValues" dxfId="128" priority="6"/>
  </conditionalFormatting>
  <conditionalFormatting sqref="B1:B24">
    <cfRule type="duplicateValues" dxfId="127" priority="4"/>
    <cfRule type="duplicateValues" dxfId="126" priority="5"/>
  </conditionalFormatting>
  <conditionalFormatting sqref="B1:B24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12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2021-09-18T11:37:35Z</dcterms:modified>
</cp:coreProperties>
</file>