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6" i="1"/>
  <c r="A125" i="1"/>
  <c r="A124" i="1"/>
  <c r="A123" i="1"/>
  <c r="A122" i="1"/>
  <c r="A121" i="1"/>
  <c r="A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95" i="1"/>
  <c r="G95" i="1"/>
  <c r="H95" i="1"/>
  <c r="I95" i="1"/>
  <c r="J95" i="1"/>
  <c r="K95" i="1"/>
  <c r="F94" i="1"/>
  <c r="G94" i="1"/>
  <c r="H94" i="1"/>
  <c r="I94" i="1"/>
  <c r="J94" i="1"/>
  <c r="K94" i="1"/>
  <c r="A95" i="1"/>
  <c r="A94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01" i="1"/>
  <c r="A100" i="1"/>
  <c r="A99" i="1"/>
  <c r="A98" i="1"/>
  <c r="A97" i="1"/>
  <c r="A96" i="1"/>
  <c r="A93" i="1"/>
  <c r="A92" i="1"/>
  <c r="A91" i="1"/>
  <c r="F90" i="1" l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7" i="1"/>
  <c r="A76" i="1"/>
  <c r="A75" i="1"/>
  <c r="A74" i="1"/>
  <c r="A73" i="1" l="1"/>
  <c r="A72" i="1"/>
  <c r="A71" i="1"/>
  <c r="A70" i="1"/>
  <c r="A69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/>
  <c r="G19" i="1"/>
  <c r="H19" i="1"/>
  <c r="I19" i="1"/>
  <c r="J19" i="1"/>
  <c r="K19" i="1"/>
  <c r="A19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18" i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I2" i="16" l="1"/>
  <c r="K4" i="16" l="1"/>
  <c r="K1" i="16" l="1"/>
  <c r="A5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5" i="1" l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<sst xmlns="http://schemas.openxmlformats.org/spreadsheetml/2006/main" count="14167" uniqueCount="2751">
  <si>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</si>
  <si>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</si>
  <si>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</si>
  <si>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</si>
  <si>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</si>
  <si>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</si>
  <si>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</si>
  <si>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</si>
  <si>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</si>
  <si>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</si>
  <si>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</si>
  <si>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</si>
  <si>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</si>
  <si>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</si>
  <si>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</si>
  <si>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</si>
  <si>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</si>
  <si>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</si>
  <si>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</si>
  <si>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</si>
  <si>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</si>
  <si>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</si>
  <si>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</si>
  <si>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</si>
  <si>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</si>
  <si>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</si>
  <si>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</si>
  <si>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</si>
  <si>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</si>
  <si>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</si>
  <si>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</si>
  <si>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</si>
  <si>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</si>
  <si>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</si>
  <si>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</si>
  <si>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</si>
  <si>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</si>
  <si>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</si>
  <si>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</si>
  <si>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</si>
  <si>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</si>
  <si>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</si>
  <si>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</si>
  <si>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</si>
  <si>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</si>
  <si>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</si>
  <si>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</si>
  <si>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</si>
  <si>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</si>
  <si>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</si>
  <si>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</si>
  <si>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</si>
  <si>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</si>
  <si>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</si>
  <si>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</si>
  <si>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</si>
  <si>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</si>
  <si>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</si>
  <si>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</si>
  <si>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</si>
  <si>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</si>
  <si>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</si>
  <si>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</si>
  <si>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</si>
  <si>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</si>
  <si>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</si>
  <si>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</si>
  <si>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</si>
  <si>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</si>
  <si>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</si>
  <si>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</si>
  <si>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</si>
  <si>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</si>
  <si>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</si>
  <si>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</si>
  <si>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</si>
  <si>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</si>
  <si>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</si>
  <si>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</si>
  <si>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</si>
  <si>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</si>
  <si>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</si>
  <si>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</si>
  <si>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</si>
  <si>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</si>
  <si>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</si>
  <si>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</si>
  <si>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</si>
  <si>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</si>
  <si>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</si>
  <si>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</si>
  <si>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</si>
  <si>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</si>
  <si>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</si>
  <si>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</si>
  <si>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</si>
  <si>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</si>
  <si>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</si>
  <si>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</si>
  <si>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</si>
  <si>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</si>
  <si>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</si>
  <si>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</si>
  <si>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</si>
  <si>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</si>
  <si>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</si>
  <si>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</si>
  <si>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</si>
  <si>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</si>
  <si>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</si>
  <si>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</si>
  <si>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</si>
  <si>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</si>
  <si>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</si>
  <si>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</si>
  <si>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</si>
  <si>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</si>
  <si>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</si>
  <si>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</si>
  <si>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</si>
  <si>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</si>
  <si>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</si>
  <si>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</si>
  <si>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</si>
  <si>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</si>
  <si>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</si>
  <si>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</si>
  <si>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</si>
  <si>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</si>
  <si>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</si>
  <si>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</si>
  <si>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</si>
  <si>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</si>
  <si>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</si>
  <si>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</si>
  <si>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</si>
  <si>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</si>
  <si>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</si>
  <si>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</si>
  <si>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</si>
  <si>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</si>
  <si>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</si>
  <si>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</si>
  <si>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</si>
  <si>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</si>
  <si>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</si>
  <si>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</si>
  <si>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</si>
  <si>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</si>
  <si>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</si>
  <si>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</si>
  <si>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</si>
  <si>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</si>
  <si>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</si>
  <si>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</si>
  <si>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</si>
  <si>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</si>
  <si>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</si>
  <si>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</si>
  <si>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</si>
  <si>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</si>
  <si>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</si>
  <si>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</si>
  <si>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</si>
  <si>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</si>
  <si>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</si>
  <si>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</si>
  <si>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</si>
  <si>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</si>
  <si>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</si>
  <si>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</si>
  <si>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</si>
  <si>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</si>
  <si>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</si>
  <si>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</si>
  <si>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</si>
  <si>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</si>
  <si>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</si>
  <si>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</si>
  <si>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</si>
  <si>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</si>
  <si>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</si>
  <si>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</si>
  <si>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</si>
  <si>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</si>
  <si>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</si>
  <si>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</si>
  <si>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</si>
  <si>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</si>
  <si>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</si>
  <si>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</si>
  <si>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</si>
  <si>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</si>
  <si>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</si>
  <si>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</si>
  <si>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</si>
  <si>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</si>
  <si>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</si>
  <si>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</si>
  <si>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</si>
  <si>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</si>
  <si>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</si>
  <si>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</si>
  <si>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</si>
  <si>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</si>
  <si>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</si>
  <si>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</si>
  <si>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</si>
  <si>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</si>
  <si>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</si>
  <si>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</si>
  <si>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</si>
  <si>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</si>
  <si>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</si>
  <si>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</si>
  <si>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</si>
  <si>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</si>
  <si>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</si>
  <si>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</si>
  <si>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</si>
  <si>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</si>
  <si>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</si>
  <si>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</si>
  <si>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</si>
  <si>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</si>
  <si>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</si>
  <si>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</si>
  <si>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</si>
  <si>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</si>
  <si>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</si>
  <si>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</si>
  <si>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</si>
  <si>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</si>
  <si>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</si>
  <si>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</si>
  <si>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</si>
  <si>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</si>
  <si>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</si>
  <si>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</si>
  <si>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</si>
  <si>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</si>
  <si>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</si>
  <si>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</si>
  <si>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</si>
  <si>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</si>
  <si>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</si>
  <si>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</si>
  <si>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</si>
  <si>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</si>
  <si>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</si>
  <si>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</si>
  <si>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</si>
  <si>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</si>
  <si>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</si>
  <si>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</si>
  <si>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</si>
  <si>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</si>
  <si>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</si>
  <si>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</si>
  <si>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</si>
  <si>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</si>
  <si>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</si>
  <si>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</si>
  <si>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</si>
  <si>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</si>
  <si>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</si>
  <si>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</si>
  <si>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</si>
  <si>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</si>
  <si>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</si>
  <si>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</si>
  <si>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</si>
  <si>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</si>
  <si>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</si>
  <si>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</si>
  <si>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</si>
  <si>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</si>
  <si>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</si>
  <si>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</si>
  <si>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</si>
  <si>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</si>
  <si>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</si>
  <si>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</si>
  <si>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</si>
  <si>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</si>
  <si>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</si>
  <si>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</si>
  <si>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</si>
  <si>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</si>
  <si>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</si>
  <si>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</si>
  <si>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</si>
  <si>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</si>
  <si>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</si>
  <si>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</si>
  <si>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</si>
  <si>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</si>
  <si>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</si>
  <si>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</si>
  <si>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</si>
  <si>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</si>
  <si>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</si>
  <si>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</si>
  <si>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</si>
  <si>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</si>
  <si>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</si>
  <si>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</si>
  <si>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</si>
  <si>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</si>
  <si>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</si>
  <si>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</si>
  <si>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</si>
  <si>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</si>
  <si>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</si>
  <si>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</si>
  <si>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</si>
  <si>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</si>
  <si>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</si>
  <si>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</si>
  <si>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</si>
  <si>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</si>
  <si>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</si>
  <si>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</si>
  <si>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</si>
  <si>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</si>
  <si>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</si>
  <si>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</si>
  <si>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</si>
  <si>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</si>
  <si>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</si>
  <si>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</si>
  <si>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</si>
  <si>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</si>
  <si>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</si>
  <si>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</si>
  <si>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</si>
  <si>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</si>
  <si>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</si>
  <si>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</si>
  <si>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</si>
  <si>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</si>
  <si>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</si>
  <si>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</si>
  <si>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</si>
  <si>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</si>
  <si>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</si>
  <si>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</si>
  <si>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</si>
  <si>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</si>
  <si>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</si>
  <si>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</si>
  <si>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</si>
  <si>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</si>
  <si>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</si>
  <si>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</si>
  <si>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</si>
  <si>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</si>
  <si>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</si>
  <si>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</si>
  <si>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</si>
  <si>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</si>
  <si>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</si>
  <si>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</si>
  <si>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</si>
  <si>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</si>
  <si>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</si>
  <si>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</si>
  <si>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</si>
  <si>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</si>
  <si>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</si>
  <si>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</si>
  <si>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</si>
  <si>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</si>
  <si>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</si>
  <si>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</si>
  <si>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</si>
  <si>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</si>
  <si>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</si>
  <si>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</si>
  <si>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</si>
  <si>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</si>
  <si>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</si>
  <si>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</si>
  <si>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</si>
  <si>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</si>
  <si>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</si>
  <si>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</si>
  <si>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</si>
  <si>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</si>
  <si>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</si>
  <si>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</si>
  <si>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</si>
  <si>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</si>
  <si>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</si>
  <si>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</si>
  <si>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</si>
  <si>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</si>
  <si>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</si>
  <si>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</si>
  <si>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</si>
  <si>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</si>
  <si>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</si>
  <si>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</si>
  <si>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</si>
  <si>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</si>
  <si>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</si>
  <si>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</si>
  <si>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</si>
  <si>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</si>
  <si>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</si>
  <si>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</si>
  <si>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</si>
  <si>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</si>
  <si>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</si>
  <si>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</si>
  <si>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</si>
  <si>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</si>
  <si>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</si>
  <si>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</si>
  <si>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</si>
  <si>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</si>
  <si>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</si>
  <si>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</si>
  <si>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</si>
  <si>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</si>
  <si>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</si>
  <si>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</si>
  <si>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</si>
  <si>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</si>
  <si>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</si>
  <si>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</si>
  <si>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</si>
  <si>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</si>
  <si>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</si>
  <si>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</si>
  <si>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</si>
  <si>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</si>
  <si>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</si>
  <si>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</si>
  <si>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</si>
  <si>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</si>
  <si>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</si>
  <si>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</si>
  <si>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</si>
  <si>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</si>
  <si>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</si>
  <si>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</si>
  <si>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</si>
  <si>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</si>
  <si>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</si>
  <si>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</si>
  <si>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</si>
  <si>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</si>
  <si>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</si>
  <si>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</si>
  <si>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</si>
  <si>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</si>
  <si>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</si>
  <si>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</si>
  <si>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</si>
  <si>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</si>
  <si>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</si>
  <si>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</si>
  <si>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</si>
  <si>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</si>
  <si>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</si>
  <si>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</si>
  <si>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</si>
  <si>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</si>
  <si>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</si>
  <si>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</si>
  <si>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</si>
  <si>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</si>
  <si>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</si>
  <si>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</si>
  <si>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</si>
  <si>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</si>
  <si>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</si>
  <si>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</si>
  <si>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</si>
  <si>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</si>
  <si>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</si>
  <si>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</si>
  <si>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</si>
  <si>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</si>
  <si>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</si>
  <si>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</si>
  <si>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</si>
  <si>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</si>
  <si>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</si>
  <si>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</si>
  <si>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</si>
  <si>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</si>
  <si>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</si>
  <si>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</si>
  <si>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</si>
  <si>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</si>
  <si>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</si>
  <si>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</si>
  <si>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</si>
  <si>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</si>
  <si>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</si>
  <si>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</si>
  <si>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</si>
  <si>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</si>
  <si>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</si>
  <si>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</si>
  <si>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</si>
  <si>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</si>
  <si>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</si>
  <si>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</si>
  <si>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</si>
  <si>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</si>
  <si>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</si>
  <si>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</si>
  <si>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</si>
  <si>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</si>
  <si>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</si>
  <si>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</si>
  <si>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</si>
  <si>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</si>
  <si>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</si>
  <si>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</si>
  <si>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</si>
  <si>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</si>
  <si>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</si>
  <si>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</si>
  <si>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</si>
  <si>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</si>
  <si>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</si>
  <si>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</si>
  <si>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</si>
  <si>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</si>
  <si>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</si>
  <si>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</si>
  <si>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</si>
  <si>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</si>
  <si>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</si>
  <si>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</si>
  <si>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</si>
  <si>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</si>
  <si>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</si>
  <si>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</si>
  <si>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</si>
  <si>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</si>
  <si>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</si>
  <si>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</si>
  <si>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</si>
  <si>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</si>
  <si>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</si>
  <si>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</si>
  <si>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</si>
  <si>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</si>
  <si>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</si>
  <si>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</si>
  <si>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</si>
  <si>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</si>
  <si>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</si>
  <si>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</si>
  <si>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</si>
  <si>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</si>
  <si>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</si>
  <si>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</si>
  <si>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</si>
  <si>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</si>
  <si>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</si>
  <si>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</si>
  <si>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</si>
  <si>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</si>
  <si>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</si>
  <si>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</si>
  <si>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</si>
  <si>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</si>
  <si>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</si>
  <si>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</si>
  <si>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</si>
  <si>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</si>
  <si>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</si>
  <si>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</si>
  <si>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</si>
  <si>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</si>
  <si>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</si>
  <si>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</si>
  <si>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</si>
  <si>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</si>
  <si>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</si>
  <si>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</si>
  <si>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</si>
  <si>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</si>
  <si>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</si>
  <si>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</si>
  <si>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</si>
  <si>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</si>
  <si>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</si>
  <si>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</si>
  <si>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</si>
  <si>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</si>
  <si>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</si>
  <si>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</si>
  <si>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</si>
  <si>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</si>
  <si>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</si>
  <si>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</si>
  <si>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</si>
  <si>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</si>
  <si>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</si>
  <si>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</si>
  <si>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</si>
  <si>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</si>
  <si>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</si>
  <si>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</si>
  <si>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</si>
  <si>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</si>
  <si>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</si>
  <si>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</si>
  <si>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</si>
  <si>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</si>
  <si>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</si>
  <si>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</si>
  <si>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</si>
  <si>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</si>
  <si>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</si>
  <si>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</si>
  <si>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</si>
  <si>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</si>
  <si>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</si>
  <si>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</si>
  <si>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</si>
  <si>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</si>
  <si>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</si>
  <si>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</si>
  <si>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</si>
  <si>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</si>
  <si>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</si>
  <si>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</si>
  <si>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</si>
  <si>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</si>
  <si>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</si>
  <si>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</si>
  <si>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</si>
  <si>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</si>
  <si>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</si>
  <si>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</si>
  <si>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</si>
  <si>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</si>
  <si>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</si>
  <si>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</si>
  <si>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</si>
  <si>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</si>
  <si>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</si>
  <si>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</si>
  <si>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</si>
  <si>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</si>
  <si>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</si>
  <si>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</si>
  <si>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</si>
  <si>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</si>
  <si>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</si>
  <si>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</si>
  <si>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</si>
  <si>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</si>
  <si>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</si>
  <si>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</si>
  <si>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</si>
  <si>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</si>
  <si>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</si>
  <si>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</si>
  <si>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</si>
  <si>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</si>
  <si>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</si>
  <si>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</si>
  <si>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</si>
  <si>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</si>
  <si>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</si>
  <si>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</si>
  <si>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</si>
  <si>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</si>
  <si>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</si>
  <si>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</si>
  <si>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</si>
  <si>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</si>
  <si>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</si>
  <si>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</si>
  <si>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</si>
  <si>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</si>
  <si>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</si>
  <si>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</si>
  <si>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</si>
  <si>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</si>
  <si>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</si>
  <si>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</si>
  <si>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</si>
  <si>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</si>
  <si>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</si>
  <si>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</si>
  <si>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</si>
  <si>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</si>
  <si>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</si>
  <si>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</si>
  <si>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</si>
  <si>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</si>
  <si>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</si>
  <si>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</si>
  <si>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</si>
  <si>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</si>
  <si>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</si>
  <si>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</si>
  <si>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</si>
  <si>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</si>
  <si>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</si>
  <si>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</si>
  <si>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</si>
  <si>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</si>
  <si>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</si>
  <si>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</si>
  <si>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</si>
  <si>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</si>
  <si>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</si>
  <si>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</si>
  <si>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</si>
  <si>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</si>
  <si>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</si>
  <si>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</si>
  <si>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</si>
  <si>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</si>
  <si>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</si>
  <si>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</si>
  <si>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</si>
  <si>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</si>
  <si>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</si>
  <si>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</si>
  <si>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</si>
  <si>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</si>
  <si>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</si>
  <si>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</si>
  <si>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</si>
  <si>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</si>
  <si>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</si>
  <si>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</si>
  <si>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</si>
  <si>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</si>
  <si>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</si>
  <si>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</si>
  <si>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</si>
  <si>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</si>
  <si>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</si>
  <si>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</si>
  <si>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</si>
  <si>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</si>
  <si>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</si>
  <si>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</si>
  <si>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</si>
  <si>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</si>
  <si>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</si>
  <si>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</si>
  <si>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</si>
  <si>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</si>
  <si>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</si>
  <si>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</si>
  <si>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</si>
  <si>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</si>
  <si>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</si>
  <si>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</si>
  <si>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</si>
  <si>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</si>
  <si>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</si>
  <si>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</si>
  <si>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</si>
  <si>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</si>
  <si>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</si>
  <si>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</si>
  <si>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</si>
  <si>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</si>
  <si>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</si>
  <si>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</si>
  <si>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</si>
  <si>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</si>
  <si>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</si>
  <si>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</si>
  <si>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</si>
  <si>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</si>
  <si>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</si>
  <si>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</si>
  <si>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</si>
  <si>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</si>
  <si>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</si>
  <si>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</si>
  <si>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</si>
  <si>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</si>
  <si>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</si>
  <si>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</si>
  <si>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</si>
  <si>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</si>
  <si>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</si>
  <si>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</si>
  <si>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</si>
  <si>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</si>
  <si>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</si>
  <si>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</si>
  <si>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</si>
  <si>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</si>
  <si>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</si>
  <si>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</si>
  <si>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</si>
  <si>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</si>
  <si>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</si>
  <si>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</si>
  <si>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</si>
  <si>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</si>
  <si>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</si>
  <si>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</si>
  <si>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</si>
  <si>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</si>
  <si>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</si>
  <si>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</si>
  <si>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</si>
  <si>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</si>
  <si>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</si>
  <si>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</si>
  <si>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</si>
  <si>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</si>
  <si>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</si>
  <si>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</si>
  <si>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</si>
  <si>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</si>
  <si>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</si>
  <si>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</si>
  <si>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</si>
  <si>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</si>
  <si>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</si>
  <si>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</si>
  <si>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</si>
  <si>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</si>
  <si>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</si>
  <si>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</si>
  <si>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</si>
  <si>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</si>
  <si>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</si>
  <si>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</si>
  <si>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</si>
  <si>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</si>
  <si>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</si>
  <si>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</si>
  <si>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</si>
  <si>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</si>
  <si>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</si>
  <si>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</si>
  <si>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</si>
  <si>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</si>
  <si>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</si>
  <si>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</si>
  <si>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</si>
  <si>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</si>
  <si>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</si>
  <si>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</si>
  <si>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</si>
  <si>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</si>
  <si>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</si>
  <si>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</si>
  <si>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</si>
  <si>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</si>
  <si>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</si>
  <si>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</si>
  <si>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</si>
  <si>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</si>
  <si>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</si>
  <si>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</si>
  <si>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</si>
  <si>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</si>
  <si>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</si>
  <si>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</si>
  <si>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</si>
  <si>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</si>
  <si>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</si>
  <si>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</si>
  <si>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</si>
  <si>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</si>
  <si>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</si>
  <si>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</si>
  <si>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</si>
  <si>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</si>
  <si>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</si>
  <si>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</si>
  <si>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</si>
  <si>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</si>
  <si>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</si>
  <si>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</si>
  <si>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</si>
  <si>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</si>
  <si>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</si>
  <si>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</si>
  <si>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</si>
  <si>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</si>
  <si>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</si>
  <si>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</si>
  <si>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</si>
  <si>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</si>
  <si>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</si>
  <si>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</si>
  <si>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</si>
  <si>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</si>
  <si>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</si>
  <si>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</si>
  <si>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</si>
  <si>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</si>
  <si>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</si>
  <si>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</si>
  <si>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</si>
  <si>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</si>
  <si>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</si>
  <si>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</si>
  <si>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</si>
  <si>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</si>
  <si>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</si>
  <si>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</si>
  <si>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</si>
  <si>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</si>
  <si>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</si>
  <si>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</si>
  <si>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</si>
  <si>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</si>
  <si>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</si>
  <si>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</si>
  <si>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</si>
  <si>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</si>
  <si>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</si>
  <si>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</si>
  <si>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</si>
  <si>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</si>
  <si>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</si>
  <si>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</si>
  <si>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</si>
  <si>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</si>
  <si>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</si>
  <si>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</si>
  <si>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</si>
  <si>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</si>
  <si>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</si>
  <si>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</si>
  <si>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</si>
  <si>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</si>
  <si>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</si>
  <si>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</si>
  <si>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</si>
  <si>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</si>
  <si>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</si>
  <si>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</si>
  <si>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</si>
  <si>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</si>
  <si>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</si>
  <si>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</si>
  <si>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</si>
  <si>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</si>
  <si>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</si>
  <si>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</si>
  <si>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</si>
  <si>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</si>
  <si>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</si>
  <si>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</si>
  <si>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</si>
  <si>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</si>
  <si>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</si>
  <si>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</si>
  <si>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</si>
  <si>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</si>
  <si>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</si>
  <si>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</si>
  <si>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</si>
  <si>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</si>
  <si>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</si>
  <si>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</si>
  <si>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</si>
  <si>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</si>
  <si>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</si>
  <si>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</si>
  <si>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</si>
  <si>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</si>
  <si>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</si>
  <si>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</si>
  <si>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</si>
  <si>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</si>
  <si>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</si>
  <si>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</si>
  <si>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</si>
  <si>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</si>
  <si>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</si>
  <si>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</si>
  <si>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</si>
  <si>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</si>
  <si>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</si>
  <si>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</si>
  <si>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</si>
  <si>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</si>
  <si>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</si>
  <si>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</si>
  <si>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</si>
  <si>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</si>
  <si>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</si>
  <si>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</si>
  <si>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</si>
  <si>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</si>
  <si>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</si>
  <si>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</si>
  <si>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</si>
  <si>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</si>
  <si>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</si>
  <si>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</si>
  <si>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</si>
  <si>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</si>
  <si>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</si>
  <si>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</si>
  <si>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</si>
  <si>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</si>
  <si>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</si>
  <si>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</si>
  <si>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</si>
  <si>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</si>
  <si>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</si>
  <si>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</si>
  <si>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</si>
  <si>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</si>
  <si>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</si>
  <si>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</si>
  <si>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</si>
  <si>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</si>
  <si>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</si>
  <si>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</si>
  <si>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</si>
  <si>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</si>
  <si>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</si>
  <si>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</si>
  <si>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</si>
  <si>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</si>
  <si>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</si>
  <si>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</si>
  <si>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</si>
  <si>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</si>
  <si>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</si>
  <si>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</si>
  <si>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</si>
  <si>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</si>
  <si>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</si>
  <si>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</si>
  <si>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</si>
  <si>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</si>
  <si>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</si>
  <si>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</si>
  <si>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</si>
  <si>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</si>
  <si>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</si>
  <si>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</si>
  <si>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</si>
  <si>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</si>
  <si>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</si>
  <si>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</si>
  <si>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</si>
  <si>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</si>
  <si>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</si>
  <si>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</si>
  <si>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</si>
  <si>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</si>
  <si>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</si>
  <si>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</si>
  <si>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</si>
  <si>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</si>
  <si>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</si>
  <si>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</si>
  <si>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</si>
  <si>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</si>
  <si>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</si>
  <si>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</si>
  <si>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</si>
  <si>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</si>
  <si>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</si>
  <si>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</si>
  <si>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</si>
  <si>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</si>
  <si>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</si>
  <si>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</si>
  <si>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</si>
  <si>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</si>
  <si>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</si>
  <si>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</si>
  <si>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</si>
  <si>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</si>
  <si>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</si>
  <si>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</si>
  <si>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</si>
  <si>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</si>
  <si>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</si>
  <si>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</si>
  <si>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</si>
  <si>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</si>
  <si>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</si>
  <si>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</si>
  <si>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</si>
  <si>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</si>
  <si>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</si>
  <si>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</si>
  <si>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</si>
  <si>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</si>
  <si>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</si>
  <si>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</si>
  <si>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</si>
  <si>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</si>
  <si>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</si>
  <si>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</si>
  <si>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</si>
  <si>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</si>
  <si>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</si>
  <si>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</si>
  <si>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</si>
  <si>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</si>
  <si>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</si>
  <si>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</si>
  <si>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</si>
  <si>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</si>
  <si>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</si>
  <si>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</si>
  <si>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</si>
  <si>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</si>
  <si>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</si>
  <si>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</si>
  <si>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</si>
  <si>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</si>
  <si>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</si>
  <si>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</si>
  <si>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</si>
  <si>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</si>
  <si>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</si>
  <si>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</si>
  <si>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</si>
  <si>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</si>
  <si>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</si>
  <si>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</si>
  <si>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</si>
  <si>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</si>
  <si>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</si>
  <si>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</si>
  <si>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</si>
  <si>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</si>
  <si>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</si>
  <si>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</si>
  <si>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</si>
  <si>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</si>
  <si>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</si>
  <si>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</si>
  <si>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</si>
  <si>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</si>
  <si>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</si>
  <si>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</si>
  <si>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</si>
  <si>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</si>
  <si>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</si>
  <si>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</si>
  <si>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</si>
  <si>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</si>
  <si>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</si>
  <si>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</si>
  <si>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</si>
  <si>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</si>
  <si>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</si>
  <si>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</si>
  <si>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</si>
  <si>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</si>
  <si>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</si>
  <si>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</si>
  <si>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</si>
  <si>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</si>
  <si>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</si>
  <si>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</si>
  <si>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</si>
  <si>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</si>
  <si>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</si>
  <si>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</si>
  <si>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</si>
  <si>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</si>
  <si>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</si>
  <si>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</si>
  <si>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</si>
  <si>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</si>
  <si>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</si>
  <si>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</si>
  <si>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</si>
  <si>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</si>
  <si>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</si>
  <si>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</si>
  <si>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</si>
  <si>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</si>
  <si>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</si>
  <si>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</si>
  <si>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</si>
  <si>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</si>
  <si>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</si>
  <si>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</si>
  <si>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</si>
  <si>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</si>
  <si>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</si>
  <si>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</si>
  <si>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</si>
  <si>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</si>
  <si>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</si>
  <si>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</si>
  <si>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</si>
  <si>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</si>
  <si>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</si>
  <si>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</si>
  <si>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</si>
  <si>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</si>
  <si>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</si>
  <si>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</si>
  <si>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</si>
  <si>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</si>
  <si>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</si>
  <si>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</si>
  <si>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</si>
  <si>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</si>
  <si>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</si>
  <si>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</si>
  <si>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</si>
  <si>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</si>
  <si>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</si>
  <si>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</si>
  <si>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</si>
  <si>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</si>
  <si>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</si>
  <si>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</si>
  <si>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</si>
  <si>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</si>
  <si>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</si>
  <si>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</si>
  <si>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</si>
  <si>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</si>
  <si>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</si>
  <si>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</si>
  <si>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</si>
  <si>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</si>
  <si>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</si>
  <si>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</si>
  <si>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</si>
  <si>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</si>
  <si>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</si>
  <si>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</si>
  <si>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</si>
  <si>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</si>
  <si>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</si>
  <si>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</si>
  <si>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</si>
  <si>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</si>
  <si>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</si>
  <si>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</si>
  <si>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</si>
  <si>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</si>
  <si>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</si>
  <si>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</si>
  <si>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</si>
  <si>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</si>
  <si>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</si>
  <si>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</si>
  <si>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</si>
  <si>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</si>
  <si>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</si>
  <si>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</si>
  <si>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</si>
  <si>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</si>
  <si>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</si>
  <si>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</si>
  <si>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</si>
  <si>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</si>
  <si>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</si>
  <si>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</si>
  <si>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</si>
  <si>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</si>
  <si>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</si>
  <si>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</si>
  <si>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</si>
  <si>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</si>
  <si>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</si>
  <si>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</si>
  <si>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</si>
  <si>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</si>
  <si>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</si>
  <si>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</si>
  <si>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</si>
  <si>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</si>
  <si>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</si>
  <si>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</si>
  <si>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</si>
  <si>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</si>
  <si>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</si>
  <si>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</si>
  <si>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</si>
  <si>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</si>
  <si>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</si>
  <si>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</si>
  <si>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</si>
  <si>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</si>
  <si>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</si>
  <si>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</si>
  <si>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</si>
  <si>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</si>
  <si>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</si>
  <si>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</si>
  <si>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</si>
  <si>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</si>
  <si>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</si>
  <si>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</si>
  <si>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</si>
  <si>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</si>
  <si>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</si>
  <si>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</si>
  <si>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</si>
  <si>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</si>
  <si>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</si>
  <si>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</si>
  <si>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</si>
  <si>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</si>
  <si>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</si>
  <si>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</si>
  <si>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</si>
  <si>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</si>
  <si>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</si>
  <si>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</si>
  <si>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</si>
  <si>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</si>
  <si>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</si>
  <si>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</si>
  <si>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</si>
  <si>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</si>
  <si>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</si>
  <si>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</si>
  <si>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</si>
  <si>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</si>
  <si>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</si>
  <si>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</si>
  <si>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</si>
  <si>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</si>
  <si>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</si>
  <si>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</si>
  <si>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</si>
  <si>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</si>
  <si>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</si>
  <si>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</si>
  <si>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</si>
  <si>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</si>
  <si>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</si>
  <si>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</si>
  <si>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</si>
  <si>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</si>
  <si>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</si>
  <si>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</si>
  <si>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</si>
  <si>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</si>
  <si>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</si>
  <si>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</si>
  <si>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</si>
  <si>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</si>
  <si>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</si>
  <si>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</si>
  <si>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</si>
  <si>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</si>
  <si>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</si>
  <si>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</si>
  <si>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</si>
  <si>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</si>
  <si>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</si>
  <si>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</si>
  <si>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</si>
  <si>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</si>
  <si>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</si>
  <si>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</si>
  <si>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</si>
  <si>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</si>
  <si>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</si>
  <si>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</si>
  <si>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</si>
  <si>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</si>
  <si>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</si>
  <si>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</si>
  <si>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</si>
  <si>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</si>
  <si>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</si>
  <si>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</si>
  <si>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</si>
  <si>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</si>
  <si>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</si>
  <si>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</si>
  <si>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</si>
  <si>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</si>
  <si>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</si>
  <si>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</si>
  <si>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</si>
  <si>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</si>
  <si>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</si>
  <si>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</si>
  <si>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</si>
  <si>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</si>
  <si>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</si>
  <si>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</si>
  <si>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</si>
  <si>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</si>
  <si>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</si>
  <si>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</si>
  <si>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</si>
  <si>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</si>
  <si>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</si>
  <si>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</si>
  <si>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</si>
  <si>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</si>
  <si>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</si>
  <si>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</si>
  <si>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</si>
  <si>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</si>
  <si>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</si>
  <si>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</si>
  <si>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</si>
  <si>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</si>
  <si>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</si>
  <si>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</si>
  <si>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</si>
  <si>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</si>
  <si>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</si>
  <si>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</si>
  <si>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</si>
  <si>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</si>
  <si>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</si>
  <si>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</si>
  <si>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</si>
  <si>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</si>
  <si>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</si>
  <si>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</si>
  <si>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</si>
  <si>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</si>
  <si>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</si>
  <si>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</si>
  <si>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</si>
  <si>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</si>
  <si>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</si>
  <si>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</si>
  <si>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</si>
  <si>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</si>
  <si>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</si>
  <si>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</si>
  <si>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</si>
  <si>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</si>
  <si>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</si>
  <si>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</si>
  <si>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</si>
  <si>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</si>
  <si>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</si>
  <si>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</si>
  <si>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</si>
  <si>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</si>
  <si>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</si>
  <si>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</si>
  <si>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</si>
  <si>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</si>
  <si>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</si>
  <si>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</si>
  <si>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</si>
  <si>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</si>
  <si>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</si>
  <si>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</si>
  <si>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</si>
  <si>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</si>
  <si>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</si>
  <si>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</si>
  <si>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</si>
  <si>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</si>
  <si>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</si>
  <si>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</si>
  <si>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</si>
  <si>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</si>
  <si>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</si>
  <si>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</si>
  <si>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</si>
  <si>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</si>
  <si>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</si>
  <si>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</si>
  <si>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</si>
  <si>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</si>
  <si>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</si>
  <si>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</si>
  <si>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</si>
  <si>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</si>
  <si>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</si>
  <si>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</si>
  <si>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</si>
  <si>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</si>
  <si>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</si>
  <si>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</si>
  <si>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</si>
  <si>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</si>
  <si>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</si>
  <si>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</si>
  <si>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</si>
  <si>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</si>
  <si>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</si>
  <si>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</si>
  <si>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</si>
  <si>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</si>
  <si>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</si>
  <si>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</si>
  <si>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</si>
  <si>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</si>
  <si>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</si>
  <si>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</si>
  <si>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</si>
  <si>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</si>
  <si>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</si>
  <si>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</si>
  <si>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</si>
  <si>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</si>
  <si>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</si>
  <si>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</si>
  <si>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</si>
  <si>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</si>
  <si>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</si>
  <si>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</si>
  <si>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</si>
  <si>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</si>
  <si>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</si>
  <si>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</si>
  <si>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</si>
  <si>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</si>
  <si>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</si>
  <si>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</si>
  <si>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</si>
  <si>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</si>
  <si>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</si>
  <si>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</si>
  <si>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</si>
  <si>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</si>
  <si>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</si>
  <si>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</si>
  <si>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</si>
  <si>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</si>
  <si>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</si>
  <si>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</si>
  <si>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</si>
  <si>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</si>
  <si>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</si>
  <si>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</si>
  <si>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</si>
  <si>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</si>
  <si>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</si>
  <si>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</si>
  <si>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</si>
  <si>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</si>
  <si>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</si>
  <si>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</si>
  <si>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</si>
  <si>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</si>
  <si>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</si>
  <si>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</si>
  <si>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</si>
  <si>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</si>
  <si>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</si>
  <si>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</si>
  <si>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</si>
  <si>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</si>
  <si>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</si>
  <si>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</si>
  <si>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</si>
  <si>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</si>
  <si>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</si>
  <si>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</si>
  <si>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</si>
  <si>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</si>
  <si>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</si>
  <si>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</si>
  <si>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</si>
  <si>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</si>
  <si>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</si>
  <si>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</si>
  <si>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</si>
  <si>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</si>
  <si>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</si>
  <si>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</si>
  <si>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</si>
  <si>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</si>
  <si>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</si>
  <si>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</si>
  <si>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</si>
  <si>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</si>
  <si>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</si>
  <si>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</si>
  <si>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</si>
  <si>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</si>
  <si>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</si>
  <si>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</si>
  <si>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</si>
  <si>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</si>
  <si>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</si>
  <si>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</si>
  <si>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</si>
  <si>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</si>
  <si>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</si>
  <si>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</si>
  <si>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</si>
  <si>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</si>
  <si>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</si>
  <si>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</si>
  <si>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</si>
  <si>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</si>
  <si>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</si>
  <si>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</si>
  <si>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</si>
  <si>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</si>
  <si>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</si>
  <si>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</si>
  <si>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</si>
  <si>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</si>
  <si>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</si>
  <si>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</si>
  <si>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</si>
  <si>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</si>
  <si>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</si>
  <si>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</si>
  <si>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</si>
  <si>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</si>
  <si>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</si>
  <si>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</si>
  <si>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</si>
  <si>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</si>
  <si>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</si>
  <si>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</si>
  <si>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</si>
  <si>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</si>
  <si>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</si>
  <si>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</si>
  <si>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</si>
  <si>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</si>
  <si>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</si>
  <si>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</si>
  <si>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</si>
  <si>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</si>
  <si>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</si>
  <si>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</si>
  <si>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</si>
  <si>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</si>
  <si>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</si>
  <si>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</si>
  <si>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</si>
  <si>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</si>
  <si>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</si>
  <si>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</si>
  <si>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</si>
  <si>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</si>
  <si>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</si>
  <si>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</si>
  <si>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</si>
  <si>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</si>
  <si>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</si>
  <si>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</si>
  <si>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</si>
  <si>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</si>
  <si>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</si>
  <si>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</si>
  <si>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</si>
  <si>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</si>
  <si>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</si>
  <si>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</si>
  <si>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</si>
  <si>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</si>
  <si>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</si>
  <si>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</si>
  <si>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</si>
  <si>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</si>
  <si>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</si>
  <si>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</si>
  <si>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</si>
  <si>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</si>
  <si>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</si>
  <si>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</si>
  <si>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</si>
  <si>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</si>
  <si>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</si>
  <si>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</si>
  <si>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</si>
  <si>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</si>
  <si>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</si>
  <si>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</si>
  <si>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</si>
  <si>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</si>
  <si>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</si>
  <si>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</si>
  <si>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</si>
  <si>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</si>
  <si>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</si>
  <si>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</si>
  <si>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</si>
  <si>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</si>
  <si>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</si>
  <si>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</si>
  <si>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</si>
  <si>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</si>
  <si>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</si>
  <si>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</si>
  <si>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</si>
  <si>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</si>
  <si>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</si>
  <si>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</si>
  <si>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</si>
  <si>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</si>
  <si>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</si>
  <si>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</si>
  <si>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</si>
  <si>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</si>
  <si>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</si>
  <si>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</si>
  <si>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</si>
  <si>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</si>
  <si>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</si>
  <si>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</si>
  <si>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</si>
  <si>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</si>
  <si>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</si>
  <si>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</si>
  <si>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</si>
  <si>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</si>
  <si>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</si>
  <si>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</si>
  <si>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</si>
  <si>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</si>
  <si>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</si>
  <si>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</si>
  <si>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</si>
  <si>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</si>
  <si>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</si>
  <si>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</si>
  <si>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</si>
  <si>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</si>
  <si>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</si>
  <si>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</si>
  <si>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</si>
  <si>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</si>
  <si>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</si>
  <si>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</si>
  <si>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</si>
  <si>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</si>
  <si>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</si>
  <si>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</si>
  <si>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</si>
  <si>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</si>
  <si>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</si>
  <si>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</si>
  <si>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</si>
  <si>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</si>
  <si>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</si>
  <si>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</si>
  <si>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</si>
  <si>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</si>
  <si>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</si>
  <si>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</si>
  <si>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</si>
  <si>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</si>
  <si>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</si>
  <si>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</si>
  <si>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</si>
  <si>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</si>
  <si>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</si>
  <si>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</si>
  <si>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</si>
  <si>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</si>
  <si>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</si>
  <si>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</si>
  <si>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</si>
  <si>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</si>
  <si>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</si>
  <si>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</si>
  <si>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</si>
  <si>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</si>
  <si>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</si>
  <si>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</si>
  <si>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</si>
  <si>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</si>
  <si>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</si>
  <si>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</si>
  <si>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</si>
  <si>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</si>
  <si>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</si>
  <si>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</si>
  <si>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</si>
  <si>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</si>
  <si>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</si>
  <si>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</si>
  <si>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</si>
  <si>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</si>
  <si>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</si>
  <si>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</si>
  <si>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</si>
  <si>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</si>
  <si>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</si>
  <si>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</si>
  <si>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</si>
  <si>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</si>
  <si>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</si>
  <si>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</si>
  <si>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</si>
  <si>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</si>
  <si>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</si>
  <si>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</si>
  <si>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</si>
  <si>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</si>
  <si>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</si>
  <si>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</si>
  <si>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</si>
  <si>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</si>
  <si>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</si>
  <si>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</si>
  <si>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</si>
  <si>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</si>
  <si>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</si>
  <si>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</si>
  <si>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</si>
  <si>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</si>
  <si>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</si>
  <si>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</si>
  <si>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</si>
  <si>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</si>
  <si>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</si>
  <si>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</si>
  <si>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</si>
  <si>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</si>
  <si>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</si>
  <si>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</si>
  <si>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</si>
  <si>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</si>
  <si>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</si>
  <si>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</si>
  <si>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</si>
  <si>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</si>
  <si>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</si>
  <si>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</si>
  <si>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</si>
  <si>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</si>
  <si>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</si>
  <si>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</si>
  <si>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</si>
  <si>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</si>
  <si>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</si>
  <si>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</si>
  <si>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</si>
  <si>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</si>
  <si>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</si>
  <si>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</si>
  <si>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</si>
  <si>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</si>
  <si>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</si>
  <si>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</si>
  <si>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</si>
  <si>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</si>
  <si>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</si>
  <si>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</si>
  <si>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</si>
  <si>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</si>
  <si>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</si>
  <si>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</si>
  <si>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</si>
  <si>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</si>
  <si>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</si>
  <si>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</si>
  <si>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</si>
  <si>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</si>
  <si>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</si>
  <si>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</si>
  <si>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</si>
  <si>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</si>
  <si>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</si>
  <si>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</si>
  <si>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</si>
  <si>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</si>
  <si>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</si>
  <si>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</si>
  <si>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</si>
  <si>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</si>
  <si>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</si>
  <si>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</si>
  <si>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</si>
  <si>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</si>
  <si>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</si>
  <si>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</si>
  <si>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</si>
  <si>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</si>
  <si>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</si>
  <si>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</si>
  <si>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</si>
  <si>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</si>
  <si>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</si>
  <si>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</si>
  <si>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</si>
  <si>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</si>
  <si>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</si>
  <si>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</si>
  <si>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</si>
  <si>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</si>
  <si>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</si>
  <si>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</si>
  <si>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</si>
  <si>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</si>
  <si>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</si>
  <si>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</si>
  <si>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</si>
  <si>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</si>
  <si>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</si>
  <si>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</si>
  <si>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</si>
  <si>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</si>
  <si>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</si>
  <si>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</si>
  <si>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</si>
  <si>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</si>
  <si>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</si>
  <si>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</si>
  <si>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</si>
  <si>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</si>
  <si>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</si>
  <si>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</si>
  <si>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</si>
  <si>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</si>
  <si>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</si>
  <si>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</si>
  <si>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</si>
  <si>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</si>
  <si>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</si>
  <si>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</si>
  <si>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</si>
  <si>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</si>
  <si>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</si>
  <si>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</si>
  <si>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</si>
  <si>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</si>
  <si>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</si>
  <si>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</si>
  <si>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</si>
  <si>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</si>
  <si>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</si>
  <si>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</si>
  <si>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</si>
  <si>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</si>
  <si>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</si>
  <si>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</si>
  <si>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</si>
  <si>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</si>
  <si>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</si>
  <si>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</si>
  <si>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</si>
  <si>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</si>
  <si>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</si>
  <si>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</si>
  <si>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</si>
  <si>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</si>
  <si>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</si>
  <si>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</si>
  <si>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</si>
  <si>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</si>
  <si>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</si>
  <si>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</si>
  <si>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</si>
  <si>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</si>
  <si>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</si>
  <si>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</si>
  <si>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</si>
  <si>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</si>
  <si>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</si>
  <si>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</si>
  <si>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</si>
  <si>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</si>
  <si>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</si>
  <si>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</si>
  <si>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</si>
  <si>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</si>
  <si>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</si>
  <si>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</si>
  <si>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</si>
  <si>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</si>
  <si>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</si>
  <si>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</si>
  <si>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</si>
  <si>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</si>
  <si>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</si>
  <si>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</si>
  <si>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</si>
  <si>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</si>
  <si>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</si>
  <si>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</si>
  <si>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</si>
  <si>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</si>
  <si>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</si>
  <si>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</si>
  <si>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</si>
  <si>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</si>
  <si>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</si>
  <si>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</si>
  <si>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</si>
  <si>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</si>
  <si>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</si>
  <si>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</si>
  <si>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</si>
  <si>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</si>
  <si>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</si>
  <si>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</si>
  <si>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</si>
  <si>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</si>
  <si>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</si>
  <si>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</si>
  <si>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</si>
  <si>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</si>
  <si>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</si>
  <si>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</si>
  <si>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</si>
  <si>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</si>
  <si>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</si>
  <si>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</si>
  <si>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</si>
  <si>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</si>
  <si>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</si>
  <si>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</si>
  <si>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</si>
  <si>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</si>
  <si>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</si>
  <si>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</si>
  <si>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</si>
  <si>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</si>
  <si>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</si>
  <si>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</si>
  <si>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</si>
  <si>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</si>
  <si>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</si>
  <si>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</si>
  <si>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</si>
  <si>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</si>
  <si>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</si>
  <si>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</si>
  <si>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</si>
  <si>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</si>
  <si>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</si>
  <si>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</si>
  <si>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</si>
  <si>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</si>
  <si>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</si>
  <si>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</si>
  <si>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</si>
  <si>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</si>
  <si>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</si>
  <si>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</si>
  <si>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</si>
  <si>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</si>
  <si>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</si>
  <si>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</si>
  <si>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</si>
  <si>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</si>
  <si>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</si>
  <si>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</si>
  <si>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</si>
  <si>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</si>
  <si>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</si>
  <si>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</si>
  <si>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</si>
  <si>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</si>
  <si>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</si>
  <si>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</si>
  <si>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</si>
  <si>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</si>
  <si>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</si>
  <si>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</si>
  <si>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</si>
  <si>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</si>
  <si>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</si>
  <si>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</si>
  <si>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</si>
  <si>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</si>
  <si>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</si>
  <si>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</si>
  <si>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</si>
  <si>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</si>
  <si>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</si>
  <si>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</si>
  <si>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</si>
  <si>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</si>
  <si>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</si>
  <si>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</si>
  <si>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</si>
  <si>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</si>
  <si>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</si>
  <si>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</si>
  <si>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</si>
  <si>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</si>
  <si>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</si>
  <si>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</si>
  <si>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</si>
  <si>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</si>
  <si>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</si>
  <si>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</si>
  <si>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</si>
  <si>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</si>
  <si>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</si>
  <si>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</si>
  <si>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</si>
  <si>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</si>
  <si>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</si>
  <si>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</si>
  <si>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</si>
  <si>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</si>
  <si>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</si>
  <si>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</si>
  <si>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</si>
  <si>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</si>
  <si>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</si>
  <si>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</si>
  <si>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</si>
  <si>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</si>
  <si>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</si>
  <si>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</si>
  <si>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</si>
  <si>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</si>
  <si>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</si>
  <si>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</si>
  <si>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</si>
  <si>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</si>
  <si>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</si>
  <si>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</si>
  <si>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</si>
  <si>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</si>
  <si>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</si>
  <si>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</si>
  <si>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</si>
  <si>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</si>
  <si>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</si>
  <si>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</si>
  <si>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</si>
  <si>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</si>
  <si>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</si>
  <si>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</si>
  <si>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</si>
  <si>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</si>
  <si>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</si>
  <si>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</si>
  <si>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</si>
  <si>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</si>
  <si>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</si>
  <si>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</si>
  <si>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</si>
  <si>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</si>
  <si>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</si>
  <si>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</si>
  <si>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</si>
  <si>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</si>
  <si>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</si>
  <si>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</si>
  <si>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</si>
  <si>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</si>
  <si>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</si>
  <si>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</si>
  <si>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</si>
  <si>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</si>
  <si>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</si>
  <si>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</si>
  <si>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</si>
  <si>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</si>
  <si>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</si>
  <si>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</si>
  <si>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</si>
  <si>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</si>
  <si>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</si>
  <si>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</si>
  <si>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</si>
  <si>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</si>
  <si>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</si>
  <si>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</si>
  <si>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</si>
  <si>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</si>
  <si>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</si>
  <si>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</si>
  <si>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</si>
  <si>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</si>
  <si>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</si>
  <si>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</si>
  <si>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</si>
  <si>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</si>
  <si>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</si>
  <si>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</si>
  <si>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</si>
  <si>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</si>
  <si>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</si>
  <si>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</si>
  <si>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</si>
  <si>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</si>
  <si>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</si>
  <si>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</si>
  <si>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</si>
  <si>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</si>
  <si>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</si>
  <si>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</si>
  <si>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</si>
  <si>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</si>
  <si>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</si>
  <si>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</si>
  <si>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</si>
  <si>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</si>
  <si>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</si>
  <si>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</si>
  <si>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</si>
  <si>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</si>
  <si>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</si>
  <si>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</si>
  <si>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</si>
  <si>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</si>
  <si>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</si>
  <si>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</si>
  <si>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</si>
  <si>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</si>
  <si>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</si>
  <si>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</si>
  <si>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</si>
  <si>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</si>
  <si>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</si>
  <si>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</si>
  <si>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</si>
  <si>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</si>
  <si>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</si>
  <si>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</si>
  <si>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</si>
  <si>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</si>
  <si>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</si>
  <si>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</si>
  <si>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</si>
  <si>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</si>
  <si>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</si>
  <si>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</si>
  <si>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</si>
  <si>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</si>
  <si>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</si>
  <si>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</si>
  <si>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</si>
  <si>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</si>
  <si>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</si>
  <si>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</si>
  <si>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</si>
  <si>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</si>
  <si>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</si>
  <si>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</si>
  <si>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</si>
  <si>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</si>
  <si>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</si>
  <si>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</si>
  <si>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</si>
  <si>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</si>
  <si>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</si>
  <si>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</si>
  <si>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</si>
  <si>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</si>
  <si>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</si>
  <si>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</si>
  <si>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</si>
  <si>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</si>
  <si>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</si>
  <si>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</si>
  <si>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</si>
  <si>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</si>
  <si>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</si>
  <si>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</si>
  <si>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</si>
  <si>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</si>
  <si>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</si>
  <si>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</si>
  <si>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</si>
  <si>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</si>
  <si>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</si>
  <si>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</si>
  <si>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</si>
  <si>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</si>
  <si>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</si>
  <si>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</si>
  <si>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</si>
  <si>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</si>
  <si>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</si>
  <si>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</si>
  <si>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</si>
  <si>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</si>
  <si>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</si>
  <si>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</si>
  <si>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</si>
  <si>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</si>
  <si>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</si>
  <si>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</si>
  <si>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</si>
  <si>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</si>
  <si>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</si>
  <si>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</si>
  <si>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</si>
  <si>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</si>
  <si>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</si>
  <si>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</si>
  <si>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</si>
  <si>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</si>
  <si>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</si>
  <si>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</si>
  <si>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</si>
  <si>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</si>
  <si>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</si>
  <si>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</si>
  <si>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</si>
  <si>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</si>
  <si>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</si>
  <si>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</si>
  <si>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</si>
  <si>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</si>
  <si>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</si>
  <si>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</si>
  <si>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</si>
  <si>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</si>
  <si>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</si>
  <si>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</si>
  <si>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</si>
  <si>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</si>
  <si>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</si>
  <si>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</si>
  <si>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</si>
  <si>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</si>
  <si>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</si>
  <si>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</si>
  <si>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</si>
  <si>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</si>
  <si>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</si>
  <si>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</si>
  <si>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</si>
  <si>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</si>
  <si>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</si>
  <si>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</si>
  <si>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</si>
  <si>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</si>
  <si>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</si>
  <si>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</si>
  <si>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</si>
  <si>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</si>
  <si>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</si>
  <si>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</si>
  <si>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</si>
  <si>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</si>
  <si>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</si>
  <si>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</si>
  <si>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</si>
  <si>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</si>
  <si>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</si>
  <si>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</si>
  <si>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</si>
  <si>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</si>
  <si>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</si>
  <si>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</si>
  <si>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</si>
  <si>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</si>
  <si>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</si>
  <si>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</si>
  <si>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</si>
  <si>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</si>
  <si>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</si>
  <si>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</si>
  <si>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</si>
  <si>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</si>
  <si>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</si>
  <si>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</si>
  <si>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</si>
  <si>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</si>
  <si>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</si>
  <si>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</si>
  <si>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</si>
  <si>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</si>
  <si>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</si>
  <si>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</si>
  <si>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</si>
  <si>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</si>
  <si>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</si>
  <si>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</si>
  <si>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</si>
  <si>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</si>
  <si>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</si>
  <si>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</si>
  <si>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</si>
  <si>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</si>
  <si>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</si>
  <si>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</si>
  <si>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</si>
  <si>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</si>
  <si>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</si>
  <si>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</si>
  <si>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</si>
  <si>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</si>
  <si>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</si>
  <si>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</si>
  <si>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</si>
  <si>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</si>
  <si>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</si>
  <si>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</si>
  <si>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</si>
  <si>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</si>
  <si>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</si>
  <si>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</si>
  <si>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</si>
  <si>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</si>
  <si>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</si>
  <si>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</si>
  <si>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</si>
  <si>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</si>
  <si>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</si>
  <si>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</si>
  <si>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</si>
  <si>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</si>
  <si>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</si>
  <si>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</si>
  <si>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</si>
  <si>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</si>
  <si>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</si>
  <si>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</si>
  <si>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</si>
  <si>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</si>
  <si>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</si>
  <si>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</si>
  <si>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</si>
  <si>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</si>
  <si>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</si>
  <si>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</si>
  <si>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</si>
  <si>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</si>
  <si>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</si>
  <si>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</si>
  <si>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</si>
  <si>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</si>
  <si>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</si>
  <si>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</si>
  <si>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</si>
  <si>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</si>
  <si>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</si>
  <si>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</si>
  <si>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</si>
  <si>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</si>
  <si>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</si>
  <si>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</si>
  <si>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</si>
  <si>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</si>
  <si>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</si>
  <si>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</si>
  <si>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</si>
  <si>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</si>
  <si>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</si>
  <si>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</si>
  <si>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</si>
  <si>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</si>
  <si>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</si>
  <si>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</si>
  <si>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</si>
  <si>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</si>
  <si>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</si>
  <si>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</si>
  <si>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</si>
  <si>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</si>
  <si>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</si>
  <si>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</si>
  <si>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</si>
  <si>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</si>
  <si>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</si>
  <si>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</si>
  <si>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</si>
  <si>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</si>
  <si>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</si>
  <si>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</si>
  <si>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</si>
  <si>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</si>
  <si>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</si>
  <si>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</si>
  <si>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</si>
  <si>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</si>
  <si>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</si>
  <si>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</si>
  <si>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</si>
  <si>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</si>
  <si>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</si>
  <si>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</si>
  <si>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</si>
  <si>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</si>
  <si>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</si>
  <si>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</si>
  <si>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</si>
  <si>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</si>
  <si>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</si>
  <si>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</si>
  <si>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</si>
  <si>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</si>
  <si>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</si>
  <si>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</si>
  <si>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</si>
  <si>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</si>
  <si>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</si>
  <si>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</si>
  <si>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</si>
  <si>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</si>
  <si>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</si>
  <si>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</si>
  <si>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</si>
  <si>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</si>
  <si>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</si>
  <si>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</si>
  <si>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</si>
  <si>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</si>
  <si>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</si>
  <si>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</si>
  <si>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</si>
  <si>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</si>
  <si>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</si>
  <si>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</si>
  <si>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</si>
  <si>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</si>
  <si>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</si>
  <si>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</si>
  <si>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</si>
  <si>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</si>
  <si>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</si>
  <si>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</si>
  <si>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</si>
  <si>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</si>
  <si>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</si>
  <si>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</si>
  <si>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</si>
  <si>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</si>
  <si>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</si>
  <si>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</si>
  <si>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</si>
  <si>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</si>
  <si>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</si>
  <si>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</si>
  <si>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</si>
  <si>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</si>
  <si>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</si>
  <si>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</si>
  <si>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</si>
  <si>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</si>
  <si>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</si>
  <si>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</si>
  <si>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</si>
  <si>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</si>
  <si>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</si>
  <si>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</si>
  <si>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</si>
  <si>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</si>
  <si>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</si>
  <si>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</si>
  <si>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</si>
  <si>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</si>
  <si>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</si>
  <si>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</si>
  <si>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</si>
  <si>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</si>
  <si>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</si>
  <si>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</si>
  <si>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</si>
  <si>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</si>
  <si>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</si>
  <si>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</si>
  <si>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</si>
  <si>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</si>
  <si>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</si>
  <si>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</si>
  <si>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</si>
  <si>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</si>
  <si>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</si>
  <si>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</si>
  <si>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</si>
  <si>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</si>
  <si>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</si>
  <si>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</si>
  <si>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</si>
  <si>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</si>
  <si>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</si>
  <si>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</si>
  <si>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</si>
  <si>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</si>
  <si>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</si>
  <si>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</si>
  <si>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</si>
  <si>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</si>
  <si>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</si>
  <si>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</si>
  <si>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</si>
  <si>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</si>
  <si>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</si>
  <si>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</si>
  <si>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</si>
  <si>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</si>
  <si>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</si>
  <si>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</si>
  <si>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</si>
  <si>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</si>
  <si>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</si>
  <si>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</si>
  <si>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</si>
  <si>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</si>
  <si>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</si>
  <si>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</si>
  <si>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</si>
  <si>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</si>
  <si>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</si>
  <si>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</si>
  <si>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</si>
  <si>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</si>
  <si>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</si>
  <si>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</si>
  <si>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</si>
  <si>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</si>
  <si>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</si>
  <si>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</si>
  <si>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</si>
  <si>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</si>
  <si>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</si>
  <si>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</si>
  <si>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</si>
  <si>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</si>
  <si>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</si>
  <si>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</si>
  <si>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</si>
  <si>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</si>
  <si>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</si>
  <si>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</si>
  <si>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</si>
  <si>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</si>
  <si>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</si>
  <si>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</si>
  <si>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</si>
  <si>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</si>
  <si>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</si>
  <si>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</si>
  <si>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</si>
  <si>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</si>
  <si>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</si>
  <si>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</si>
  <si>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</si>
  <si>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</si>
  <si>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</si>
  <si>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</si>
  <si>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</si>
  <si>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</si>
  <si>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</si>
  <si>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</si>
  <si>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</si>
  <si>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</si>
  <si>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</si>
  <si>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</si>
  <si>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</si>
  <si>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</si>
  <si>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</si>
  <si>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</si>
  <si>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</si>
  <si>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</si>
  <si>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</si>
  <si>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</si>
  <si>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</si>
  <si>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</si>
  <si>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</si>
  <si>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</si>
  <si>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</si>
  <si>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</si>
  <si>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</si>
  <si>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</si>
  <si>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</si>
  <si>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</si>
  <si>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</si>
  <si>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</si>
  <si>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</si>
  <si>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</si>
  <si>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</si>
  <si>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</si>
  <si>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</si>
  <si>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</si>
  <si>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</si>
  <si>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</si>
  <si>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</si>
  <si>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</si>
  <si>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</si>
  <si>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</si>
  <si>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</si>
  <si>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</si>
  <si>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</si>
  <si>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</si>
  <si>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</si>
  <si>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</si>
  <si>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</si>
  <si>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</si>
  <si>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</si>
  <si>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</si>
  <si>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</si>
  <si>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</si>
  <si>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</si>
  <si>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</si>
  <si>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>3336030283</t>
  </si>
  <si>
    <t>3336030282</t>
  </si>
  <si>
    <t>3336030281</t>
  </si>
  <si>
    <t>3336030279</t>
  </si>
  <si>
    <t>3336030272</t>
  </si>
  <si>
    <t>3336030263</t>
  </si>
  <si>
    <t>3336030228</t>
  </si>
  <si>
    <t>3336030226</t>
  </si>
  <si>
    <t>3336030225</t>
  </si>
  <si>
    <t xml:space="preserve">GAVETA DE RECHAZO LLENA </t>
  </si>
  <si>
    <t>PRINTER</t>
  </si>
  <si>
    <t>Toribio Batista, Junior De Jesus</t>
  </si>
  <si>
    <t>3336030262</t>
  </si>
  <si>
    <t>3336030260</t>
  </si>
  <si>
    <t>FUERA DE SERVICIO</t>
  </si>
  <si>
    <t>Closed</t>
  </si>
  <si>
    <t>Peguero Solano, Victor Manuel</t>
  </si>
  <si>
    <t>3336030333</t>
  </si>
  <si>
    <t>3336030328</t>
  </si>
  <si>
    <t>3336030327</t>
  </si>
  <si>
    <t>3336030326</t>
  </si>
  <si>
    <t>3336030325</t>
  </si>
  <si>
    <t>3336030324</t>
  </si>
  <si>
    <t>3336030323</t>
  </si>
  <si>
    <t>3336030321</t>
  </si>
  <si>
    <t>3336030319</t>
  </si>
  <si>
    <t>3336030315</t>
  </si>
  <si>
    <t>3336030308</t>
  </si>
  <si>
    <t>3336030307</t>
  </si>
  <si>
    <t>3336030306</t>
  </si>
  <si>
    <t>3336030299</t>
  </si>
  <si>
    <t>3336030297</t>
  </si>
  <si>
    <t>3336030295</t>
  </si>
  <si>
    <t>3336030293</t>
  </si>
  <si>
    <t>3336030292</t>
  </si>
  <si>
    <t>3336030372</t>
  </si>
  <si>
    <t>3336030371</t>
  </si>
  <si>
    <t>3336030370</t>
  </si>
  <si>
    <t>3336030367</t>
  </si>
  <si>
    <t>3336030366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</si>
  <si>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</si>
  <si>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</si>
  <si>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</si>
  <si>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</si>
  <si>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</si>
  <si>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</si>
  <si>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3336030389</t>
  </si>
  <si>
    <t>3336030386</t>
  </si>
  <si>
    <t>3336030385</t>
  </si>
  <si>
    <t>3336030384</t>
  </si>
  <si>
    <t>3336030383</t>
  </si>
  <si>
    <t>3336030382</t>
  </si>
  <si>
    <t>3336030380</t>
  </si>
  <si>
    <t>3336030379</t>
  </si>
  <si>
    <t>3336030377</t>
  </si>
  <si>
    <t>3336030375</t>
  </si>
  <si>
    <t>3336030374</t>
  </si>
  <si>
    <t>3336030373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</si>
</sst>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firstRowStripe" dxfId="569"/>
      <tableStyleElement type="firstColumnStripe" dxfId="5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5" priority="99415"/>
  </conditionalFormatting>
  <conditionalFormatting sqref="E3">
    <cfRule type="duplicateValues" dxfId="104" priority="121778"/>
  </conditionalFormatting>
  <conditionalFormatting sqref="E3">
    <cfRule type="duplicateValues" dxfId="103" priority="121779"/>
    <cfRule type="duplicateValues" dxfId="102" priority="121780"/>
  </conditionalFormatting>
  <conditionalFormatting sqref="E3">
    <cfRule type="duplicateValues" dxfId="101" priority="121781"/>
    <cfRule type="duplicateValues" dxfId="100" priority="121782"/>
    <cfRule type="duplicateValues" dxfId="99" priority="121783"/>
    <cfRule type="duplicateValues" dxfId="98" priority="121784"/>
  </conditionalFormatting>
  <conditionalFormatting sqref="B3">
    <cfRule type="duplicateValues" dxfId="97" priority="121785"/>
  </conditionalFormatting>
  <conditionalFormatting sqref="E4">
    <cfRule type="duplicateValues" dxfId="96" priority="130"/>
  </conditionalFormatting>
  <conditionalFormatting sqref="E4">
    <cfRule type="duplicateValues" dxfId="95" priority="127"/>
    <cfRule type="duplicateValues" dxfId="94" priority="128"/>
    <cfRule type="duplicateValues" dxfId="93" priority="129"/>
  </conditionalFormatting>
  <conditionalFormatting sqref="E4">
    <cfRule type="duplicateValues" dxfId="92" priority="126"/>
  </conditionalFormatting>
  <conditionalFormatting sqref="E4">
    <cfRule type="duplicateValues" dxfId="91" priority="123"/>
    <cfRule type="duplicateValues" dxfId="90" priority="124"/>
    <cfRule type="duplicateValues" dxfId="89" priority="125"/>
  </conditionalFormatting>
  <conditionalFormatting sqref="B4">
    <cfRule type="duplicateValues" dxfId="88" priority="122"/>
  </conditionalFormatting>
  <conditionalFormatting sqref="E4">
    <cfRule type="duplicateValues" dxfId="87" priority="121"/>
  </conditionalFormatting>
  <conditionalFormatting sqref="B5">
    <cfRule type="duplicateValues" dxfId="86" priority="105"/>
  </conditionalFormatting>
  <conditionalFormatting sqref="E5">
    <cfRule type="duplicateValues" dxfId="85" priority="104"/>
  </conditionalFormatting>
  <conditionalFormatting sqref="E5">
    <cfRule type="duplicateValues" dxfId="84" priority="101"/>
    <cfRule type="duplicateValues" dxfId="83" priority="102"/>
    <cfRule type="duplicateValues" dxfId="82" priority="103"/>
  </conditionalFormatting>
  <conditionalFormatting sqref="E5">
    <cfRule type="duplicateValues" dxfId="81" priority="100"/>
  </conditionalFormatting>
  <conditionalFormatting sqref="E5">
    <cfRule type="duplicateValues" dxfId="80" priority="97"/>
    <cfRule type="duplicateValues" dxfId="79" priority="98"/>
    <cfRule type="duplicateValues" dxfId="78" priority="99"/>
  </conditionalFormatting>
  <conditionalFormatting sqref="E5">
    <cfRule type="duplicateValues" dxfId="77" priority="96"/>
  </conditionalFormatting>
  <conditionalFormatting sqref="E7">
    <cfRule type="duplicateValues" dxfId="76" priority="49"/>
  </conditionalFormatting>
  <conditionalFormatting sqref="E7">
    <cfRule type="duplicateValues" dxfId="75" priority="47"/>
    <cfRule type="duplicateValues" dxfId="74" priority="48"/>
  </conditionalFormatting>
  <conditionalFormatting sqref="E7">
    <cfRule type="duplicateValues" dxfId="73" priority="44"/>
    <cfRule type="duplicateValues" dxfId="72" priority="45"/>
    <cfRule type="duplicateValues" dxfId="71" priority="46"/>
  </conditionalFormatting>
  <conditionalFormatting sqref="E7">
    <cfRule type="duplicateValues" dxfId="70" priority="40"/>
    <cfRule type="duplicateValues" dxfId="69" priority="41"/>
    <cfRule type="duplicateValues" dxfId="68" priority="42"/>
    <cfRule type="duplicateValues" dxfId="67" priority="43"/>
  </conditionalFormatting>
  <conditionalFormatting sqref="B7">
    <cfRule type="duplicateValues" dxfId="66" priority="39"/>
  </conditionalFormatting>
  <conditionalFormatting sqref="B7">
    <cfRule type="duplicateValues" dxfId="65" priority="37"/>
    <cfRule type="duplicateValues" dxfId="64" priority="38"/>
  </conditionalFormatting>
  <conditionalFormatting sqref="E8">
    <cfRule type="duplicateValues" dxfId="63" priority="36"/>
  </conditionalFormatting>
  <conditionalFormatting sqref="E8">
    <cfRule type="duplicateValues" dxfId="62" priority="35"/>
  </conditionalFormatting>
  <conditionalFormatting sqref="B8">
    <cfRule type="duplicateValues" dxfId="61" priority="34"/>
  </conditionalFormatting>
  <conditionalFormatting sqref="E8">
    <cfRule type="duplicateValues" dxfId="60" priority="33"/>
  </conditionalFormatting>
  <conditionalFormatting sqref="B8">
    <cfRule type="duplicateValues" dxfId="59" priority="32"/>
  </conditionalFormatting>
  <conditionalFormatting sqref="E8">
    <cfRule type="duplicateValues" dxfId="58" priority="31"/>
  </conditionalFormatting>
  <conditionalFormatting sqref="E9">
    <cfRule type="duplicateValues" dxfId="57" priority="20"/>
    <cfRule type="duplicateValues" dxfId="56" priority="21"/>
    <cfRule type="duplicateValues" dxfId="55" priority="22"/>
    <cfRule type="duplicateValues" dxfId="54" priority="23"/>
  </conditionalFormatting>
  <conditionalFormatting sqref="B9">
    <cfRule type="duplicateValues" dxfId="53" priority="130241"/>
  </conditionalFormatting>
  <conditionalFormatting sqref="E6">
    <cfRule type="duplicateValues" dxfId="52" priority="130243"/>
  </conditionalFormatting>
  <conditionalFormatting sqref="B6">
    <cfRule type="duplicateValues" dxfId="51" priority="130244"/>
  </conditionalFormatting>
  <conditionalFormatting sqref="B6">
    <cfRule type="duplicateValues" dxfId="50" priority="130245"/>
    <cfRule type="duplicateValues" dxfId="49" priority="130246"/>
    <cfRule type="duplicateValues" dxfId="48" priority="130247"/>
  </conditionalFormatting>
  <conditionalFormatting sqref="E6">
    <cfRule type="duplicateValues" dxfId="47" priority="130248"/>
    <cfRule type="duplicateValues" dxfId="46" priority="130249"/>
  </conditionalFormatting>
  <conditionalFormatting sqref="E6">
    <cfRule type="duplicateValues" dxfId="45" priority="130250"/>
    <cfRule type="duplicateValues" dxfId="44" priority="130251"/>
    <cfRule type="duplicateValues" dxfId="43" priority="130252"/>
  </conditionalFormatting>
  <conditionalFormatting sqref="E6">
    <cfRule type="duplicateValues" dxfId="42" priority="130253"/>
    <cfRule type="duplicateValues" dxfId="41" priority="130254"/>
    <cfRule type="duplicateValues" dxfId="40" priority="130255"/>
    <cfRule type="duplicateValues" dxfId="39" priority="130256"/>
  </conditionalFormatting>
  <conditionalFormatting sqref="B10">
    <cfRule type="duplicateValues" dxfId="38" priority="148799"/>
  </conditionalFormatting>
  <conditionalFormatting sqref="E10">
    <cfRule type="duplicateValues" dxfId="37" priority="148800"/>
  </conditionalFormatting>
  <conditionalFormatting sqref="E11:E12">
    <cfRule type="duplicateValues" dxfId="36" priority="13"/>
  </conditionalFormatting>
  <conditionalFormatting sqref="E11:E12">
    <cfRule type="duplicateValues" dxfId="35" priority="12"/>
  </conditionalFormatting>
  <conditionalFormatting sqref="E11:E12">
    <cfRule type="duplicateValues" dxfId="34" priority="10"/>
    <cfRule type="duplicateValues" dxfId="33" priority="11"/>
  </conditionalFormatting>
  <conditionalFormatting sqref="E11:E12">
    <cfRule type="duplicateValues" dxfId="32" priority="7"/>
    <cfRule type="duplicateValues" dxfId="31" priority="8"/>
    <cfRule type="duplicateValues" dxfId="30" priority="9"/>
  </conditionalFormatting>
  <conditionalFormatting sqref="B11:B12">
    <cfRule type="duplicateValues" dxfId="29" priority="5"/>
    <cfRule type="duplicateValues" dxfId="28" priority="6"/>
  </conditionalFormatting>
  <conditionalFormatting sqref="B11:B12">
    <cfRule type="duplicateValues" dxfId="27" priority="4"/>
  </conditionalFormatting>
  <conditionalFormatting sqref="B11:B12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4"/>
  <sheetViews>
    <sheetView tabSelected="1" topLeftCell="H1" zoomScale="85" zoomScaleNormal="85" workbookViewId="0">
      <pane ySplit="4" topLeftCell="A128" activePane="bottomLeft" state="frozen"/>
      <selection pane="bottomLeft" activeCell="L137" sqref="L137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3336022784</v>
      </c>
      <c r="C5" s="94">
        <v>44450.495428240742</v>
      </c>
      <c r="D5" s="94" t="s">
        <v>2174</v>
      </c>
      <c r="E5" s="122">
        <v>169</v>
      </c>
      <c r="F5" s="133" t="str">
        <f>VLOOKUP(E5,VIP!$A$2:$O15959,2,0)</f>
        <v>DRBR169</v>
      </c>
      <c r="G5" s="133" t="str">
        <f>VLOOKUP(E5,'LISTADO ATM'!$A$2:$B$900,2,0)</f>
        <v xml:space="preserve">ATM Oficina Caonabo </v>
      </c>
      <c r="H5" s="133" t="str">
        <f>VLOOKUP(E5,VIP!$A$2:$O20920,7,FALSE)</f>
        <v>Si</v>
      </c>
      <c r="I5" s="133" t="str">
        <f>VLOOKUP(E5,VIP!$A$2:$O12885,8,FALSE)</f>
        <v>Si</v>
      </c>
      <c r="J5" s="133" t="str">
        <f>VLOOKUP(E5,VIP!$A$2:$O12835,8,FALSE)</f>
        <v>Si</v>
      </c>
      <c r="K5" s="133" t="str">
        <f>VLOOKUP(E5,VIP!$A$2:$O16409,6,0)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3336027761</v>
      </c>
      <c r="C6" s="94">
        <v>44454.811493055553</v>
      </c>
      <c r="D6" s="94" t="s">
        <v>2174</v>
      </c>
      <c r="E6" s="122">
        <v>875</v>
      </c>
      <c r="F6" s="133" t="str">
        <f>VLOOKUP(E6,VIP!$A$2:$O15988,2,0)</f>
        <v>DRBR875</v>
      </c>
      <c r="G6" s="133" t="str">
        <f>VLOOKUP(E6,'LISTADO ATM'!$A$2:$B$900,2,0)</f>
        <v xml:space="preserve">ATM Texaco Aut. Duarte KM 14 1/2 (Los Alcarrizos) </v>
      </c>
      <c r="H6" s="133" t="str">
        <f>VLOOKUP(E6,VIP!$A$2:$O20949,7,FALSE)</f>
        <v>Si</v>
      </c>
      <c r="I6" s="133" t="str">
        <f>VLOOKUP(E6,VIP!$A$2:$O12914,8,FALSE)</f>
        <v>Si</v>
      </c>
      <c r="J6" s="133" t="str">
        <f>VLOOKUP(E6,VIP!$A$2:$O12864,8,FALSE)</f>
        <v>Si</v>
      </c>
      <c r="K6" s="133" t="str">
        <f>VLOOKUP(E6,VIP!$A$2:$O16438,6,0)</f>
        <v>NO</v>
      </c>
      <c r="L6" s="142" t="s">
        <v>2212</v>
      </c>
      <c r="M6" s="93" t="s">
        <v>2437</v>
      </c>
      <c r="N6" s="93" t="s">
        <v>2443</v>
      </c>
      <c r="O6" s="133" t="s">
        <v>2445</v>
      </c>
      <c r="P6" s="142"/>
      <c r="Q6" s="147" t="s">
        <v>2212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3336027739</v>
      </c>
      <c r="C7" s="94">
        <v>44454.925717592596</v>
      </c>
      <c r="D7" s="94" t="s">
        <v>2174</v>
      </c>
      <c r="E7" s="122">
        <v>971</v>
      </c>
      <c r="F7" s="133" t="str">
        <f>VLOOKUP(E7,VIP!$A$2:$O15990,2,0)</f>
        <v>DRBR24U</v>
      </c>
      <c r="G7" s="133" t="str">
        <f>VLOOKUP(E7,'LISTADO ATM'!$A$2:$B$900,2,0)</f>
        <v xml:space="preserve">ATM Club Banreservas I </v>
      </c>
      <c r="H7" s="133" t="str">
        <f>VLOOKUP(E7,VIP!$A$2:$O20951,7,FALSE)</f>
        <v>Si</v>
      </c>
      <c r="I7" s="133" t="str">
        <f>VLOOKUP(E7,VIP!$A$2:$O12916,8,FALSE)</f>
        <v>Si</v>
      </c>
      <c r="J7" s="133" t="str">
        <f>VLOOKUP(E7,VIP!$A$2:$O12866,8,FALSE)</f>
        <v>Si</v>
      </c>
      <c r="K7" s="133" t="str">
        <f>VLOOKUP(E7,VIP!$A$2:$O16440,6,0)</f>
        <v>NO</v>
      </c>
      <c r="L7" s="142" t="s">
        <v>2212</v>
      </c>
      <c r="M7" s="153" t="s">
        <v>2530</v>
      </c>
      <c r="N7" s="93" t="s">
        <v>2443</v>
      </c>
      <c r="O7" s="133" t="s">
        <v>2445</v>
      </c>
      <c r="P7" s="142"/>
      <c r="Q7" s="154">
        <v>44457.609467592592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3336028596</v>
      </c>
      <c r="C8" s="94">
        <v>44455.562199074076</v>
      </c>
      <c r="D8" s="94" t="s">
        <v>2440</v>
      </c>
      <c r="E8" s="122">
        <v>557</v>
      </c>
      <c r="F8" s="133" t="str">
        <f>VLOOKUP(E8,VIP!$A$2:$O16027,2,0)</f>
        <v>DRBR022</v>
      </c>
      <c r="G8" s="133" t="str">
        <f>VLOOKUP(E8,'LISTADO ATM'!$A$2:$B$900,2,0)</f>
        <v xml:space="preserve">ATM Multicentro La Sirena Ave. Mella </v>
      </c>
      <c r="H8" s="133" t="str">
        <f>VLOOKUP(E8,VIP!$A$2:$O20988,7,FALSE)</f>
        <v>Si</v>
      </c>
      <c r="I8" s="133" t="str">
        <f>VLOOKUP(E8,VIP!$A$2:$O12953,8,FALSE)</f>
        <v>Si</v>
      </c>
      <c r="J8" s="133" t="str">
        <f>VLOOKUP(E8,VIP!$A$2:$O12903,8,FALSE)</f>
        <v>Si</v>
      </c>
      <c r="K8" s="133" t="str">
        <f>VLOOKUP(E8,VIP!$A$2:$O16477,6,0)</f>
        <v>SI</v>
      </c>
      <c r="L8" s="142" t="s">
        <v>2409</v>
      </c>
      <c r="M8" s="153" t="s">
        <v>2530</v>
      </c>
      <c r="N8" s="93" t="s">
        <v>2443</v>
      </c>
      <c r="O8" s="133" t="s">
        <v>2444</v>
      </c>
      <c r="P8" s="142"/>
      <c r="Q8" s="154">
        <v>44457.427789351852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3336028719</v>
      </c>
      <c r="C9" s="94">
        <v>44455.618136574078</v>
      </c>
      <c r="D9" s="94" t="s">
        <v>2440</v>
      </c>
      <c r="E9" s="122">
        <v>958</v>
      </c>
      <c r="F9" s="133" t="str">
        <f>VLOOKUP(E9,VIP!$A$2:$O16004,2,0)</f>
        <v>DRBR958</v>
      </c>
      <c r="G9" s="133" t="str">
        <f>VLOOKUP(E9,'LISTADO ATM'!$A$2:$B$900,2,0)</f>
        <v xml:space="preserve">ATM Olé Aut. San Isidro </v>
      </c>
      <c r="H9" s="133" t="str">
        <f>VLOOKUP(E9,VIP!$A$2:$O20965,7,FALSE)</f>
        <v>Si</v>
      </c>
      <c r="I9" s="133" t="str">
        <f>VLOOKUP(E9,VIP!$A$2:$O12930,8,FALSE)</f>
        <v>Si</v>
      </c>
      <c r="J9" s="133" t="str">
        <f>VLOOKUP(E9,VIP!$A$2:$O12880,8,FALSE)</f>
        <v>Si</v>
      </c>
      <c r="K9" s="133" t="str">
        <f>VLOOKUP(E9,VIP!$A$2:$O16454,6,0)</f>
        <v>NO</v>
      </c>
      <c r="L9" s="142" t="s">
        <v>2409</v>
      </c>
      <c r="M9" s="93" t="s">
        <v>2437</v>
      </c>
      <c r="N9" s="93" t="s">
        <v>2443</v>
      </c>
      <c r="O9" s="133" t="s">
        <v>2444</v>
      </c>
      <c r="P9" s="142"/>
      <c r="Q9" s="147" t="s">
        <v>2409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3336028991</v>
      </c>
      <c r="C10" s="94">
        <v>44455.767280092594</v>
      </c>
      <c r="D10" s="94" t="s">
        <v>2174</v>
      </c>
      <c r="E10" s="122">
        <v>35</v>
      </c>
      <c r="F10" s="133" t="str">
        <f>VLOOKUP(E10,VIP!$A$2:$O16043,2,0)</f>
        <v>DRBR035</v>
      </c>
      <c r="G10" s="133" t="str">
        <f>VLOOKUP(E10,'LISTADO ATM'!$A$2:$B$900,2,0)</f>
        <v xml:space="preserve">ATM Dirección General de Aduanas I </v>
      </c>
      <c r="H10" s="133" t="str">
        <f>VLOOKUP(E10,VIP!$A$2:$O21004,7,FALSE)</f>
        <v>Si</v>
      </c>
      <c r="I10" s="133" t="str">
        <f>VLOOKUP(E10,VIP!$A$2:$O12969,8,FALSE)</f>
        <v>Si</v>
      </c>
      <c r="J10" s="133" t="str">
        <f>VLOOKUP(E10,VIP!$A$2:$O12919,8,FALSE)</f>
        <v>Si</v>
      </c>
      <c r="K10" s="133" t="str">
        <f>VLOOKUP(E10,VIP!$A$2:$O16493,6,0)</f>
        <v>NO</v>
      </c>
      <c r="L10" s="142" t="s">
        <v>2613</v>
      </c>
      <c r="M10" s="93" t="s">
        <v>2437</v>
      </c>
      <c r="N10" s="93" t="s">
        <v>2443</v>
      </c>
      <c r="O10" s="133" t="s">
        <v>2445</v>
      </c>
      <c r="P10" s="142"/>
      <c r="Q10" s="147" t="s">
        <v>2613</v>
      </c>
    </row>
    <row r="11" spans="1:17" s="119" customFormat="1" ht="18" x14ac:dyDescent="0.25">
      <c r="A11" s="133" t="str">
        <f>VLOOKUP(E11,'LISTADO ATM'!$A$2:$C$901,3,0)</f>
        <v>DISTRITO NACIONAL</v>
      </c>
      <c r="B11" s="145">
        <v>3336029006</v>
      </c>
      <c r="C11" s="94">
        <v>44455.78707175926</v>
      </c>
      <c r="D11" s="94" t="s">
        <v>2440</v>
      </c>
      <c r="E11" s="122">
        <v>410</v>
      </c>
      <c r="F11" s="133" t="str">
        <f>VLOOKUP(E11,VIP!$A$2:$O16031,2,0)</f>
        <v>DRBR410</v>
      </c>
      <c r="G11" s="133" t="str">
        <f>VLOOKUP(E11,'LISTADO ATM'!$A$2:$B$900,2,0)</f>
        <v xml:space="preserve">ATM Oficina Las Palmas de Herrera II </v>
      </c>
      <c r="H11" s="133" t="str">
        <f>VLOOKUP(E11,VIP!$A$2:$O20992,7,FALSE)</f>
        <v>Si</v>
      </c>
      <c r="I11" s="133" t="str">
        <f>VLOOKUP(E11,VIP!$A$2:$O12957,8,FALSE)</f>
        <v>Si</v>
      </c>
      <c r="J11" s="133" t="str">
        <f>VLOOKUP(E11,VIP!$A$2:$O12907,8,FALSE)</f>
        <v>Si</v>
      </c>
      <c r="K11" s="133" t="str">
        <f>VLOOKUP(E11,VIP!$A$2:$O16481,6,0)</f>
        <v>NO</v>
      </c>
      <c r="L11" s="142" t="s">
        <v>2607</v>
      </c>
      <c r="M11" s="93" t="s">
        <v>2437</v>
      </c>
      <c r="N11" s="93" t="s">
        <v>2443</v>
      </c>
      <c r="O11" s="133" t="s">
        <v>2444</v>
      </c>
      <c r="P11" s="142"/>
      <c r="Q11" s="147" t="s">
        <v>2607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3336029012</v>
      </c>
      <c r="C12" s="94">
        <v>44455.794247685182</v>
      </c>
      <c r="D12" s="94" t="s">
        <v>2174</v>
      </c>
      <c r="E12" s="122">
        <v>979</v>
      </c>
      <c r="F12" s="133" t="str">
        <f>VLOOKUP(E12,VIP!$A$2:$O16025,2,0)</f>
        <v>DRBR979</v>
      </c>
      <c r="G12" s="133" t="str">
        <f>VLOOKUP(E12,'LISTADO ATM'!$A$2:$B$900,2,0)</f>
        <v xml:space="preserve">ATM Oficina Luperón I </v>
      </c>
      <c r="H12" s="133" t="str">
        <f>VLOOKUP(E12,VIP!$A$2:$O20986,7,FALSE)</f>
        <v>Si</v>
      </c>
      <c r="I12" s="133" t="str">
        <f>VLOOKUP(E12,VIP!$A$2:$O12951,8,FALSE)</f>
        <v>Si</v>
      </c>
      <c r="J12" s="133" t="str">
        <f>VLOOKUP(E12,VIP!$A$2:$O12901,8,FALSE)</f>
        <v>Si</v>
      </c>
      <c r="K12" s="133" t="str">
        <f>VLOOKUP(E12,VIP!$A$2:$O16475,6,0)</f>
        <v>NO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7" t="s">
        <v>2212</v>
      </c>
    </row>
    <row r="13" spans="1:17" s="119" customFormat="1" ht="18" x14ac:dyDescent="0.25">
      <c r="A13" s="133" t="str">
        <f>VLOOKUP(E13,'LISTADO ATM'!$A$2:$C$901,3,0)</f>
        <v>NORTE</v>
      </c>
      <c r="B13" s="145">
        <v>3336029027</v>
      </c>
      <c r="C13" s="94">
        <v>44455.807592592595</v>
      </c>
      <c r="D13" s="94" t="s">
        <v>2616</v>
      </c>
      <c r="E13" s="122">
        <v>129</v>
      </c>
      <c r="F13" s="133" t="str">
        <f>VLOOKUP(E13,VIP!$A$2:$O16012,2,0)</f>
        <v>DRBR129</v>
      </c>
      <c r="G13" s="133" t="str">
        <f>VLOOKUP(E13,'LISTADO ATM'!$A$2:$B$900,2,0)</f>
        <v xml:space="preserve">ATM Multicentro La Sirena (Santiago) </v>
      </c>
      <c r="H13" s="133" t="str">
        <f>VLOOKUP(E13,VIP!$A$2:$O20973,7,FALSE)</f>
        <v>Si</v>
      </c>
      <c r="I13" s="133" t="str">
        <f>VLOOKUP(E13,VIP!$A$2:$O12938,8,FALSE)</f>
        <v>Si</v>
      </c>
      <c r="J13" s="133" t="str">
        <f>VLOOKUP(E13,VIP!$A$2:$O12888,8,FALSE)</f>
        <v>Si</v>
      </c>
      <c r="K13" s="133" t="str">
        <f>VLOOKUP(E13,VIP!$A$2:$O16462,6,0)</f>
        <v>SI</v>
      </c>
      <c r="L13" s="142" t="s">
        <v>2607</v>
      </c>
      <c r="M13" s="93" t="s">
        <v>2437</v>
      </c>
      <c r="N13" s="93" t="s">
        <v>2443</v>
      </c>
      <c r="O13" s="133" t="s">
        <v>2617</v>
      </c>
      <c r="P13" s="142"/>
      <c r="Q13" s="147" t="s">
        <v>2607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3336029037</v>
      </c>
      <c r="C14" s="94">
        <v>44455.841307870367</v>
      </c>
      <c r="D14" s="94" t="s">
        <v>2440</v>
      </c>
      <c r="E14" s="122">
        <v>488</v>
      </c>
      <c r="F14" s="133" t="str">
        <f>VLOOKUP(E14,VIP!$A$2:$O16011,2,0)</f>
        <v>DRBR488</v>
      </c>
      <c r="G14" s="133" t="str">
        <f>VLOOKUP(E14,'LISTADO ATM'!$A$2:$B$900,2,0)</f>
        <v xml:space="preserve">ATM Aeropuerto El Higuero </v>
      </c>
      <c r="H14" s="133" t="str">
        <f>VLOOKUP(E14,VIP!$A$2:$O20972,7,FALSE)</f>
        <v>Si</v>
      </c>
      <c r="I14" s="133" t="str">
        <f>VLOOKUP(E14,VIP!$A$2:$O12937,8,FALSE)</f>
        <v>Si</v>
      </c>
      <c r="J14" s="133" t="str">
        <f>VLOOKUP(E14,VIP!$A$2:$O12887,8,FALSE)</f>
        <v>Si</v>
      </c>
      <c r="K14" s="133" t="str">
        <f>VLOOKUP(E14,VIP!$A$2:$O16461,6,0)</f>
        <v>NO</v>
      </c>
      <c r="L14" s="142" t="s">
        <v>2433</v>
      </c>
      <c r="M14" s="153" t="s">
        <v>2530</v>
      </c>
      <c r="N14" s="93" t="s">
        <v>2443</v>
      </c>
      <c r="O14" s="133" t="s">
        <v>2444</v>
      </c>
      <c r="P14" s="142"/>
      <c r="Q14" s="154">
        <v>44457.640335648146</v>
      </c>
    </row>
    <row r="15" spans="1:17" s="119" customFormat="1" ht="18" x14ac:dyDescent="0.25">
      <c r="A15" s="133" t="str">
        <f>VLOOKUP(E15,'LISTADO ATM'!$A$2:$C$901,3,0)</f>
        <v>DISTRITO NACIONAL</v>
      </c>
      <c r="B15" s="145">
        <v>3336029055</v>
      </c>
      <c r="C15" s="94">
        <v>44455.897592592592</v>
      </c>
      <c r="D15" s="94" t="s">
        <v>2440</v>
      </c>
      <c r="E15" s="122">
        <v>87</v>
      </c>
      <c r="F15" s="133" t="str">
        <f>VLOOKUP(E15,VIP!$A$2:$O15997,2,0)</f>
        <v>DRBR087</v>
      </c>
      <c r="G15" s="133" t="str">
        <f>VLOOKUP(E15,'LISTADO ATM'!$A$2:$B$900,2,0)</f>
        <v xml:space="preserve">ATM Autoservicio Sarasota </v>
      </c>
      <c r="H15" s="133" t="str">
        <f>VLOOKUP(E15,VIP!$A$2:$O20958,7,FALSE)</f>
        <v>Si</v>
      </c>
      <c r="I15" s="133" t="str">
        <f>VLOOKUP(E15,VIP!$A$2:$O12923,8,FALSE)</f>
        <v>Si</v>
      </c>
      <c r="J15" s="133" t="str">
        <f>VLOOKUP(E15,VIP!$A$2:$O12873,8,FALSE)</f>
        <v>Si</v>
      </c>
      <c r="K15" s="133" t="str">
        <f>VLOOKUP(E15,VIP!$A$2:$O16447,6,0)</f>
        <v>NO</v>
      </c>
      <c r="L15" s="142" t="s">
        <v>2542</v>
      </c>
      <c r="M15" s="93" t="s">
        <v>2437</v>
      </c>
      <c r="N15" s="93" t="s">
        <v>2443</v>
      </c>
      <c r="O15" s="133" t="s">
        <v>2444</v>
      </c>
      <c r="P15" s="142"/>
      <c r="Q15" s="147" t="s">
        <v>2542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3336029069</v>
      </c>
      <c r="C16" s="94">
        <v>44456.027071759258</v>
      </c>
      <c r="D16" s="94" t="s">
        <v>2440</v>
      </c>
      <c r="E16" s="122">
        <v>860</v>
      </c>
      <c r="F16" s="133" t="str">
        <f>VLOOKUP(E16,VIP!$A$2:$O16012,2,0)</f>
        <v>DRBR860</v>
      </c>
      <c r="G16" s="133" t="str">
        <f>VLOOKUP(E16,'LISTADO ATM'!$A$2:$B$900,2,0)</f>
        <v xml:space="preserve">ATM Oficina Bella Vista 27 de Febrero I </v>
      </c>
      <c r="H16" s="133" t="str">
        <f>VLOOKUP(E16,VIP!$A$2:$O20973,7,FALSE)</f>
        <v>Si</v>
      </c>
      <c r="I16" s="133" t="str">
        <f>VLOOKUP(E16,VIP!$A$2:$O12938,8,FALSE)</f>
        <v>Si</v>
      </c>
      <c r="J16" s="133" t="str">
        <f>VLOOKUP(E16,VIP!$A$2:$O12888,8,FALSE)</f>
        <v>Si</v>
      </c>
      <c r="K16" s="133" t="str">
        <f>VLOOKUP(E16,VIP!$A$2:$O16462,6,0)</f>
        <v>NO</v>
      </c>
      <c r="L16" s="142" t="s">
        <v>2607</v>
      </c>
      <c r="M16" s="93" t="s">
        <v>2437</v>
      </c>
      <c r="N16" s="93" t="s">
        <v>2443</v>
      </c>
      <c r="O16" s="133" t="s">
        <v>2444</v>
      </c>
      <c r="P16" s="142"/>
      <c r="Q16" s="147" t="s">
        <v>2607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3336029080</v>
      </c>
      <c r="C17" s="94">
        <v>44456.091886574075</v>
      </c>
      <c r="D17" s="94" t="s">
        <v>2174</v>
      </c>
      <c r="E17" s="122">
        <v>410</v>
      </c>
      <c r="F17" s="133" t="str">
        <f>VLOOKUP(E17,VIP!$A$2:$O16002,2,0)</f>
        <v>DRBR410</v>
      </c>
      <c r="G17" s="133" t="str">
        <f>VLOOKUP(E17,'LISTADO ATM'!$A$2:$B$900,2,0)</f>
        <v xml:space="preserve">ATM Oficina Las Palmas de Herrera II </v>
      </c>
      <c r="H17" s="133" t="str">
        <f>VLOOKUP(E17,VIP!$A$2:$O20963,7,FALSE)</f>
        <v>Si</v>
      </c>
      <c r="I17" s="133" t="str">
        <f>VLOOKUP(E17,VIP!$A$2:$O12928,8,FALSE)</f>
        <v>Si</v>
      </c>
      <c r="J17" s="133" t="str">
        <f>VLOOKUP(E17,VIP!$A$2:$O12878,8,FALSE)</f>
        <v>Si</v>
      </c>
      <c r="K17" s="133" t="str">
        <f>VLOOKUP(E17,VIP!$A$2:$O16452,6,0)</f>
        <v>NO</v>
      </c>
      <c r="L17" s="142" t="s">
        <v>2455</v>
      </c>
      <c r="M17" s="153" t="s">
        <v>2530</v>
      </c>
      <c r="N17" s="93" t="s">
        <v>2443</v>
      </c>
      <c r="O17" s="133" t="s">
        <v>2445</v>
      </c>
      <c r="P17" s="142"/>
      <c r="Q17" s="154">
        <v>44457.66511574074</v>
      </c>
    </row>
    <row r="18" spans="1:17" s="119" customFormat="1" ht="18" x14ac:dyDescent="0.25">
      <c r="A18" s="133" t="str">
        <f>VLOOKUP(E18,'LISTADO ATM'!$A$2:$C$901,3,0)</f>
        <v>DISTRITO NACIONAL</v>
      </c>
      <c r="B18" s="145">
        <v>3336029086</v>
      </c>
      <c r="C18" s="94">
        <v>44456.133148148147</v>
      </c>
      <c r="D18" s="94" t="s">
        <v>2459</v>
      </c>
      <c r="E18" s="122">
        <v>743</v>
      </c>
      <c r="F18" s="133" t="str">
        <f>VLOOKUP(E18,VIP!$A$2:$O15996,2,0)</f>
        <v>DRBR287</v>
      </c>
      <c r="G18" s="133" t="str">
        <f>VLOOKUP(E18,'LISTADO ATM'!$A$2:$B$900,2,0)</f>
        <v xml:space="preserve">ATM Oficina Los Frailes </v>
      </c>
      <c r="H18" s="133" t="str">
        <f>VLOOKUP(E18,VIP!$A$2:$O20957,7,FALSE)</f>
        <v>Si</v>
      </c>
      <c r="I18" s="133" t="str">
        <f>VLOOKUP(E18,VIP!$A$2:$O12922,8,FALSE)</f>
        <v>Si</v>
      </c>
      <c r="J18" s="133" t="str">
        <f>VLOOKUP(E18,VIP!$A$2:$O12872,8,FALSE)</f>
        <v>Si</v>
      </c>
      <c r="K18" s="133" t="str">
        <f>VLOOKUP(E18,VIP!$A$2:$O16446,6,0)</f>
        <v>SI</v>
      </c>
      <c r="L18" s="142" t="s">
        <v>2607</v>
      </c>
      <c r="M18" s="153" t="s">
        <v>2530</v>
      </c>
      <c r="N18" s="93" t="s">
        <v>2443</v>
      </c>
      <c r="O18" s="133" t="s">
        <v>2620</v>
      </c>
      <c r="P18" s="142"/>
      <c r="Q18" s="154">
        <v>44457.430520833332</v>
      </c>
    </row>
    <row r="19" spans="1:17" s="119" customFormat="1" ht="18" x14ac:dyDescent="0.25">
      <c r="A19" s="133" t="str">
        <f>VLOOKUP(E19,'LISTADO ATM'!$A$2:$C$901,3,0)</f>
        <v>SUR</v>
      </c>
      <c r="B19" s="145">
        <v>3336029205</v>
      </c>
      <c r="C19" s="94">
        <v>44456.361388888887</v>
      </c>
      <c r="D19" s="94" t="s">
        <v>2440</v>
      </c>
      <c r="E19" s="122">
        <v>249</v>
      </c>
      <c r="F19" s="133" t="str">
        <f>VLOOKUP(E19,VIP!$A$2:$O16002,2,0)</f>
        <v>DRBR249</v>
      </c>
      <c r="G19" s="133" t="str">
        <f>VLOOKUP(E19,'LISTADO ATM'!$A$2:$B$900,2,0)</f>
        <v xml:space="preserve">ATM Banco Agrícola Neiba </v>
      </c>
      <c r="H19" s="133" t="str">
        <f>VLOOKUP(E19,VIP!$A$2:$O20963,7,FALSE)</f>
        <v>Si</v>
      </c>
      <c r="I19" s="133" t="str">
        <f>VLOOKUP(E19,VIP!$A$2:$O12928,8,FALSE)</f>
        <v>Si</v>
      </c>
      <c r="J19" s="133" t="str">
        <f>VLOOKUP(E19,VIP!$A$2:$O12878,8,FALSE)</f>
        <v>Si</v>
      </c>
      <c r="K19" s="133" t="str">
        <f>VLOOKUP(E19,VIP!$A$2:$O16452,6,0)</f>
        <v>NO</v>
      </c>
      <c r="L19" s="142" t="s">
        <v>2409</v>
      </c>
      <c r="M19" s="93" t="s">
        <v>2437</v>
      </c>
      <c r="N19" s="93" t="s">
        <v>2443</v>
      </c>
      <c r="O19" s="133" t="s">
        <v>2444</v>
      </c>
      <c r="P19" s="142"/>
      <c r="Q19" s="147" t="s">
        <v>2409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3336029676</v>
      </c>
      <c r="C20" s="94">
        <v>44456.543043981481</v>
      </c>
      <c r="D20" s="94" t="s">
        <v>2174</v>
      </c>
      <c r="E20" s="122">
        <v>575</v>
      </c>
      <c r="F20" s="133" t="str">
        <f>VLOOKUP(E20,VIP!$A$2:$O16000,2,0)</f>
        <v>DRBR16P</v>
      </c>
      <c r="G20" s="133" t="str">
        <f>VLOOKUP(E20,'LISTADO ATM'!$A$2:$B$900,2,0)</f>
        <v xml:space="preserve">ATM EDESUR Tiradentes </v>
      </c>
      <c r="H20" s="133" t="str">
        <f>VLOOKUP(E20,VIP!$A$2:$O20961,7,FALSE)</f>
        <v>Si</v>
      </c>
      <c r="I20" s="133" t="str">
        <f>VLOOKUP(E20,VIP!$A$2:$O12926,8,FALSE)</f>
        <v>Si</v>
      </c>
      <c r="J20" s="133" t="str">
        <f>VLOOKUP(E20,VIP!$A$2:$O12876,8,FALSE)</f>
        <v>Si</v>
      </c>
      <c r="K20" s="133" t="str">
        <f>VLOOKUP(E20,VIP!$A$2:$O16450,6,0)</f>
        <v>NO</v>
      </c>
      <c r="L20" s="142" t="s">
        <v>2212</v>
      </c>
      <c r="M20" s="153" t="s">
        <v>2530</v>
      </c>
      <c r="N20" s="93" t="s">
        <v>2443</v>
      </c>
      <c r="O20" s="133" t="s">
        <v>2445</v>
      </c>
      <c r="P20" s="142"/>
      <c r="Q20" s="154">
        <v>44457.613391203704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3336029678</v>
      </c>
      <c r="C21" s="94">
        <v>44456.545104166667</v>
      </c>
      <c r="D21" s="94" t="s">
        <v>2174</v>
      </c>
      <c r="E21" s="122">
        <v>957</v>
      </c>
      <c r="F21" s="133" t="str">
        <f>VLOOKUP(E21,VIP!$A$2:$O15999,2,0)</f>
        <v>DRBR23F</v>
      </c>
      <c r="G21" s="133" t="str">
        <f>VLOOKUP(E21,'LISTADO ATM'!$A$2:$B$900,2,0)</f>
        <v xml:space="preserve">ATM Oficina Venezuela </v>
      </c>
      <c r="H21" s="133" t="str">
        <f>VLOOKUP(E21,VIP!$A$2:$O20960,7,FALSE)</f>
        <v>Si</v>
      </c>
      <c r="I21" s="133" t="str">
        <f>VLOOKUP(E21,VIP!$A$2:$O12925,8,FALSE)</f>
        <v>Si</v>
      </c>
      <c r="J21" s="133" t="str">
        <f>VLOOKUP(E21,VIP!$A$2:$O12875,8,FALSE)</f>
        <v>Si</v>
      </c>
      <c r="K21" s="133" t="str">
        <f>VLOOKUP(E21,VIP!$A$2:$O16449,6,0)</f>
        <v>SI</v>
      </c>
      <c r="L21" s="142" t="s">
        <v>2455</v>
      </c>
      <c r="M21" s="93" t="s">
        <v>2437</v>
      </c>
      <c r="N21" s="93" t="s">
        <v>2443</v>
      </c>
      <c r="O21" s="133" t="s">
        <v>2445</v>
      </c>
      <c r="P21" s="142"/>
      <c r="Q21" s="147" t="s">
        <v>2455</v>
      </c>
    </row>
    <row r="22" spans="1:17" s="119" customFormat="1" ht="18" x14ac:dyDescent="0.25">
      <c r="A22" s="133" t="str">
        <f>VLOOKUP(E22,'LISTADO ATM'!$A$2:$C$901,3,0)</f>
        <v>DISTRITO NACIONAL</v>
      </c>
      <c r="B22" s="145">
        <v>3336029682</v>
      </c>
      <c r="C22" s="94">
        <v>44456.546793981484</v>
      </c>
      <c r="D22" s="94" t="s">
        <v>2174</v>
      </c>
      <c r="E22" s="122">
        <v>624</v>
      </c>
      <c r="F22" s="133" t="str">
        <f>VLOOKUP(E22,VIP!$A$2:$O15998,2,0)</f>
        <v>DRBR624</v>
      </c>
      <c r="G22" s="133" t="str">
        <f>VLOOKUP(E22,'LISTADO ATM'!$A$2:$B$900,2,0)</f>
        <v xml:space="preserve">ATM Policía Nacional I </v>
      </c>
      <c r="H22" s="133" t="str">
        <f>VLOOKUP(E22,VIP!$A$2:$O20959,7,FALSE)</f>
        <v>Si</v>
      </c>
      <c r="I22" s="133" t="str">
        <f>VLOOKUP(E22,VIP!$A$2:$O12924,8,FALSE)</f>
        <v>Si</v>
      </c>
      <c r="J22" s="133" t="str">
        <f>VLOOKUP(E22,VIP!$A$2:$O12874,8,FALSE)</f>
        <v>Si</v>
      </c>
      <c r="K22" s="133" t="str">
        <f>VLOOKUP(E22,VIP!$A$2:$O16448,6,0)</f>
        <v>NO</v>
      </c>
      <c r="L22" s="142" t="s">
        <v>2455</v>
      </c>
      <c r="M22" s="93" t="s">
        <v>2437</v>
      </c>
      <c r="N22" s="93" t="s">
        <v>2443</v>
      </c>
      <c r="O22" s="133" t="s">
        <v>2445</v>
      </c>
      <c r="P22" s="142"/>
      <c r="Q22" s="147" t="s">
        <v>2455</v>
      </c>
    </row>
    <row r="23" spans="1:17" s="119" customFormat="1" ht="18" x14ac:dyDescent="0.25">
      <c r="A23" s="133" t="str">
        <f>VLOOKUP(E23,'LISTADO ATM'!$A$2:$C$901,3,0)</f>
        <v>ESTE</v>
      </c>
      <c r="B23" s="145">
        <v>3336029690</v>
      </c>
      <c r="C23" s="94">
        <v>44456.556122685186</v>
      </c>
      <c r="D23" s="94" t="s">
        <v>2174</v>
      </c>
      <c r="E23" s="122">
        <v>803</v>
      </c>
      <c r="F23" s="133" t="str">
        <f>VLOOKUP(E23,VIP!$A$2:$O15996,2,0)</f>
        <v>DRBR803</v>
      </c>
      <c r="G23" s="133" t="str">
        <f>VLOOKUP(E23,'LISTADO ATM'!$A$2:$B$900,2,0)</f>
        <v xml:space="preserve">ATM Hotel Be Live Canoa (Bayahibe) I </v>
      </c>
      <c r="H23" s="133" t="str">
        <f>VLOOKUP(E23,VIP!$A$2:$O20957,7,FALSE)</f>
        <v>Si</v>
      </c>
      <c r="I23" s="133" t="str">
        <f>VLOOKUP(E23,VIP!$A$2:$O12922,8,FALSE)</f>
        <v>Si</v>
      </c>
      <c r="J23" s="133" t="str">
        <f>VLOOKUP(E23,VIP!$A$2:$O12872,8,FALSE)</f>
        <v>Si</v>
      </c>
      <c r="K23" s="133" t="str">
        <f>VLOOKUP(E23,VIP!$A$2:$O16446,6,0)</f>
        <v>NO</v>
      </c>
      <c r="L23" s="142" t="s">
        <v>2212</v>
      </c>
      <c r="M23" s="153" t="s">
        <v>2530</v>
      </c>
      <c r="N23" s="93" t="s">
        <v>2443</v>
      </c>
      <c r="O23" s="133" t="s">
        <v>2445</v>
      </c>
      <c r="P23" s="142"/>
      <c r="Q23" s="154">
        <v>44457.580763888887</v>
      </c>
    </row>
    <row r="24" spans="1:17" s="119" customFormat="1" ht="18" x14ac:dyDescent="0.25">
      <c r="A24" s="133" t="str">
        <f>VLOOKUP(E24,'LISTADO ATM'!$A$2:$C$901,3,0)</f>
        <v>ESTE</v>
      </c>
      <c r="B24" s="145">
        <v>3336029783</v>
      </c>
      <c r="C24" s="94">
        <v>44456.60297453704</v>
      </c>
      <c r="D24" s="94" t="s">
        <v>2174</v>
      </c>
      <c r="E24" s="122">
        <v>294</v>
      </c>
      <c r="F24" s="133" t="str">
        <f>VLOOKUP(E24,VIP!$A$2:$O16021,2,0)</f>
        <v>DRBR294</v>
      </c>
      <c r="G24" s="133" t="str">
        <f>VLOOKUP(E24,'LISTADO ATM'!$A$2:$B$900,2,0)</f>
        <v xml:space="preserve">ATM Plaza Zaglul San Pedro II </v>
      </c>
      <c r="H24" s="133" t="str">
        <f>VLOOKUP(E24,VIP!$A$2:$O20982,7,FALSE)</f>
        <v>Si</v>
      </c>
      <c r="I24" s="133" t="str">
        <f>VLOOKUP(E24,VIP!$A$2:$O12947,8,FALSE)</f>
        <v>Si</v>
      </c>
      <c r="J24" s="133" t="str">
        <f>VLOOKUP(E24,VIP!$A$2:$O12897,8,FALSE)</f>
        <v>Si</v>
      </c>
      <c r="K24" s="133" t="str">
        <f>VLOOKUP(E24,VIP!$A$2:$O16471,6,0)</f>
        <v>NO</v>
      </c>
      <c r="L24" s="142" t="s">
        <v>2212</v>
      </c>
      <c r="M24" s="153" t="s">
        <v>2530</v>
      </c>
      <c r="N24" s="93" t="s">
        <v>2443</v>
      </c>
      <c r="O24" s="133" t="s">
        <v>2445</v>
      </c>
      <c r="P24" s="142"/>
      <c r="Q24" s="154">
        <v>44457.615428240744</v>
      </c>
    </row>
    <row r="25" spans="1:17" ht="18" x14ac:dyDescent="0.25">
      <c r="A25" s="133" t="str">
        <f>VLOOKUP(E25,'LISTADO ATM'!$A$2:$C$901,3,0)</f>
        <v>NORTE</v>
      </c>
      <c r="B25" s="145">
        <v>3336029875</v>
      </c>
      <c r="C25" s="94">
        <v>44456.641909722224</v>
      </c>
      <c r="D25" s="94" t="s">
        <v>2616</v>
      </c>
      <c r="E25" s="122">
        <v>807</v>
      </c>
      <c r="F25" s="133" t="str">
        <f>VLOOKUP(E25,VIP!$A$2:$O16020,2,0)</f>
        <v>DRBR207</v>
      </c>
      <c r="G25" s="133" t="str">
        <f>VLOOKUP(E25,'LISTADO ATM'!$A$2:$B$900,2,0)</f>
        <v xml:space="preserve">ATM S/M Morel (Mao) </v>
      </c>
      <c r="H25" s="133" t="str">
        <f>VLOOKUP(E25,VIP!$A$2:$O20981,7,FALSE)</f>
        <v>Si</v>
      </c>
      <c r="I25" s="133" t="str">
        <f>VLOOKUP(E25,VIP!$A$2:$O12946,8,FALSE)</f>
        <v>Si</v>
      </c>
      <c r="J25" s="133" t="str">
        <f>VLOOKUP(E25,VIP!$A$2:$O12896,8,FALSE)</f>
        <v>Si</v>
      </c>
      <c r="K25" s="133" t="str">
        <f>VLOOKUP(E25,VIP!$A$2:$O16470,6,0)</f>
        <v>SI</v>
      </c>
      <c r="L25" s="142" t="s">
        <v>2409</v>
      </c>
      <c r="M25" s="153" t="s">
        <v>2530</v>
      </c>
      <c r="N25" s="93" t="s">
        <v>2443</v>
      </c>
      <c r="O25" s="133" t="s">
        <v>2617</v>
      </c>
      <c r="P25" s="142"/>
      <c r="Q25" s="154">
        <v>44457.641377314816</v>
      </c>
    </row>
    <row r="26" spans="1:17" ht="18" x14ac:dyDescent="0.25">
      <c r="A26" s="133" t="str">
        <f>VLOOKUP(E26,'LISTADO ATM'!$A$2:$C$901,3,0)</f>
        <v>SUR</v>
      </c>
      <c r="B26" s="145">
        <v>3336029881</v>
      </c>
      <c r="C26" s="94">
        <v>44456.644953703704</v>
      </c>
      <c r="D26" s="94" t="s">
        <v>2440</v>
      </c>
      <c r="E26" s="122">
        <v>783</v>
      </c>
      <c r="F26" s="133" t="str">
        <f>VLOOKUP(E26,VIP!$A$2:$O16018,2,0)</f>
        <v>DRBR303</v>
      </c>
      <c r="G26" s="133" t="str">
        <f>VLOOKUP(E26,'LISTADO ATM'!$A$2:$B$900,2,0)</f>
        <v xml:space="preserve">ATM Autobanco Alfa y Omega (Barahona) </v>
      </c>
      <c r="H26" s="133" t="str">
        <f>VLOOKUP(E26,VIP!$A$2:$O20979,7,FALSE)</f>
        <v>Si</v>
      </c>
      <c r="I26" s="133" t="str">
        <f>VLOOKUP(E26,VIP!$A$2:$O12944,8,FALSE)</f>
        <v>Si</v>
      </c>
      <c r="J26" s="133" t="str">
        <f>VLOOKUP(E26,VIP!$A$2:$O12894,8,FALSE)</f>
        <v>Si</v>
      </c>
      <c r="K26" s="133" t="str">
        <f>VLOOKUP(E26,VIP!$A$2:$O16468,6,0)</f>
        <v>NO</v>
      </c>
      <c r="L26" s="142" t="s">
        <v>2409</v>
      </c>
      <c r="M26" s="153" t="s">
        <v>2530</v>
      </c>
      <c r="N26" s="93" t="s">
        <v>2443</v>
      </c>
      <c r="O26" s="133" t="s">
        <v>2444</v>
      </c>
      <c r="P26" s="142"/>
      <c r="Q26" s="154">
        <v>44457.430520833332</v>
      </c>
    </row>
    <row r="27" spans="1:17" ht="18" x14ac:dyDescent="0.25">
      <c r="A27" s="133" t="str">
        <f>VLOOKUP(E27,'LISTADO ATM'!$A$2:$C$901,3,0)</f>
        <v>DISTRITO NACIONAL</v>
      </c>
      <c r="B27" s="145">
        <v>3336029943</v>
      </c>
      <c r="C27" s="94">
        <v>44456.671817129631</v>
      </c>
      <c r="D27" s="94" t="s">
        <v>2440</v>
      </c>
      <c r="E27" s="122">
        <v>697</v>
      </c>
      <c r="F27" s="133" t="str">
        <f>VLOOKUP(E27,VIP!$A$2:$O16017,2,0)</f>
        <v>DRBR697</v>
      </c>
      <c r="G27" s="133" t="str">
        <f>VLOOKUP(E27,'LISTADO ATM'!$A$2:$B$900,2,0)</f>
        <v>ATM Hipermercado Olé Ciudad Juan Bosch</v>
      </c>
      <c r="H27" s="133" t="str">
        <f>VLOOKUP(E27,VIP!$A$2:$O20978,7,FALSE)</f>
        <v>Si</v>
      </c>
      <c r="I27" s="133" t="str">
        <f>VLOOKUP(E27,VIP!$A$2:$O12943,8,FALSE)</f>
        <v>Si</v>
      </c>
      <c r="J27" s="133" t="str">
        <f>VLOOKUP(E27,VIP!$A$2:$O12893,8,FALSE)</f>
        <v>Si</v>
      </c>
      <c r="K27" s="133" t="str">
        <f>VLOOKUP(E27,VIP!$A$2:$O16467,6,0)</f>
        <v>NO</v>
      </c>
      <c r="L27" s="142" t="s">
        <v>2433</v>
      </c>
      <c r="M27" s="153" t="s">
        <v>2530</v>
      </c>
      <c r="N27" s="93" t="s">
        <v>2443</v>
      </c>
      <c r="O27" s="133" t="s">
        <v>2444</v>
      </c>
      <c r="P27" s="142"/>
      <c r="Q27" s="154">
        <v>44457.640208333331</v>
      </c>
    </row>
    <row r="28" spans="1:17" ht="18" x14ac:dyDescent="0.25">
      <c r="A28" s="133" t="str">
        <f>VLOOKUP(E28,'LISTADO ATM'!$A$2:$C$901,3,0)</f>
        <v>DISTRITO NACIONAL</v>
      </c>
      <c r="B28" s="145">
        <v>3336029958</v>
      </c>
      <c r="C28" s="94">
        <v>44456.680046296293</v>
      </c>
      <c r="D28" s="94" t="s">
        <v>2174</v>
      </c>
      <c r="E28" s="122">
        <v>238</v>
      </c>
      <c r="F28" s="133" t="str">
        <f>VLOOKUP(E28,VIP!$A$2:$O16016,2,0)</f>
        <v>DRBR238</v>
      </c>
      <c r="G28" s="133" t="str">
        <f>VLOOKUP(E28,'LISTADO ATM'!$A$2:$B$900,2,0)</f>
        <v xml:space="preserve">ATM Multicentro La Sirena Charles de Gaulle </v>
      </c>
      <c r="H28" s="133" t="str">
        <f>VLOOKUP(E28,VIP!$A$2:$O20977,7,FALSE)</f>
        <v>Si</v>
      </c>
      <c r="I28" s="133" t="str">
        <f>VLOOKUP(E28,VIP!$A$2:$O12942,8,FALSE)</f>
        <v>Si</v>
      </c>
      <c r="J28" s="133" t="str">
        <f>VLOOKUP(E28,VIP!$A$2:$O12892,8,FALSE)</f>
        <v>Si</v>
      </c>
      <c r="K28" s="133" t="str">
        <f>VLOOKUP(E28,VIP!$A$2:$O16466,6,0)</f>
        <v>No</v>
      </c>
      <c r="L28" s="142" t="s">
        <v>2455</v>
      </c>
      <c r="M28" s="93" t="s">
        <v>2437</v>
      </c>
      <c r="N28" s="93" t="s">
        <v>2443</v>
      </c>
      <c r="O28" s="133" t="s">
        <v>2445</v>
      </c>
      <c r="P28" s="142"/>
      <c r="Q28" s="147" t="s">
        <v>2455</v>
      </c>
    </row>
    <row r="29" spans="1:17" ht="18" x14ac:dyDescent="0.25">
      <c r="A29" s="133" t="str">
        <f>VLOOKUP(E29,'LISTADO ATM'!$A$2:$C$901,3,0)</f>
        <v>NORTE</v>
      </c>
      <c r="B29" s="145">
        <v>3336029964</v>
      </c>
      <c r="C29" s="94">
        <v>44456.682141203702</v>
      </c>
      <c r="D29" s="94" t="s">
        <v>2174</v>
      </c>
      <c r="E29" s="122">
        <v>266</v>
      </c>
      <c r="F29" s="133" t="str">
        <f>VLOOKUP(E29,VIP!$A$2:$O16015,2,0)</f>
        <v>DRBR266</v>
      </c>
      <c r="G29" s="133" t="str">
        <f>VLOOKUP(E29,'LISTADO ATM'!$A$2:$B$900,2,0)</f>
        <v xml:space="preserve">ATM Oficina Villa Francisca </v>
      </c>
      <c r="H29" s="133" t="str">
        <f>VLOOKUP(E29,VIP!$A$2:$O20976,7,FALSE)</f>
        <v>Si</v>
      </c>
      <c r="I29" s="133" t="str">
        <f>VLOOKUP(E29,VIP!$A$2:$O12941,8,FALSE)</f>
        <v>Si</v>
      </c>
      <c r="J29" s="133" t="str">
        <f>VLOOKUP(E29,VIP!$A$2:$O12891,8,FALSE)</f>
        <v>Si</v>
      </c>
      <c r="K29" s="133" t="str">
        <f>VLOOKUP(E29,VIP!$A$2:$O16465,6,0)</f>
        <v>NO</v>
      </c>
      <c r="L29" s="142" t="s">
        <v>2212</v>
      </c>
      <c r="M29" s="93" t="s">
        <v>2437</v>
      </c>
      <c r="N29" s="93" t="s">
        <v>2443</v>
      </c>
      <c r="O29" s="133" t="s">
        <v>2445</v>
      </c>
      <c r="P29" s="142"/>
      <c r="Q29" s="147" t="s">
        <v>2212</v>
      </c>
    </row>
    <row r="30" spans="1:17" ht="18" x14ac:dyDescent="0.25">
      <c r="A30" s="133" t="str">
        <f>VLOOKUP(E30,'LISTADO ATM'!$A$2:$C$901,3,0)</f>
        <v>DISTRITO NACIONAL</v>
      </c>
      <c r="B30" s="145">
        <v>3336029966</v>
      </c>
      <c r="C30" s="94">
        <v>44456.685416666667</v>
      </c>
      <c r="D30" s="94" t="s">
        <v>2174</v>
      </c>
      <c r="E30" s="122">
        <v>697</v>
      </c>
      <c r="F30" s="133" t="str">
        <f>VLOOKUP(E30,VIP!$A$2:$O16014,2,0)</f>
        <v>DRBR697</v>
      </c>
      <c r="G30" s="133" t="str">
        <f>VLOOKUP(E30,'LISTADO ATM'!$A$2:$B$900,2,0)</f>
        <v>ATM Hipermercado Olé Ciudad Juan Bosch</v>
      </c>
      <c r="H30" s="133" t="str">
        <f>VLOOKUP(E30,VIP!$A$2:$O20975,7,FALSE)</f>
        <v>Si</v>
      </c>
      <c r="I30" s="133" t="str">
        <f>VLOOKUP(E30,VIP!$A$2:$O12940,8,FALSE)</f>
        <v>Si</v>
      </c>
      <c r="J30" s="133" t="str">
        <f>VLOOKUP(E30,VIP!$A$2:$O12890,8,FALSE)</f>
        <v>Si</v>
      </c>
      <c r="K30" s="133" t="str">
        <f>VLOOKUP(E30,VIP!$A$2:$O16464,6,0)</f>
        <v>NO</v>
      </c>
      <c r="L30" s="142" t="s">
        <v>2212</v>
      </c>
      <c r="M30" s="153" t="s">
        <v>2530</v>
      </c>
      <c r="N30" s="93" t="s">
        <v>2443</v>
      </c>
      <c r="O30" s="133" t="s">
        <v>2445</v>
      </c>
      <c r="P30" s="142"/>
      <c r="Q30" s="154">
        <v>44457.615960648145</v>
      </c>
    </row>
    <row r="31" spans="1:17" ht="18" x14ac:dyDescent="0.25">
      <c r="A31" s="133" t="str">
        <f>VLOOKUP(E31,'LISTADO ATM'!$A$2:$C$901,3,0)</f>
        <v>DISTRITO NACIONAL</v>
      </c>
      <c r="B31" s="145">
        <v>3336029993</v>
      </c>
      <c r="C31" s="94">
        <v>44456.701620370368</v>
      </c>
      <c r="D31" s="94" t="s">
        <v>2440</v>
      </c>
      <c r="E31" s="122">
        <v>54</v>
      </c>
      <c r="F31" s="133" t="str">
        <f>VLOOKUP(E31,VIP!$A$2:$O16013,2,0)</f>
        <v>DRBR054</v>
      </c>
      <c r="G31" s="133" t="str">
        <f>VLOOKUP(E31,'LISTADO ATM'!$A$2:$B$900,2,0)</f>
        <v xml:space="preserve">ATM Autoservicio Galería 360 </v>
      </c>
      <c r="H31" s="133" t="str">
        <f>VLOOKUP(E31,VIP!$A$2:$O20974,7,FALSE)</f>
        <v>Si</v>
      </c>
      <c r="I31" s="133" t="str">
        <f>VLOOKUP(E31,VIP!$A$2:$O12939,8,FALSE)</f>
        <v>Si</v>
      </c>
      <c r="J31" s="133" t="str">
        <f>VLOOKUP(E31,VIP!$A$2:$O12889,8,FALSE)</f>
        <v>Si</v>
      </c>
      <c r="K31" s="133" t="str">
        <f>VLOOKUP(E31,VIP!$A$2:$O16463,6,0)</f>
        <v>NO</v>
      </c>
      <c r="L31" s="142" t="s">
        <v>2607</v>
      </c>
      <c r="M31" s="93" t="s">
        <v>2437</v>
      </c>
      <c r="N31" s="93" t="s">
        <v>2443</v>
      </c>
      <c r="O31" s="133" t="s">
        <v>2444</v>
      </c>
      <c r="P31" s="142"/>
      <c r="Q31" s="147" t="s">
        <v>2607</v>
      </c>
    </row>
    <row r="32" spans="1:17" ht="18" x14ac:dyDescent="0.25">
      <c r="A32" s="133" t="str">
        <f>VLOOKUP(E32,'LISTADO ATM'!$A$2:$C$901,3,0)</f>
        <v>SUR</v>
      </c>
      <c r="B32" s="145">
        <v>3336029998</v>
      </c>
      <c r="C32" s="94">
        <v>44456.70385416667</v>
      </c>
      <c r="D32" s="94" t="s">
        <v>2440</v>
      </c>
      <c r="E32" s="122">
        <v>825</v>
      </c>
      <c r="F32" s="133" t="str">
        <f>VLOOKUP(E32,VIP!$A$2:$O16012,2,0)</f>
        <v>DRBR825</v>
      </c>
      <c r="G32" s="133" t="str">
        <f>VLOOKUP(E32,'LISTADO ATM'!$A$2:$B$900,2,0)</f>
        <v xml:space="preserve">ATM Estacion Eco Cibeles (Las Matas de Farfán) </v>
      </c>
      <c r="H32" s="133" t="str">
        <f>VLOOKUP(E32,VIP!$A$2:$O20973,7,FALSE)</f>
        <v>Si</v>
      </c>
      <c r="I32" s="133" t="str">
        <f>VLOOKUP(E32,VIP!$A$2:$O12938,8,FALSE)</f>
        <v>Si</v>
      </c>
      <c r="J32" s="133" t="str">
        <f>VLOOKUP(E32,VIP!$A$2:$O12888,8,FALSE)</f>
        <v>Si</v>
      </c>
      <c r="K32" s="133" t="str">
        <f>VLOOKUP(E32,VIP!$A$2:$O16462,6,0)</f>
        <v>NO</v>
      </c>
      <c r="L32" s="142" t="s">
        <v>2433</v>
      </c>
      <c r="M32" s="153" t="s">
        <v>2530</v>
      </c>
      <c r="N32" s="93" t="s">
        <v>2443</v>
      </c>
      <c r="O32" s="133" t="s">
        <v>2444</v>
      </c>
      <c r="P32" s="142"/>
      <c r="Q32" s="154">
        <v>44457.639189814814</v>
      </c>
    </row>
    <row r="33" spans="1:17" ht="18" x14ac:dyDescent="0.25">
      <c r="A33" s="133" t="str">
        <f>VLOOKUP(E33,'LISTADO ATM'!$A$2:$C$901,3,0)</f>
        <v>DISTRITO NACIONAL</v>
      </c>
      <c r="B33" s="145">
        <v>3336030000</v>
      </c>
      <c r="C33" s="94">
        <v>44456.705347222225</v>
      </c>
      <c r="D33" s="94" t="s">
        <v>2440</v>
      </c>
      <c r="E33" s="122">
        <v>525</v>
      </c>
      <c r="F33" s="133" t="str">
        <f>VLOOKUP(E33,VIP!$A$2:$O16010,2,0)</f>
        <v>DRBR525</v>
      </c>
      <c r="G33" s="133" t="str">
        <f>VLOOKUP(E33,'LISTADO ATM'!$A$2:$B$900,2,0)</f>
        <v>ATM S/M Bravo Las Americas</v>
      </c>
      <c r="H33" s="133" t="str">
        <f>VLOOKUP(E33,VIP!$A$2:$O20971,7,FALSE)</f>
        <v>Si</v>
      </c>
      <c r="I33" s="133" t="str">
        <f>VLOOKUP(E33,VIP!$A$2:$O12936,8,FALSE)</f>
        <v>Si</v>
      </c>
      <c r="J33" s="133" t="str">
        <f>VLOOKUP(E33,VIP!$A$2:$O12886,8,FALSE)</f>
        <v>Si</v>
      </c>
      <c r="K33" s="133" t="str">
        <f>VLOOKUP(E33,VIP!$A$2:$O16460,6,0)</f>
        <v>NO</v>
      </c>
      <c r="L33" s="142" t="s">
        <v>2433</v>
      </c>
      <c r="M33" s="93" t="s">
        <v>2437</v>
      </c>
      <c r="N33" s="93" t="s">
        <v>2443</v>
      </c>
      <c r="O33" s="133" t="s">
        <v>2444</v>
      </c>
      <c r="P33" s="142"/>
      <c r="Q33" s="147" t="s">
        <v>2433</v>
      </c>
    </row>
    <row r="34" spans="1:17" ht="18" x14ac:dyDescent="0.25">
      <c r="A34" s="133" t="str">
        <f>VLOOKUP(E34,'LISTADO ATM'!$A$2:$C$901,3,0)</f>
        <v>DISTRITO NACIONAL</v>
      </c>
      <c r="B34" s="145">
        <v>3336030004</v>
      </c>
      <c r="C34" s="94">
        <v>44456.708506944444</v>
      </c>
      <c r="D34" s="94" t="s">
        <v>2174</v>
      </c>
      <c r="E34" s="122">
        <v>551</v>
      </c>
      <c r="F34" s="133" t="str">
        <f>VLOOKUP(E34,VIP!$A$2:$O16009,2,0)</f>
        <v>DRBR01C</v>
      </c>
      <c r="G34" s="133" t="str">
        <f>VLOOKUP(E34,'LISTADO ATM'!$A$2:$B$900,2,0)</f>
        <v xml:space="preserve">ATM Oficina Padre Castellanos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NO</v>
      </c>
      <c r="L34" s="142" t="s">
        <v>2212</v>
      </c>
      <c r="M34" s="153" t="s">
        <v>2530</v>
      </c>
      <c r="N34" s="93" t="s">
        <v>2443</v>
      </c>
      <c r="O34" s="133" t="s">
        <v>2445</v>
      </c>
      <c r="P34" s="142"/>
      <c r="Q34" s="154">
        <v>44457.432939814818</v>
      </c>
    </row>
    <row r="35" spans="1:17" ht="18" x14ac:dyDescent="0.25">
      <c r="A35" s="133" t="str">
        <f>VLOOKUP(E35,'LISTADO ATM'!$A$2:$C$901,3,0)</f>
        <v>DISTRITO NACIONAL</v>
      </c>
      <c r="B35" s="145">
        <v>3336030013</v>
      </c>
      <c r="C35" s="94">
        <v>44456.712326388886</v>
      </c>
      <c r="D35" s="94" t="s">
        <v>2174</v>
      </c>
      <c r="E35" s="122">
        <v>618</v>
      </c>
      <c r="F35" s="133" t="str">
        <f>VLOOKUP(E35,VIP!$A$2:$O16008,2,0)</f>
        <v>DRBR618</v>
      </c>
      <c r="G35" s="133" t="str">
        <f>VLOOKUP(E35,'LISTADO ATM'!$A$2:$B$900,2,0)</f>
        <v xml:space="preserve">ATM Bienes Nacionales </v>
      </c>
      <c r="H35" s="133" t="str">
        <f>VLOOKUP(E35,VIP!$A$2:$O20969,7,FALSE)</f>
        <v>Si</v>
      </c>
      <c r="I35" s="133" t="str">
        <f>VLOOKUP(E35,VIP!$A$2:$O12934,8,FALSE)</f>
        <v>Si</v>
      </c>
      <c r="J35" s="133" t="str">
        <f>VLOOKUP(E35,VIP!$A$2:$O12884,8,FALSE)</f>
        <v>Si</v>
      </c>
      <c r="K35" s="133" t="str">
        <f>VLOOKUP(E35,VIP!$A$2:$O16458,6,0)</f>
        <v>NO</v>
      </c>
      <c r="L35" s="142" t="s">
        <v>2238</v>
      </c>
      <c r="M35" s="93" t="s">
        <v>2437</v>
      </c>
      <c r="N35" s="93" t="s">
        <v>2443</v>
      </c>
      <c r="O35" s="133" t="s">
        <v>2445</v>
      </c>
      <c r="P35" s="142"/>
      <c r="Q35" s="147" t="s">
        <v>2238</v>
      </c>
    </row>
    <row r="36" spans="1:17" ht="18" x14ac:dyDescent="0.25">
      <c r="A36" s="133" t="str">
        <f>VLOOKUP(E36,'LISTADO ATM'!$A$2:$C$901,3,0)</f>
        <v>DISTRITO NACIONAL</v>
      </c>
      <c r="B36" s="145">
        <v>3336030022</v>
      </c>
      <c r="C36" s="94">
        <v>44456.716874999998</v>
      </c>
      <c r="D36" s="94" t="s">
        <v>2440</v>
      </c>
      <c r="E36" s="122">
        <v>655</v>
      </c>
      <c r="F36" s="133" t="str">
        <f>VLOOKUP(E36,VIP!$A$2:$O16007,2,0)</f>
        <v>DRBR655</v>
      </c>
      <c r="G36" s="133" t="str">
        <f>VLOOKUP(E36,'LISTADO ATM'!$A$2:$B$900,2,0)</f>
        <v>ATM Farmacia Sandra</v>
      </c>
      <c r="H36" s="133" t="str">
        <f>VLOOKUP(E36,VIP!$A$2:$O20968,7,FALSE)</f>
        <v>Si</v>
      </c>
      <c r="I36" s="133" t="str">
        <f>VLOOKUP(E36,VIP!$A$2:$O12933,8,FALSE)</f>
        <v>Si</v>
      </c>
      <c r="J36" s="133" t="str">
        <f>VLOOKUP(E36,VIP!$A$2:$O12883,8,FALSE)</f>
        <v>Si</v>
      </c>
      <c r="K36" s="133" t="str">
        <f>VLOOKUP(E36,VIP!$A$2:$O16457,6,0)</f>
        <v>NO</v>
      </c>
      <c r="L36" s="142" t="s">
        <v>2542</v>
      </c>
      <c r="M36" s="153" t="s">
        <v>2530</v>
      </c>
      <c r="N36" s="93" t="s">
        <v>2443</v>
      </c>
      <c r="O36" s="133" t="s">
        <v>2444</v>
      </c>
      <c r="P36" s="142"/>
      <c r="Q36" s="154">
        <v>44457.638854166667</v>
      </c>
    </row>
    <row r="37" spans="1:17" ht="18" x14ac:dyDescent="0.25">
      <c r="A37" s="133" t="str">
        <f>VLOOKUP(E37,'LISTADO ATM'!$A$2:$C$901,3,0)</f>
        <v>DISTRITO NACIONAL</v>
      </c>
      <c r="B37" s="145">
        <v>3336030025</v>
      </c>
      <c r="C37" s="94">
        <v>44456.71837962963</v>
      </c>
      <c r="D37" s="94" t="s">
        <v>2174</v>
      </c>
      <c r="E37" s="122">
        <v>302</v>
      </c>
      <c r="F37" s="133" t="str">
        <f>VLOOKUP(E37,VIP!$A$2:$O16006,2,0)</f>
        <v>DRBR302</v>
      </c>
      <c r="G37" s="133" t="str">
        <f>VLOOKUP(E37,'LISTADO ATM'!$A$2:$B$900,2,0)</f>
        <v xml:space="preserve">ATM S/M Aprezio Los Mameyes  </v>
      </c>
      <c r="H37" s="133" t="str">
        <f>VLOOKUP(E37,VIP!$A$2:$O20967,7,FALSE)</f>
        <v>Si</v>
      </c>
      <c r="I37" s="133" t="str">
        <f>VLOOKUP(E37,VIP!$A$2:$O12932,8,FALSE)</f>
        <v>Si</v>
      </c>
      <c r="J37" s="133" t="str">
        <f>VLOOKUP(E37,VIP!$A$2:$O12882,8,FALSE)</f>
        <v>Si</v>
      </c>
      <c r="K37" s="133" t="str">
        <f>VLOOKUP(E37,VIP!$A$2:$O16456,6,0)</f>
        <v>NO</v>
      </c>
      <c r="L37" s="142" t="s">
        <v>2455</v>
      </c>
      <c r="M37" s="93" t="s">
        <v>2437</v>
      </c>
      <c r="N37" s="93" t="s">
        <v>2443</v>
      </c>
      <c r="O37" s="133" t="s">
        <v>2445</v>
      </c>
      <c r="P37" s="142"/>
      <c r="Q37" s="147" t="s">
        <v>2455</v>
      </c>
    </row>
    <row r="38" spans="1:17" ht="18" x14ac:dyDescent="0.25">
      <c r="A38" s="133" t="str">
        <f>VLOOKUP(E38,'LISTADO ATM'!$A$2:$C$901,3,0)</f>
        <v>DISTRITO NACIONAL</v>
      </c>
      <c r="B38" s="145">
        <v>3336030031</v>
      </c>
      <c r="C38" s="94">
        <v>44456.721296296295</v>
      </c>
      <c r="D38" s="94" t="s">
        <v>2174</v>
      </c>
      <c r="E38" s="122">
        <v>952</v>
      </c>
      <c r="F38" s="133" t="str">
        <f>VLOOKUP(E38,VIP!$A$2:$O16005,2,0)</f>
        <v>DRBR16L</v>
      </c>
      <c r="G38" s="133" t="str">
        <f>VLOOKUP(E38,'LISTADO ATM'!$A$2:$B$900,2,0)</f>
        <v xml:space="preserve">ATM Alvarez Rivas </v>
      </c>
      <c r="H38" s="133" t="str">
        <f>VLOOKUP(E38,VIP!$A$2:$O20966,7,FALSE)</f>
        <v>Si</v>
      </c>
      <c r="I38" s="133" t="str">
        <f>VLOOKUP(E38,VIP!$A$2:$O12931,8,FALSE)</f>
        <v>Si</v>
      </c>
      <c r="J38" s="133" t="str">
        <f>VLOOKUP(E38,VIP!$A$2:$O12881,8,FALSE)</f>
        <v>Si</v>
      </c>
      <c r="K38" s="133" t="str">
        <f>VLOOKUP(E38,VIP!$A$2:$O16455,6,0)</f>
        <v>NO</v>
      </c>
      <c r="L38" s="142" t="s">
        <v>2455</v>
      </c>
      <c r="M38" s="93" t="s">
        <v>2437</v>
      </c>
      <c r="N38" s="93" t="s">
        <v>2443</v>
      </c>
      <c r="O38" s="133" t="s">
        <v>2445</v>
      </c>
      <c r="P38" s="142"/>
      <c r="Q38" s="147" t="s">
        <v>2455</v>
      </c>
    </row>
    <row r="39" spans="1:17" ht="18" x14ac:dyDescent="0.25">
      <c r="A39" s="133" t="str">
        <f>VLOOKUP(E39,'LISTADO ATM'!$A$2:$C$901,3,0)</f>
        <v>DISTRITO NACIONAL</v>
      </c>
      <c r="B39" s="145">
        <v>3336030036</v>
      </c>
      <c r="C39" s="94">
        <v>44456.726157407407</v>
      </c>
      <c r="D39" s="94" t="s">
        <v>2174</v>
      </c>
      <c r="E39" s="122">
        <v>686</v>
      </c>
      <c r="F39" s="133" t="str">
        <f>VLOOKUP(E39,VIP!$A$2:$O16004,2,0)</f>
        <v>DRBR686</v>
      </c>
      <c r="G39" s="133" t="str">
        <f>VLOOKUP(E39,'LISTADO ATM'!$A$2:$B$900,2,0)</f>
        <v>ATM Autoservicio Oficina Máximo Gómez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7" t="s">
        <v>2212</v>
      </c>
    </row>
    <row r="40" spans="1:17" ht="18" x14ac:dyDescent="0.25">
      <c r="A40" s="133" t="str">
        <f>VLOOKUP(E40,'LISTADO ATM'!$A$2:$C$901,3,0)</f>
        <v>ESTE</v>
      </c>
      <c r="B40" s="145">
        <v>3336030061</v>
      </c>
      <c r="C40" s="94">
        <v>44456.734039351853</v>
      </c>
      <c r="D40" s="94" t="s">
        <v>2174</v>
      </c>
      <c r="E40" s="122">
        <v>289</v>
      </c>
      <c r="F40" s="133" t="str">
        <f>VLOOKUP(E40,VIP!$A$2:$O16003,2,0)</f>
        <v>DRBR910</v>
      </c>
      <c r="G40" s="133" t="str">
        <f>VLOOKUP(E40,'LISTADO ATM'!$A$2:$B$900,2,0)</f>
        <v>ATM Oficina Bávaro II</v>
      </c>
      <c r="H40" s="133" t="str">
        <f>VLOOKUP(E40,VIP!$A$2:$O20964,7,FALSE)</f>
        <v>Si</v>
      </c>
      <c r="I40" s="133" t="str">
        <f>VLOOKUP(E40,VIP!$A$2:$O12929,8,FALSE)</f>
        <v>Si</v>
      </c>
      <c r="J40" s="133" t="str">
        <f>VLOOKUP(E40,VIP!$A$2:$O12879,8,FALSE)</f>
        <v>Si</v>
      </c>
      <c r="K40" s="133" t="str">
        <f>VLOOKUP(E40,VIP!$A$2:$O16453,6,0)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7" t="s">
        <v>2238</v>
      </c>
    </row>
    <row r="41" spans="1:17" ht="18" x14ac:dyDescent="0.25">
      <c r="A41" s="133" t="str">
        <f>VLOOKUP(E41,'LISTADO ATM'!$A$2:$C$901,3,0)</f>
        <v>DISTRITO NACIONAL</v>
      </c>
      <c r="B41" s="145">
        <v>3336030065</v>
      </c>
      <c r="C41" s="94">
        <v>44456.73741898148</v>
      </c>
      <c r="D41" s="94" t="s">
        <v>2174</v>
      </c>
      <c r="E41" s="122">
        <v>516</v>
      </c>
      <c r="F41" s="133" t="str">
        <f>VLOOKUP(E41,VIP!$A$2:$O16002,2,0)</f>
        <v>DRBR516</v>
      </c>
      <c r="G41" s="133" t="str">
        <f>VLOOKUP(E41,'LISTADO ATM'!$A$2:$B$900,2,0)</f>
        <v xml:space="preserve">ATM Oficina Gascue </v>
      </c>
      <c r="H41" s="133" t="str">
        <f>VLOOKUP(E41,VIP!$A$2:$O20963,7,FALSE)</f>
        <v>Si</v>
      </c>
      <c r="I41" s="133" t="str">
        <f>VLOOKUP(E41,VIP!$A$2:$O12928,8,FALSE)</f>
        <v>Si</v>
      </c>
      <c r="J41" s="133" t="str">
        <f>VLOOKUP(E41,VIP!$A$2:$O12878,8,FALSE)</f>
        <v>Si</v>
      </c>
      <c r="K41" s="133" t="str">
        <f>VLOOKUP(E41,VIP!$A$2:$O16452,6,0)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7" t="s">
        <v>2212</v>
      </c>
    </row>
    <row r="42" spans="1:17" ht="18" x14ac:dyDescent="0.25">
      <c r="A42" s="133" t="str">
        <f>VLOOKUP(E42,'LISTADO ATM'!$A$2:$C$901,3,0)</f>
        <v>DISTRITO NACIONAL</v>
      </c>
      <c r="B42" s="145">
        <v>3336030068</v>
      </c>
      <c r="C42" s="94">
        <v>44456.738969907405</v>
      </c>
      <c r="D42" s="94" t="s">
        <v>2174</v>
      </c>
      <c r="E42" s="122">
        <v>570</v>
      </c>
      <c r="F42" s="133" t="str">
        <f>VLOOKUP(E42,VIP!$A$2:$O16001,2,0)</f>
        <v>DRBR478</v>
      </c>
      <c r="G42" s="133" t="str">
        <f>VLOOKUP(E42,'LISTADO ATM'!$A$2:$B$900,2,0)</f>
        <v xml:space="preserve">ATM S/M Liverpool Villa Mella </v>
      </c>
      <c r="H42" s="133" t="str">
        <f>VLOOKUP(E42,VIP!$A$2:$O20962,7,FALSE)</f>
        <v>Si</v>
      </c>
      <c r="I42" s="133" t="str">
        <f>VLOOKUP(E42,VIP!$A$2:$O12927,8,FALSE)</f>
        <v>Si</v>
      </c>
      <c r="J42" s="133" t="str">
        <f>VLOOKUP(E42,VIP!$A$2:$O12877,8,FALSE)</f>
        <v>Si</v>
      </c>
      <c r="K42" s="133" t="str">
        <f>VLOOKUP(E42,VIP!$A$2:$O16451,6,0)</f>
        <v>NO</v>
      </c>
      <c r="L42" s="142" t="s">
        <v>2212</v>
      </c>
      <c r="M42" s="153" t="s">
        <v>2530</v>
      </c>
      <c r="N42" s="93" t="s">
        <v>2443</v>
      </c>
      <c r="O42" s="133" t="s">
        <v>2445</v>
      </c>
      <c r="P42" s="142"/>
      <c r="Q42" s="154">
        <v>44457.616597222222</v>
      </c>
    </row>
    <row r="43" spans="1:17" ht="18" x14ac:dyDescent="0.25">
      <c r="A43" s="133" t="str">
        <f>VLOOKUP(E43,'LISTADO ATM'!$A$2:$C$901,3,0)</f>
        <v>DISTRITO NACIONAL</v>
      </c>
      <c r="B43" s="145">
        <v>3336030070</v>
      </c>
      <c r="C43" s="94">
        <v>44456.740439814814</v>
      </c>
      <c r="D43" s="94" t="s">
        <v>2174</v>
      </c>
      <c r="E43" s="122">
        <v>379</v>
      </c>
      <c r="F43" s="133" t="str">
        <f>VLOOKUP(E43,VIP!$A$2:$O16000,2,0)</f>
        <v>DRBR379</v>
      </c>
      <c r="G43" s="133" t="str">
        <f>VLOOKUP(E43,'LISTADO ATM'!$A$2:$B$900,2,0)</f>
        <v>ATM S/M Nacional Plaza Central</v>
      </c>
      <c r="H43" s="133">
        <f>VLOOKUP(E43,VIP!$A$2:$O20961,7,FALSE)</f>
        <v>0</v>
      </c>
      <c r="I43" s="133">
        <f>VLOOKUP(E43,VIP!$A$2:$O12926,8,FALSE)</f>
        <v>0</v>
      </c>
      <c r="J43" s="133">
        <f>VLOOKUP(E43,VIP!$A$2:$O12876,8,FALSE)</f>
        <v>0</v>
      </c>
      <c r="K43" s="133">
        <f>VLOOKUP(E43,VIP!$A$2:$O16450,6,0)</f>
        <v>0</v>
      </c>
      <c r="L43" s="142" t="s">
        <v>2455</v>
      </c>
      <c r="M43" s="93" t="s">
        <v>2437</v>
      </c>
      <c r="N43" s="93" t="s">
        <v>2443</v>
      </c>
      <c r="O43" s="133" t="s">
        <v>2445</v>
      </c>
      <c r="P43" s="142"/>
      <c r="Q43" s="147" t="s">
        <v>2455</v>
      </c>
    </row>
    <row r="44" spans="1:17" ht="18" x14ac:dyDescent="0.25">
      <c r="A44" s="133" t="str">
        <f>VLOOKUP(E44,'LISTADO ATM'!$A$2:$C$901,3,0)</f>
        <v>NORTE</v>
      </c>
      <c r="B44" s="145">
        <v>3336030072</v>
      </c>
      <c r="C44" s="94">
        <v>44456.742812500001</v>
      </c>
      <c r="D44" s="94" t="s">
        <v>2175</v>
      </c>
      <c r="E44" s="122">
        <v>691</v>
      </c>
      <c r="F44" s="133" t="str">
        <f>VLOOKUP(E44,VIP!$A$2:$O15999,2,0)</f>
        <v>DRBR691</v>
      </c>
      <c r="G44" s="133" t="str">
        <f>VLOOKUP(E44,'LISTADO ATM'!$A$2:$B$900,2,0)</f>
        <v>ATM Eco Petroleo Manzanillo</v>
      </c>
      <c r="H44" s="133" t="str">
        <f>VLOOKUP(E44,VIP!$A$2:$O20960,7,FALSE)</f>
        <v>Si</v>
      </c>
      <c r="I44" s="133" t="str">
        <f>VLOOKUP(E44,VIP!$A$2:$O12925,8,FALSE)</f>
        <v>Si</v>
      </c>
      <c r="J44" s="133" t="str">
        <f>VLOOKUP(E44,VIP!$A$2:$O12875,8,FALSE)</f>
        <v>Si</v>
      </c>
      <c r="K44" s="133" t="str">
        <f>VLOOKUP(E44,VIP!$A$2:$O16449,6,0)</f>
        <v>NO</v>
      </c>
      <c r="L44" s="142" t="s">
        <v>2455</v>
      </c>
      <c r="M44" s="153" t="s">
        <v>2530</v>
      </c>
      <c r="N44" s="93" t="s">
        <v>2443</v>
      </c>
      <c r="O44" s="133" t="s">
        <v>2619</v>
      </c>
      <c r="P44" s="142"/>
      <c r="Q44" s="154">
        <v>44457.432106481479</v>
      </c>
    </row>
    <row r="45" spans="1:17" ht="18" x14ac:dyDescent="0.25">
      <c r="A45" s="133" t="str">
        <f>VLOOKUP(E45,'LISTADO ATM'!$A$2:$C$901,3,0)</f>
        <v>DISTRITO NACIONAL</v>
      </c>
      <c r="B45" s="145">
        <v>3336030082</v>
      </c>
      <c r="C45" s="94">
        <v>44456.800162037034</v>
      </c>
      <c r="D45" s="94" t="s">
        <v>2174</v>
      </c>
      <c r="E45" s="122">
        <v>57</v>
      </c>
      <c r="F45" s="133" t="str">
        <f>VLOOKUP(E45,VIP!$A$2:$O16002,2,0)</f>
        <v>DRBR057</v>
      </c>
      <c r="G45" s="133" t="str">
        <f>VLOOKUP(E45,'LISTADO ATM'!$A$2:$B$900,2,0)</f>
        <v xml:space="preserve">ATM Oficina Malecon Center </v>
      </c>
      <c r="H45" s="133" t="str">
        <f>VLOOKUP(E45,VIP!$A$2:$O20963,7,FALSE)</f>
        <v>Si</v>
      </c>
      <c r="I45" s="133" t="str">
        <f>VLOOKUP(E45,VIP!$A$2:$O12928,8,FALSE)</f>
        <v>Si</v>
      </c>
      <c r="J45" s="133" t="str">
        <f>VLOOKUP(E45,VIP!$A$2:$O12878,8,FALSE)</f>
        <v>Si</v>
      </c>
      <c r="K45" s="133" t="str">
        <f>VLOOKUP(E45,VIP!$A$2:$O16452,6,0)</f>
        <v>NO</v>
      </c>
      <c r="L45" s="142" t="s">
        <v>2212</v>
      </c>
      <c r="M45" s="153" t="s">
        <v>2530</v>
      </c>
      <c r="N45" s="93" t="s">
        <v>2443</v>
      </c>
      <c r="O45" s="133" t="s">
        <v>2445</v>
      </c>
      <c r="P45" s="142"/>
      <c r="Q45" s="154">
        <v>44457.428101851852</v>
      </c>
    </row>
    <row r="46" spans="1:17" ht="18" x14ac:dyDescent="0.25">
      <c r="A46" s="133" t="str">
        <f>VLOOKUP(E46,'LISTADO ATM'!$A$2:$C$901,3,0)</f>
        <v>NORTE</v>
      </c>
      <c r="B46" s="145">
        <v>3336030083</v>
      </c>
      <c r="C46" s="94">
        <v>44456.804456018515</v>
      </c>
      <c r="D46" s="94" t="s">
        <v>2616</v>
      </c>
      <c r="E46" s="122">
        <v>944</v>
      </c>
      <c r="F46" s="133" t="str">
        <f>VLOOKUP(E46,VIP!$A$2:$O16001,2,0)</f>
        <v>DRBR944</v>
      </c>
      <c r="G46" s="133" t="str">
        <f>VLOOKUP(E46,'LISTADO ATM'!$A$2:$B$900,2,0)</f>
        <v xml:space="preserve">ATM UNP Mao </v>
      </c>
      <c r="H46" s="133" t="str">
        <f>VLOOKUP(E46,VIP!$A$2:$O20962,7,FALSE)</f>
        <v>Si</v>
      </c>
      <c r="I46" s="133" t="str">
        <f>VLOOKUP(E46,VIP!$A$2:$O12927,8,FALSE)</f>
        <v>Si</v>
      </c>
      <c r="J46" s="133" t="str">
        <f>VLOOKUP(E46,VIP!$A$2:$O12877,8,FALSE)</f>
        <v>Si</v>
      </c>
      <c r="K46" s="133" t="str">
        <f>VLOOKUP(E46,VIP!$A$2:$O16451,6,0)</f>
        <v>NO</v>
      </c>
      <c r="L46" s="142" t="s">
        <v>2409</v>
      </c>
      <c r="M46" s="153" t="s">
        <v>2530</v>
      </c>
      <c r="N46" s="93" t="s">
        <v>2443</v>
      </c>
      <c r="O46" s="133" t="s">
        <v>2617</v>
      </c>
      <c r="P46" s="142"/>
      <c r="Q46" s="154">
        <v>44457.648865740739</v>
      </c>
    </row>
    <row r="47" spans="1:17" ht="18" x14ac:dyDescent="0.25">
      <c r="A47" s="133" t="str">
        <f>VLOOKUP(E47,'LISTADO ATM'!$A$2:$C$901,3,0)</f>
        <v>NORTE</v>
      </c>
      <c r="B47" s="145">
        <v>3336030084</v>
      </c>
      <c r="C47" s="94">
        <v>44456.805648148147</v>
      </c>
      <c r="D47" s="94" t="s">
        <v>2616</v>
      </c>
      <c r="E47" s="122">
        <v>632</v>
      </c>
      <c r="F47" s="133" t="str">
        <f>VLOOKUP(E47,VIP!$A$2:$O16000,2,0)</f>
        <v>DRBR263</v>
      </c>
      <c r="G47" s="133" t="str">
        <f>VLOOKUP(E47,'LISTADO ATM'!$A$2:$B$900,2,0)</f>
        <v xml:space="preserve">ATM Autobanco Gurabo </v>
      </c>
      <c r="H47" s="133" t="str">
        <f>VLOOKUP(E47,VIP!$A$2:$O20961,7,FALSE)</f>
        <v>Si</v>
      </c>
      <c r="I47" s="133" t="str">
        <f>VLOOKUP(E47,VIP!$A$2:$O12926,8,FALSE)</f>
        <v>Si</v>
      </c>
      <c r="J47" s="133" t="str">
        <f>VLOOKUP(E47,VIP!$A$2:$O12876,8,FALSE)</f>
        <v>Si</v>
      </c>
      <c r="K47" s="133" t="str">
        <f>VLOOKUP(E47,VIP!$A$2:$O16450,6,0)</f>
        <v>NO</v>
      </c>
      <c r="L47" s="142" t="s">
        <v>2409</v>
      </c>
      <c r="M47" s="153" t="s">
        <v>2530</v>
      </c>
      <c r="N47" s="93" t="s">
        <v>2443</v>
      </c>
      <c r="O47" s="133" t="s">
        <v>2617</v>
      </c>
      <c r="P47" s="142"/>
      <c r="Q47" s="154">
        <v>44457.648865740739</v>
      </c>
    </row>
    <row r="48" spans="1:17" ht="18" x14ac:dyDescent="0.25">
      <c r="A48" s="133" t="str">
        <f>VLOOKUP(E48,'LISTADO ATM'!$A$2:$C$901,3,0)</f>
        <v>ESTE</v>
      </c>
      <c r="B48" s="145">
        <v>3336030086</v>
      </c>
      <c r="C48" s="94">
        <v>44456.807476851849</v>
      </c>
      <c r="D48" s="94" t="s">
        <v>2440</v>
      </c>
      <c r="E48" s="122">
        <v>631</v>
      </c>
      <c r="F48" s="133" t="str">
        <f>VLOOKUP(E48,VIP!$A$2:$O15999,2,0)</f>
        <v>DRBR417</v>
      </c>
      <c r="G48" s="133" t="str">
        <f>VLOOKUP(E48,'LISTADO ATM'!$A$2:$B$900,2,0)</f>
        <v xml:space="preserve">ATM ASOCODEQUI (San Pedro) </v>
      </c>
      <c r="H48" s="133" t="str">
        <f>VLOOKUP(E48,VIP!$A$2:$O20960,7,FALSE)</f>
        <v>Si</v>
      </c>
      <c r="I48" s="133" t="str">
        <f>VLOOKUP(E48,VIP!$A$2:$O12925,8,FALSE)</f>
        <v>Si</v>
      </c>
      <c r="J48" s="133" t="str">
        <f>VLOOKUP(E48,VIP!$A$2:$O12875,8,FALSE)</f>
        <v>Si</v>
      </c>
      <c r="K48" s="133" t="str">
        <f>VLOOKUP(E48,VIP!$A$2:$O16449,6,0)</f>
        <v>NO</v>
      </c>
      <c r="L48" s="142" t="s">
        <v>2409</v>
      </c>
      <c r="M48" s="153" t="s">
        <v>2530</v>
      </c>
      <c r="N48" s="93" t="s">
        <v>2443</v>
      </c>
      <c r="O48" s="133" t="s">
        <v>2444</v>
      </c>
      <c r="P48" s="142"/>
      <c r="Q48" s="154">
        <v>44457.657199074078</v>
      </c>
    </row>
    <row r="49" spans="1:17" ht="18" x14ac:dyDescent="0.25">
      <c r="A49" s="133" t="str">
        <f>VLOOKUP(E49,'LISTADO ATM'!$A$2:$C$901,3,0)</f>
        <v>DISTRITO NACIONAL</v>
      </c>
      <c r="B49" s="145">
        <v>3336030088</v>
      </c>
      <c r="C49" s="94">
        <v>44456.809571759259</v>
      </c>
      <c r="D49" s="94" t="s">
        <v>2459</v>
      </c>
      <c r="E49" s="122">
        <v>409</v>
      </c>
      <c r="F49" s="133" t="str">
        <f>VLOOKUP(E49,VIP!$A$2:$O16017,2,0)</f>
        <v>DRBR409</v>
      </c>
      <c r="G49" s="133" t="str">
        <f>VLOOKUP(E49,'LISTADO ATM'!$A$2:$B$900,2,0)</f>
        <v xml:space="preserve">ATM Oficina Las Palmas de Herrera I </v>
      </c>
      <c r="H49" s="133" t="str">
        <f>VLOOKUP(E49,VIP!$A$2:$O20978,7,FALSE)</f>
        <v>Si</v>
      </c>
      <c r="I49" s="133" t="str">
        <f>VLOOKUP(E49,VIP!$A$2:$O12943,8,FALSE)</f>
        <v>Si</v>
      </c>
      <c r="J49" s="133" t="str">
        <f>VLOOKUP(E49,VIP!$A$2:$O12893,8,FALSE)</f>
        <v>Si</v>
      </c>
      <c r="K49" s="133" t="str">
        <f>VLOOKUP(E49,VIP!$A$2:$O16467,6,0)</f>
        <v>NO</v>
      </c>
      <c r="L49" s="142" t="s">
        <v>2409</v>
      </c>
      <c r="M49" s="153" t="s">
        <v>2530</v>
      </c>
      <c r="N49" s="93" t="s">
        <v>2443</v>
      </c>
      <c r="O49" s="133" t="s">
        <v>2621</v>
      </c>
      <c r="P49" s="142"/>
      <c r="Q49" s="154">
        <v>44457.436284722222</v>
      </c>
    </row>
    <row r="50" spans="1:17" ht="18" x14ac:dyDescent="0.25">
      <c r="A50" s="133" t="str">
        <f>VLOOKUP(E50,'LISTADO ATM'!$A$2:$C$901,3,0)</f>
        <v>ESTE</v>
      </c>
      <c r="B50" s="145">
        <v>3336030089</v>
      </c>
      <c r="C50" s="94">
        <v>44456.81077546296</v>
      </c>
      <c r="D50" s="94" t="s">
        <v>2440</v>
      </c>
      <c r="E50" s="122">
        <v>934</v>
      </c>
      <c r="F50" s="133" t="str">
        <f>VLOOKUP(E50,VIP!$A$2:$O16016,2,0)</f>
        <v>DRBR934</v>
      </c>
      <c r="G50" s="133" t="str">
        <f>VLOOKUP(E50,'LISTADO ATM'!$A$2:$B$900,2,0)</f>
        <v>ATM Hotel Dreams La Romana</v>
      </c>
      <c r="H50" s="133" t="str">
        <f>VLOOKUP(E50,VIP!$A$2:$O20977,7,FALSE)</f>
        <v>Si</v>
      </c>
      <c r="I50" s="133" t="str">
        <f>VLOOKUP(E50,VIP!$A$2:$O12942,8,FALSE)</f>
        <v>Si</v>
      </c>
      <c r="J50" s="133" t="str">
        <f>VLOOKUP(E50,VIP!$A$2:$O12892,8,FALSE)</f>
        <v>Si</v>
      </c>
      <c r="K50" s="133" t="str">
        <f>VLOOKUP(E50,VIP!$A$2:$O16466,6,0)</f>
        <v>NO</v>
      </c>
      <c r="L50" s="142" t="s">
        <v>2409</v>
      </c>
      <c r="M50" s="153" t="s">
        <v>2530</v>
      </c>
      <c r="N50" s="93" t="s">
        <v>2443</v>
      </c>
      <c r="O50" s="133" t="s">
        <v>2444</v>
      </c>
      <c r="P50" s="142"/>
      <c r="Q50" s="154">
        <v>44457.648842592593</v>
      </c>
    </row>
    <row r="51" spans="1:17" ht="18" x14ac:dyDescent="0.25">
      <c r="A51" s="133" t="str">
        <f>VLOOKUP(E51,'LISTADO ATM'!$A$2:$C$901,3,0)</f>
        <v>DISTRITO NACIONAL</v>
      </c>
      <c r="B51" s="145">
        <v>3336030090</v>
      </c>
      <c r="C51" s="94">
        <v>44456.811828703707</v>
      </c>
      <c r="D51" s="94" t="s">
        <v>2440</v>
      </c>
      <c r="E51" s="122">
        <v>663</v>
      </c>
      <c r="F51" s="133" t="str">
        <f>VLOOKUP(E51,VIP!$A$2:$O16015,2,0)</f>
        <v>DRBR663</v>
      </c>
      <c r="G51" s="133" t="str">
        <f>VLOOKUP(E51,'LISTADO ATM'!$A$2:$B$900,2,0)</f>
        <v>ATM S/M Olé Av. España</v>
      </c>
      <c r="H51" s="133" t="str">
        <f>VLOOKUP(E51,VIP!$A$2:$O20976,7,FALSE)</f>
        <v>N/A</v>
      </c>
      <c r="I51" s="133" t="str">
        <f>VLOOKUP(E51,VIP!$A$2:$O12941,8,FALSE)</f>
        <v>N/A</v>
      </c>
      <c r="J51" s="133" t="str">
        <f>VLOOKUP(E51,VIP!$A$2:$O12891,8,FALSE)</f>
        <v>N/A</v>
      </c>
      <c r="K51" s="133" t="str">
        <f>VLOOKUP(E51,VIP!$A$2:$O16465,6,0)</f>
        <v>N/A</v>
      </c>
      <c r="L51" s="142" t="s">
        <v>2409</v>
      </c>
      <c r="M51" s="153" t="s">
        <v>2530</v>
      </c>
      <c r="N51" s="93" t="s">
        <v>2443</v>
      </c>
      <c r="O51" s="133" t="s">
        <v>2444</v>
      </c>
      <c r="P51" s="142"/>
      <c r="Q51" s="154">
        <v>44457.658229166664</v>
      </c>
    </row>
    <row r="52" spans="1:17" ht="18" x14ac:dyDescent="0.25">
      <c r="A52" s="133" t="str">
        <f>VLOOKUP(E52,'LISTADO ATM'!$A$2:$C$901,3,0)</f>
        <v>DISTRITO NACIONAL</v>
      </c>
      <c r="B52" s="145">
        <v>3336030092</v>
      </c>
      <c r="C52" s="94">
        <v>44456.815752314818</v>
      </c>
      <c r="D52" s="94" t="s">
        <v>2440</v>
      </c>
      <c r="E52" s="122">
        <v>461</v>
      </c>
      <c r="F52" s="133" t="str">
        <f>VLOOKUP(E52,VIP!$A$2:$O16014,2,0)</f>
        <v>DRBR461</v>
      </c>
      <c r="G52" s="133" t="str">
        <f>VLOOKUP(E52,'LISTADO ATM'!$A$2:$B$900,2,0)</f>
        <v xml:space="preserve">ATM Autobanco Sarasota I </v>
      </c>
      <c r="H52" s="133" t="str">
        <f>VLOOKUP(E52,VIP!$A$2:$O20975,7,FALSE)</f>
        <v>Si</v>
      </c>
      <c r="I52" s="133" t="str">
        <f>VLOOKUP(E52,VIP!$A$2:$O12940,8,FALSE)</f>
        <v>Si</v>
      </c>
      <c r="J52" s="133" t="str">
        <f>VLOOKUP(E52,VIP!$A$2:$O12890,8,FALSE)</f>
        <v>Si</v>
      </c>
      <c r="K52" s="133" t="str">
        <f>VLOOKUP(E52,VIP!$A$2:$O16464,6,0)</f>
        <v>SI</v>
      </c>
      <c r="L52" s="142" t="s">
        <v>2409</v>
      </c>
      <c r="M52" s="153" t="s">
        <v>2530</v>
      </c>
      <c r="N52" s="93" t="s">
        <v>2443</v>
      </c>
      <c r="O52" s="133" t="s">
        <v>2444</v>
      </c>
      <c r="P52" s="142"/>
      <c r="Q52" s="154">
        <v>44457.658877314818</v>
      </c>
    </row>
    <row r="53" spans="1:17" ht="18" x14ac:dyDescent="0.25">
      <c r="A53" s="133" t="str">
        <f>VLOOKUP(E53,'LISTADO ATM'!$A$2:$C$901,3,0)</f>
        <v>SUR</v>
      </c>
      <c r="B53" s="145">
        <v>3336030097</v>
      </c>
      <c r="C53" s="94">
        <v>44456.838958333334</v>
      </c>
      <c r="D53" s="94" t="s">
        <v>2440</v>
      </c>
      <c r="E53" s="122">
        <v>44</v>
      </c>
      <c r="F53" s="133" t="str">
        <f>VLOOKUP(E53,VIP!$A$2:$O16013,2,0)</f>
        <v>DRBR044</v>
      </c>
      <c r="G53" s="133" t="str">
        <f>VLOOKUP(E53,'LISTADO ATM'!$A$2:$B$900,2,0)</f>
        <v xml:space="preserve">ATM Oficina Pedernales </v>
      </c>
      <c r="H53" s="133" t="str">
        <f>VLOOKUP(E53,VIP!$A$2:$O20974,7,FALSE)</f>
        <v>Si</v>
      </c>
      <c r="I53" s="133" t="str">
        <f>VLOOKUP(E53,VIP!$A$2:$O12939,8,FALSE)</f>
        <v>Si</v>
      </c>
      <c r="J53" s="133" t="str">
        <f>VLOOKUP(E53,VIP!$A$2:$O12889,8,FALSE)</f>
        <v>Si</v>
      </c>
      <c r="K53" s="133" t="str">
        <f>VLOOKUP(E53,VIP!$A$2:$O16463,6,0)</f>
        <v>SI</v>
      </c>
      <c r="L53" s="142" t="s">
        <v>2409</v>
      </c>
      <c r="M53" s="153" t="s">
        <v>2530</v>
      </c>
      <c r="N53" s="93" t="s">
        <v>2443</v>
      </c>
      <c r="O53" s="133" t="s">
        <v>2444</v>
      </c>
      <c r="P53" s="142"/>
      <c r="Q53" s="154">
        <v>44457.659375000003</v>
      </c>
    </row>
    <row r="54" spans="1:17" ht="18" x14ac:dyDescent="0.25">
      <c r="A54" s="133" t="str">
        <f>VLOOKUP(E54,'LISTADO ATM'!$A$2:$C$901,3,0)</f>
        <v>DISTRITO NACIONAL</v>
      </c>
      <c r="B54" s="145">
        <v>3336030098</v>
      </c>
      <c r="C54" s="94">
        <v>44456.840370370373</v>
      </c>
      <c r="D54" s="94" t="s">
        <v>2440</v>
      </c>
      <c r="E54" s="122">
        <v>31</v>
      </c>
      <c r="F54" s="133" t="str">
        <f>VLOOKUP(E54,VIP!$A$2:$O16012,2,0)</f>
        <v>DRBR031</v>
      </c>
      <c r="G54" s="133" t="str">
        <f>VLOOKUP(E54,'LISTADO ATM'!$A$2:$B$900,2,0)</f>
        <v xml:space="preserve">ATM Oficina San Martín I </v>
      </c>
      <c r="H54" s="133" t="str">
        <f>VLOOKUP(E54,VIP!$A$2:$O20973,7,FALSE)</f>
        <v>Si</v>
      </c>
      <c r="I54" s="133" t="str">
        <f>VLOOKUP(E54,VIP!$A$2:$O12938,8,FALSE)</f>
        <v>Si</v>
      </c>
      <c r="J54" s="133" t="str">
        <f>VLOOKUP(E54,VIP!$A$2:$O12888,8,FALSE)</f>
        <v>Si</v>
      </c>
      <c r="K54" s="133" t="str">
        <f>VLOOKUP(E54,VIP!$A$2:$O16462,6,0)</f>
        <v>NO</v>
      </c>
      <c r="L54" s="142" t="s">
        <v>2409</v>
      </c>
      <c r="M54" s="153" t="s">
        <v>2530</v>
      </c>
      <c r="N54" s="93" t="s">
        <v>2443</v>
      </c>
      <c r="O54" s="133" t="s">
        <v>2444</v>
      </c>
      <c r="P54" s="142"/>
      <c r="Q54" s="154">
        <v>44457.65960648148</v>
      </c>
    </row>
    <row r="55" spans="1:17" ht="18" x14ac:dyDescent="0.25">
      <c r="A55" s="133" t="str">
        <f>VLOOKUP(E55,'LISTADO ATM'!$A$2:$C$901,3,0)</f>
        <v>SUR</v>
      </c>
      <c r="B55" s="145">
        <v>3336030099</v>
      </c>
      <c r="C55" s="94">
        <v>44456.84269675926</v>
      </c>
      <c r="D55" s="94" t="s">
        <v>2440</v>
      </c>
      <c r="E55" s="122">
        <v>615</v>
      </c>
      <c r="F55" s="133" t="str">
        <f>VLOOKUP(E55,VIP!$A$2:$O16011,2,0)</f>
        <v>DRBR418</v>
      </c>
      <c r="G55" s="133" t="str">
        <f>VLOOKUP(E55,'LISTADO ATM'!$A$2:$B$900,2,0)</f>
        <v xml:space="preserve">ATM Estación Sunix Cabral (Barahona) </v>
      </c>
      <c r="H55" s="133" t="str">
        <f>VLOOKUP(E55,VIP!$A$2:$O20972,7,FALSE)</f>
        <v>Si</v>
      </c>
      <c r="I55" s="133" t="str">
        <f>VLOOKUP(E55,VIP!$A$2:$O12937,8,FALSE)</f>
        <v>Si</v>
      </c>
      <c r="J55" s="133" t="str">
        <f>VLOOKUP(E55,VIP!$A$2:$O12887,8,FALSE)</f>
        <v>Si</v>
      </c>
      <c r="K55" s="133" t="str">
        <f>VLOOKUP(E55,VIP!$A$2:$O16461,6,0)</f>
        <v>NO</v>
      </c>
      <c r="L55" s="142" t="s">
        <v>2409</v>
      </c>
      <c r="M55" s="153" t="s">
        <v>2530</v>
      </c>
      <c r="N55" s="93" t="s">
        <v>2443</v>
      </c>
      <c r="O55" s="133" t="s">
        <v>2444</v>
      </c>
      <c r="P55" s="142"/>
      <c r="Q55" s="154">
        <v>44457.437662037039</v>
      </c>
    </row>
    <row r="56" spans="1:17" ht="18" x14ac:dyDescent="0.25">
      <c r="A56" s="133" t="str">
        <f>VLOOKUP(E56,'LISTADO ATM'!$A$2:$C$901,3,0)</f>
        <v>DISTRITO NACIONAL</v>
      </c>
      <c r="B56" s="145">
        <v>3336030102</v>
      </c>
      <c r="C56" s="94">
        <v>44456.846168981479</v>
      </c>
      <c r="D56" s="94" t="s">
        <v>2440</v>
      </c>
      <c r="E56" s="122">
        <v>406</v>
      </c>
      <c r="F56" s="133" t="str">
        <f>VLOOKUP(E56,VIP!$A$2:$O16010,2,0)</f>
        <v>DRBR406</v>
      </c>
      <c r="G56" s="133" t="str">
        <f>VLOOKUP(E56,'LISTADO ATM'!$A$2:$B$900,2,0)</f>
        <v xml:space="preserve">ATM UNP Plaza Lama Máximo Gómez </v>
      </c>
      <c r="H56" s="133" t="str">
        <f>VLOOKUP(E56,VIP!$A$2:$O20971,7,FALSE)</f>
        <v>Si</v>
      </c>
      <c r="I56" s="133" t="str">
        <f>VLOOKUP(E56,VIP!$A$2:$O12936,8,FALSE)</f>
        <v>Si</v>
      </c>
      <c r="J56" s="133" t="str">
        <f>VLOOKUP(E56,VIP!$A$2:$O12886,8,FALSE)</f>
        <v>Si</v>
      </c>
      <c r="K56" s="133" t="str">
        <f>VLOOKUP(E56,VIP!$A$2:$O16460,6,0)</f>
        <v>SI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7" t="s">
        <v>2433</v>
      </c>
    </row>
    <row r="57" spans="1:17" ht="18" x14ac:dyDescent="0.25">
      <c r="A57" s="133" t="str">
        <f>VLOOKUP(E57,'LISTADO ATM'!$A$2:$C$901,3,0)</f>
        <v>ESTE</v>
      </c>
      <c r="B57" s="145">
        <v>3336030105</v>
      </c>
      <c r="C57" s="94">
        <v>44456.871342592596</v>
      </c>
      <c r="D57" s="94" t="s">
        <v>2174</v>
      </c>
      <c r="E57" s="122">
        <v>613</v>
      </c>
      <c r="F57" s="133" t="str">
        <f>VLOOKUP(E57,VIP!$A$2:$O16009,2,0)</f>
        <v>DRBR145</v>
      </c>
      <c r="G57" s="133" t="str">
        <f>VLOOKUP(E57,'LISTADO ATM'!$A$2:$B$900,2,0)</f>
        <v xml:space="preserve">ATM Almacenes Zaglul (La Altagracia) </v>
      </c>
      <c r="H57" s="133" t="str">
        <f>VLOOKUP(E57,VIP!$A$2:$O20970,7,FALSE)</f>
        <v>Si</v>
      </c>
      <c r="I57" s="133" t="str">
        <f>VLOOKUP(E57,VIP!$A$2:$O12935,8,FALSE)</f>
        <v>Si</v>
      </c>
      <c r="J57" s="133" t="str">
        <f>VLOOKUP(E57,VIP!$A$2:$O12885,8,FALSE)</f>
        <v>Si</v>
      </c>
      <c r="K57" s="133" t="str">
        <f>VLOOKUP(E57,VIP!$A$2:$O16459,6,0)</f>
        <v>NO</v>
      </c>
      <c r="L57" s="142" t="s">
        <v>2238</v>
      </c>
      <c r="M57" s="153" t="s">
        <v>2530</v>
      </c>
      <c r="N57" s="93" t="s">
        <v>2443</v>
      </c>
      <c r="O57" s="133" t="s">
        <v>2445</v>
      </c>
      <c r="P57" s="142"/>
      <c r="Q57" s="154">
        <v>44457.439120370371</v>
      </c>
    </row>
    <row r="58" spans="1:17" ht="18" x14ac:dyDescent="0.25">
      <c r="A58" s="133" t="str">
        <f>VLOOKUP(E58,'LISTADO ATM'!$A$2:$C$901,3,0)</f>
        <v>ESTE</v>
      </c>
      <c r="B58" s="145">
        <v>3336030106</v>
      </c>
      <c r="C58" s="94">
        <v>44456.875590277778</v>
      </c>
      <c r="D58" s="94" t="s">
        <v>2174</v>
      </c>
      <c r="E58" s="122">
        <v>480</v>
      </c>
      <c r="F58" s="133" t="str">
        <f>VLOOKUP(E58,VIP!$A$2:$O16008,2,0)</f>
        <v>DRBR480</v>
      </c>
      <c r="G58" s="133" t="str">
        <f>VLOOKUP(E58,'LISTADO ATM'!$A$2:$B$900,2,0)</f>
        <v>ATM UNP Farmaconal Higuey</v>
      </c>
      <c r="H58" s="133" t="str">
        <f>VLOOKUP(E58,VIP!$A$2:$O20969,7,FALSE)</f>
        <v>N/A</v>
      </c>
      <c r="I58" s="133" t="str">
        <f>VLOOKUP(E58,VIP!$A$2:$O12934,8,FALSE)</f>
        <v>N/A</v>
      </c>
      <c r="J58" s="133" t="str">
        <f>VLOOKUP(E58,VIP!$A$2:$O12884,8,FALSE)</f>
        <v>N/A</v>
      </c>
      <c r="K58" s="133" t="str">
        <f>VLOOKUP(E58,VIP!$A$2:$O16458,6,0)</f>
        <v>N/A</v>
      </c>
      <c r="L58" s="142" t="s">
        <v>2212</v>
      </c>
      <c r="M58" s="153" t="s">
        <v>2530</v>
      </c>
      <c r="N58" s="93" t="s">
        <v>2443</v>
      </c>
      <c r="O58" s="133" t="s">
        <v>2445</v>
      </c>
      <c r="P58" s="142"/>
      <c r="Q58" s="154">
        <v>44457.611145833333</v>
      </c>
    </row>
    <row r="59" spans="1:17" ht="18" x14ac:dyDescent="0.25">
      <c r="A59" s="133" t="str">
        <f>VLOOKUP(E59,'LISTADO ATM'!$A$2:$C$901,3,0)</f>
        <v>DISTRITO NACIONAL</v>
      </c>
      <c r="B59" s="145">
        <v>3336030107</v>
      </c>
      <c r="C59" s="94">
        <v>44456.875810185185</v>
      </c>
      <c r="D59" s="94" t="s">
        <v>2440</v>
      </c>
      <c r="E59" s="122">
        <v>515</v>
      </c>
      <c r="F59" s="133" t="str">
        <f>VLOOKUP(E59,VIP!$A$2:$O16007,2,0)</f>
        <v>DRBR515</v>
      </c>
      <c r="G59" s="133" t="str">
        <f>VLOOKUP(E59,'LISTADO ATM'!$A$2:$B$900,2,0)</f>
        <v xml:space="preserve">ATM Oficina Agora Mall I </v>
      </c>
      <c r="H59" s="133" t="str">
        <f>VLOOKUP(E59,VIP!$A$2:$O20968,7,FALSE)</f>
        <v>Si</v>
      </c>
      <c r="I59" s="133" t="str">
        <f>VLOOKUP(E59,VIP!$A$2:$O12933,8,FALSE)</f>
        <v>Si</v>
      </c>
      <c r="J59" s="133" t="str">
        <f>VLOOKUP(E59,VIP!$A$2:$O12883,8,FALSE)</f>
        <v>Si</v>
      </c>
      <c r="K59" s="133" t="str">
        <f>VLOOKUP(E59,VIP!$A$2:$O16457,6,0)</f>
        <v>SI</v>
      </c>
      <c r="L59" s="142" t="s">
        <v>2433</v>
      </c>
      <c r="M59" s="153" t="s">
        <v>2530</v>
      </c>
      <c r="N59" s="93" t="s">
        <v>2443</v>
      </c>
      <c r="O59" s="133" t="s">
        <v>2444</v>
      </c>
      <c r="P59" s="142"/>
      <c r="Q59" s="154">
        <v>44457.43822916667</v>
      </c>
    </row>
    <row r="60" spans="1:17" ht="18" x14ac:dyDescent="0.25">
      <c r="A60" s="133" t="str">
        <f>VLOOKUP(E60,'LISTADO ATM'!$A$2:$C$901,3,0)</f>
        <v>DISTRITO NACIONAL</v>
      </c>
      <c r="B60" s="145">
        <v>3336030108</v>
      </c>
      <c r="C60" s="94">
        <v>44456.876863425925</v>
      </c>
      <c r="D60" s="94" t="s">
        <v>2174</v>
      </c>
      <c r="E60" s="122">
        <v>744</v>
      </c>
      <c r="F60" s="133" t="str">
        <f>VLOOKUP(E60,VIP!$A$2:$O16006,2,0)</f>
        <v>DRBR289</v>
      </c>
      <c r="G60" s="133" t="str">
        <f>VLOOKUP(E60,'LISTADO ATM'!$A$2:$B$900,2,0)</f>
        <v xml:space="preserve">ATM Multicentro La Sirena Venezuela </v>
      </c>
      <c r="H60" s="133" t="str">
        <f>VLOOKUP(E60,VIP!$A$2:$O20967,7,FALSE)</f>
        <v>Si</v>
      </c>
      <c r="I60" s="133" t="str">
        <f>VLOOKUP(E60,VIP!$A$2:$O12932,8,FALSE)</f>
        <v>Si</v>
      </c>
      <c r="J60" s="133" t="str">
        <f>VLOOKUP(E60,VIP!$A$2:$O12882,8,FALSE)</f>
        <v>Si</v>
      </c>
      <c r="K60" s="133" t="str">
        <f>VLOOKUP(E60,VIP!$A$2:$O16456,6,0)</f>
        <v>SI</v>
      </c>
      <c r="L60" s="142" t="s">
        <v>2212</v>
      </c>
      <c r="M60" s="93" t="s">
        <v>2437</v>
      </c>
      <c r="N60" s="93" t="s">
        <v>2443</v>
      </c>
      <c r="O60" s="133" t="s">
        <v>2445</v>
      </c>
      <c r="P60" s="142"/>
      <c r="Q60" s="147" t="s">
        <v>2212</v>
      </c>
    </row>
    <row r="61" spans="1:17" ht="18" x14ac:dyDescent="0.25">
      <c r="A61" s="133" t="str">
        <f>VLOOKUP(E61,'LISTADO ATM'!$A$2:$C$901,3,0)</f>
        <v>DISTRITO NACIONAL</v>
      </c>
      <c r="B61" s="145">
        <v>3336030109</v>
      </c>
      <c r="C61" s="94">
        <v>44456.886550925927</v>
      </c>
      <c r="D61" s="94" t="s">
        <v>2174</v>
      </c>
      <c r="E61" s="122">
        <v>453</v>
      </c>
      <c r="F61" s="133" t="str">
        <f>VLOOKUP(E61,VIP!$A$2:$O16005,2,0)</f>
        <v>DRBR453</v>
      </c>
      <c r="G61" s="133" t="str">
        <f>VLOOKUP(E61,'LISTADO ATM'!$A$2:$B$900,2,0)</f>
        <v xml:space="preserve">ATM Autobanco Sarasota II </v>
      </c>
      <c r="H61" s="133" t="str">
        <f>VLOOKUP(E61,VIP!$A$2:$O20966,7,FALSE)</f>
        <v>Si</v>
      </c>
      <c r="I61" s="133" t="str">
        <f>VLOOKUP(E61,VIP!$A$2:$O12931,8,FALSE)</f>
        <v>Si</v>
      </c>
      <c r="J61" s="133" t="str">
        <f>VLOOKUP(E61,VIP!$A$2:$O12881,8,FALSE)</f>
        <v>Si</v>
      </c>
      <c r="K61" s="133" t="str">
        <f>VLOOKUP(E61,VIP!$A$2:$O16455,6,0)</f>
        <v>SI</v>
      </c>
      <c r="L61" s="142" t="s">
        <v>2212</v>
      </c>
      <c r="M61" s="93" t="s">
        <v>2437</v>
      </c>
      <c r="N61" s="93" t="s">
        <v>2443</v>
      </c>
      <c r="O61" s="133" t="s">
        <v>2445</v>
      </c>
      <c r="P61" s="142"/>
      <c r="Q61" s="147" t="s">
        <v>2212</v>
      </c>
    </row>
    <row r="62" spans="1:17" ht="18" x14ac:dyDescent="0.25">
      <c r="A62" s="133" t="str">
        <f>VLOOKUP(E62,'LISTADO ATM'!$A$2:$C$901,3,0)</f>
        <v>DISTRITO NACIONAL</v>
      </c>
      <c r="B62" s="145">
        <v>3336030110</v>
      </c>
      <c r="C62" s="94">
        <v>44456.888495370367</v>
      </c>
      <c r="D62" s="94" t="s">
        <v>2174</v>
      </c>
      <c r="E62" s="122">
        <v>85</v>
      </c>
      <c r="F62" s="133" t="str">
        <f>VLOOKUP(E62,VIP!$A$2:$O16004,2,0)</f>
        <v>DRBR085</v>
      </c>
      <c r="G62" s="133" t="str">
        <f>VLOOKUP(E62,'LISTADO ATM'!$A$2:$B$900,2,0)</f>
        <v xml:space="preserve">ATM Oficina San Isidro (Fuerza Aérea) </v>
      </c>
      <c r="H62" s="133" t="str">
        <f>VLOOKUP(E62,VIP!$A$2:$O20965,7,FALSE)</f>
        <v>Si</v>
      </c>
      <c r="I62" s="133" t="str">
        <f>VLOOKUP(E62,VIP!$A$2:$O12930,8,FALSE)</f>
        <v>Si</v>
      </c>
      <c r="J62" s="133" t="str">
        <f>VLOOKUP(E62,VIP!$A$2:$O12880,8,FALSE)</f>
        <v>Si</v>
      </c>
      <c r="K62" s="133" t="str">
        <f>VLOOKUP(E62,VIP!$A$2:$O16454,6,0)</f>
        <v>NO</v>
      </c>
      <c r="L62" s="142" t="s">
        <v>2455</v>
      </c>
      <c r="M62" s="93" t="s">
        <v>2437</v>
      </c>
      <c r="N62" s="93" t="s">
        <v>2443</v>
      </c>
      <c r="O62" s="133" t="s">
        <v>2445</v>
      </c>
      <c r="P62" s="142"/>
      <c r="Q62" s="147" t="s">
        <v>2455</v>
      </c>
    </row>
    <row r="63" spans="1:17" ht="18" x14ac:dyDescent="0.25">
      <c r="A63" s="133" t="str">
        <f>VLOOKUP(E63,'LISTADO ATM'!$A$2:$C$901,3,0)</f>
        <v>DISTRITO NACIONAL</v>
      </c>
      <c r="B63" s="145">
        <v>3336030111</v>
      </c>
      <c r="C63" s="94">
        <v>44456.890486111108</v>
      </c>
      <c r="D63" s="94" t="s">
        <v>2174</v>
      </c>
      <c r="E63" s="122">
        <v>300</v>
      </c>
      <c r="F63" s="133" t="str">
        <f>VLOOKUP(E63,VIP!$A$2:$O16003,2,0)</f>
        <v>DRBR300</v>
      </c>
      <c r="G63" s="133" t="str">
        <f>VLOOKUP(E63,'LISTADO ATM'!$A$2:$B$900,2,0)</f>
        <v xml:space="preserve">ATM S/M Aprezio Los Guaricanos </v>
      </c>
      <c r="H63" s="133" t="str">
        <f>VLOOKUP(E63,VIP!$A$2:$O20964,7,FALSE)</f>
        <v>Si</v>
      </c>
      <c r="I63" s="133" t="str">
        <f>VLOOKUP(E63,VIP!$A$2:$O12929,8,FALSE)</f>
        <v>Si</v>
      </c>
      <c r="J63" s="133" t="str">
        <f>VLOOKUP(E63,VIP!$A$2:$O12879,8,FALSE)</f>
        <v>Si</v>
      </c>
      <c r="K63" s="133" t="str">
        <f>VLOOKUP(E63,VIP!$A$2:$O16453,6,0)</f>
        <v>NO</v>
      </c>
      <c r="L63" s="142" t="s">
        <v>2670</v>
      </c>
      <c r="M63" s="153" t="s">
        <v>2530</v>
      </c>
      <c r="N63" s="93" t="s">
        <v>2443</v>
      </c>
      <c r="O63" s="133" t="s">
        <v>2445</v>
      </c>
      <c r="P63" s="142"/>
      <c r="Q63" s="154">
        <v>44457.440763888888</v>
      </c>
    </row>
    <row r="64" spans="1:17" ht="18" x14ac:dyDescent="0.25">
      <c r="A64" s="133" t="str">
        <f>VLOOKUP(E64,'LISTADO ATM'!$A$2:$C$901,3,0)</f>
        <v>NORTE</v>
      </c>
      <c r="B64" s="145">
        <v>3336030114</v>
      </c>
      <c r="C64" s="94">
        <v>44456.894826388889</v>
      </c>
      <c r="D64" s="94" t="s">
        <v>2459</v>
      </c>
      <c r="E64" s="122">
        <v>350</v>
      </c>
      <c r="F64" s="133" t="str">
        <f>VLOOKUP(E64,VIP!$A$2:$O16002,2,0)</f>
        <v>DRBR350</v>
      </c>
      <c r="G64" s="133" t="str">
        <f>VLOOKUP(E64,'LISTADO ATM'!$A$2:$B$900,2,0)</f>
        <v xml:space="preserve">ATM Oficina Villa Tapia </v>
      </c>
      <c r="H64" s="133" t="str">
        <f>VLOOKUP(E64,VIP!$A$2:$O20963,7,FALSE)</f>
        <v>Si</v>
      </c>
      <c r="I64" s="133" t="str">
        <f>VLOOKUP(E64,VIP!$A$2:$O12928,8,FALSE)</f>
        <v>Si</v>
      </c>
      <c r="J64" s="133" t="str">
        <f>VLOOKUP(E64,VIP!$A$2:$O12878,8,FALSE)</f>
        <v>Si</v>
      </c>
      <c r="K64" s="133" t="str">
        <f>VLOOKUP(E64,VIP!$A$2:$O16452,6,0)</f>
        <v>NO</v>
      </c>
      <c r="L64" s="142" t="s">
        <v>2409</v>
      </c>
      <c r="M64" s="153" t="s">
        <v>2530</v>
      </c>
      <c r="N64" s="93" t="s">
        <v>2443</v>
      </c>
      <c r="O64" s="133" t="s">
        <v>2621</v>
      </c>
      <c r="P64" s="142"/>
      <c r="Q64" s="154">
        <v>44457.65315972222</v>
      </c>
    </row>
    <row r="65" spans="1:17" ht="18" x14ac:dyDescent="0.25">
      <c r="A65" s="133" t="str">
        <f>VLOOKUP(E65,'LISTADO ATM'!$A$2:$C$901,3,0)</f>
        <v>ESTE</v>
      </c>
      <c r="B65" s="145">
        <v>3336030116</v>
      </c>
      <c r="C65" s="94">
        <v>44456.930208333331</v>
      </c>
      <c r="D65" s="94" t="s">
        <v>2174</v>
      </c>
      <c r="E65" s="122">
        <v>385</v>
      </c>
      <c r="F65" s="133" t="str">
        <f>VLOOKUP(E65,VIP!$A$2:$O16001,2,0)</f>
        <v>DRBR385</v>
      </c>
      <c r="G65" s="133" t="str">
        <f>VLOOKUP(E65,'LISTADO ATM'!$A$2:$B$900,2,0)</f>
        <v xml:space="preserve">ATM Plaza Verón I </v>
      </c>
      <c r="H65" s="133" t="str">
        <f>VLOOKUP(E65,VIP!$A$2:$O20962,7,FALSE)</f>
        <v>Si</v>
      </c>
      <c r="I65" s="133" t="str">
        <f>VLOOKUP(E65,VIP!$A$2:$O12927,8,FALSE)</f>
        <v>Si</v>
      </c>
      <c r="J65" s="133" t="str">
        <f>VLOOKUP(E65,VIP!$A$2:$O12877,8,FALSE)</f>
        <v>Si</v>
      </c>
      <c r="K65" s="133" t="str">
        <f>VLOOKUP(E65,VIP!$A$2:$O16451,6,0)</f>
        <v>NO</v>
      </c>
      <c r="L65" s="142" t="s">
        <v>2455</v>
      </c>
      <c r="M65" s="93" t="s">
        <v>2437</v>
      </c>
      <c r="N65" s="93" t="s">
        <v>2443</v>
      </c>
      <c r="O65" s="133" t="s">
        <v>2445</v>
      </c>
      <c r="P65" s="142"/>
      <c r="Q65" s="147" t="s">
        <v>2455</v>
      </c>
    </row>
    <row r="66" spans="1:17" ht="18" x14ac:dyDescent="0.25">
      <c r="A66" s="133" t="str">
        <f>VLOOKUP(E66,'LISTADO ATM'!$A$2:$C$901,3,0)</f>
        <v>DISTRITO NACIONAL</v>
      </c>
      <c r="B66" s="145">
        <v>3336030117</v>
      </c>
      <c r="C66" s="94">
        <v>44456.934050925927</v>
      </c>
      <c r="D66" s="94" t="s">
        <v>2174</v>
      </c>
      <c r="E66" s="122">
        <v>14</v>
      </c>
      <c r="F66" s="133" t="str">
        <f>VLOOKUP(E66,VIP!$A$2:$O16000,2,0)</f>
        <v>DRBR014</v>
      </c>
      <c r="G66" s="133" t="str">
        <f>VLOOKUP(E66,'LISTADO ATM'!$A$2:$B$900,2,0)</f>
        <v xml:space="preserve">ATM Oficina Aeropuerto Las Américas I </v>
      </c>
      <c r="H66" s="133" t="str">
        <f>VLOOKUP(E66,VIP!$A$2:$O20961,7,FALSE)</f>
        <v>Si</v>
      </c>
      <c r="I66" s="133" t="str">
        <f>VLOOKUP(E66,VIP!$A$2:$O12926,8,FALSE)</f>
        <v>Si</v>
      </c>
      <c r="J66" s="133" t="str">
        <f>VLOOKUP(E66,VIP!$A$2:$O12876,8,FALSE)</f>
        <v>Si</v>
      </c>
      <c r="K66" s="133" t="str">
        <f>VLOOKUP(E66,VIP!$A$2:$O16450,6,0)</f>
        <v>NO</v>
      </c>
      <c r="L66" s="142" t="s">
        <v>2455</v>
      </c>
      <c r="M66" s="93" t="s">
        <v>2437</v>
      </c>
      <c r="N66" s="93" t="s">
        <v>2443</v>
      </c>
      <c r="O66" s="133" t="s">
        <v>2445</v>
      </c>
      <c r="P66" s="142"/>
      <c r="Q66" s="147" t="s">
        <v>2455</v>
      </c>
    </row>
    <row r="67" spans="1:17" ht="18" x14ac:dyDescent="0.25">
      <c r="A67" s="133" t="str">
        <f>VLOOKUP(E67,'LISTADO ATM'!$A$2:$C$901,3,0)</f>
        <v>SUR</v>
      </c>
      <c r="B67" s="145">
        <v>3336030118</v>
      </c>
      <c r="C67" s="94">
        <v>44456.97792824074</v>
      </c>
      <c r="D67" s="94" t="s">
        <v>2440</v>
      </c>
      <c r="E67" s="122">
        <v>677</v>
      </c>
      <c r="F67" s="133" t="str">
        <f>VLOOKUP(E67,VIP!$A$2:$O16001,2,0)</f>
        <v>DRBR677</v>
      </c>
      <c r="G67" s="133" t="str">
        <f>VLOOKUP(E67,'LISTADO ATM'!$A$2:$B$900,2,0)</f>
        <v>ATM PBG Villa Jaragua</v>
      </c>
      <c r="H67" s="133" t="str">
        <f>VLOOKUP(E67,VIP!$A$2:$O20962,7,FALSE)</f>
        <v>Si</v>
      </c>
      <c r="I67" s="133" t="str">
        <f>VLOOKUP(E67,VIP!$A$2:$O12927,8,FALSE)</f>
        <v>Si</v>
      </c>
      <c r="J67" s="133" t="str">
        <f>VLOOKUP(E67,VIP!$A$2:$O12877,8,FALSE)</f>
        <v>Si</v>
      </c>
      <c r="K67" s="133" t="str">
        <f>VLOOKUP(E67,VIP!$A$2:$O16451,6,0)</f>
        <v>SI</v>
      </c>
      <c r="L67" s="142" t="s">
        <v>2409</v>
      </c>
      <c r="M67" s="153" t="s">
        <v>2530</v>
      </c>
      <c r="N67" s="93" t="s">
        <v>2443</v>
      </c>
      <c r="O67" s="133" t="s">
        <v>2444</v>
      </c>
      <c r="P67" s="142"/>
      <c r="Q67" s="154">
        <v>44457.660833333335</v>
      </c>
    </row>
    <row r="68" spans="1:17" ht="18" x14ac:dyDescent="0.25">
      <c r="A68" s="133" t="str">
        <f>VLOOKUP(E68,'LISTADO ATM'!$A$2:$C$901,3,0)</f>
        <v>DISTRITO NACIONAL</v>
      </c>
      <c r="B68" s="145">
        <v>3336030122</v>
      </c>
      <c r="C68" s="94">
        <v>44457.043749999997</v>
      </c>
      <c r="D68" s="94" t="s">
        <v>2440</v>
      </c>
      <c r="E68" s="122">
        <v>600</v>
      </c>
      <c r="F68" s="133" t="str">
        <f>VLOOKUP(E68,VIP!$A$2:$O16000,2,0)</f>
        <v>DRBR600</v>
      </c>
      <c r="G68" s="133" t="str">
        <f>VLOOKUP(E68,'LISTADO ATM'!$A$2:$B$900,2,0)</f>
        <v>ATM S/M Bravo Hipica</v>
      </c>
      <c r="H68" s="133" t="str">
        <f>VLOOKUP(E68,VIP!$A$2:$O20961,7,FALSE)</f>
        <v>N/A</v>
      </c>
      <c r="I68" s="133" t="str">
        <f>VLOOKUP(E68,VIP!$A$2:$O12926,8,FALSE)</f>
        <v>N/A</v>
      </c>
      <c r="J68" s="133" t="str">
        <f>VLOOKUP(E68,VIP!$A$2:$O12876,8,FALSE)</f>
        <v>N/A</v>
      </c>
      <c r="K68" s="133" t="str">
        <f>VLOOKUP(E68,VIP!$A$2:$O16450,6,0)</f>
        <v>N/A</v>
      </c>
      <c r="L68" s="142" t="s">
        <v>2433</v>
      </c>
      <c r="M68" s="153" t="s">
        <v>2530</v>
      </c>
      <c r="N68" s="93" t="s">
        <v>2443</v>
      </c>
      <c r="O68" s="133" t="s">
        <v>2444</v>
      </c>
      <c r="P68" s="142"/>
      <c r="Q68" s="154">
        <v>44457.642118055555</v>
      </c>
    </row>
    <row r="69" spans="1:17" ht="18" x14ac:dyDescent="0.25">
      <c r="A69" s="133" t="str">
        <f>VLOOKUP(E69,'LISTADO ATM'!$A$2:$C$901,3,0)</f>
        <v>DISTRITO NACIONAL</v>
      </c>
      <c r="B69" s="145">
        <v>3336030123</v>
      </c>
      <c r="C69" s="94">
        <v>44457.063750000001</v>
      </c>
      <c r="D69" s="94" t="s">
        <v>2440</v>
      </c>
      <c r="E69" s="122">
        <v>325</v>
      </c>
      <c r="F69" s="133" t="str">
        <f>VLOOKUP(E69,VIP!$A$2:$O16005,2,0)</f>
        <v>DRBR325</v>
      </c>
      <c r="G69" s="133" t="str">
        <f>VLOOKUP(E69,'LISTADO ATM'!$A$2:$B$900,2,0)</f>
        <v>ATM Casa Edwin</v>
      </c>
      <c r="H69" s="133" t="str">
        <f>VLOOKUP(E69,VIP!$A$2:$O20966,7,FALSE)</f>
        <v>Si</v>
      </c>
      <c r="I69" s="133" t="str">
        <f>VLOOKUP(E69,VIP!$A$2:$O12931,8,FALSE)</f>
        <v>Si</v>
      </c>
      <c r="J69" s="133" t="str">
        <f>VLOOKUP(E69,VIP!$A$2:$O12881,8,FALSE)</f>
        <v>Si</v>
      </c>
      <c r="K69" s="133" t="str">
        <f>VLOOKUP(E69,VIP!$A$2:$O16455,6,0)</f>
        <v>NO</v>
      </c>
      <c r="L69" s="142" t="s">
        <v>2433</v>
      </c>
      <c r="M69" s="93" t="s">
        <v>2437</v>
      </c>
      <c r="N69" s="93" t="s">
        <v>2443</v>
      </c>
      <c r="O69" s="133" t="s">
        <v>2444</v>
      </c>
      <c r="P69" s="142"/>
      <c r="Q69" s="147" t="s">
        <v>2433</v>
      </c>
    </row>
    <row r="70" spans="1:17" ht="18" x14ac:dyDescent="0.25">
      <c r="A70" s="133" t="str">
        <f>VLOOKUP(E70,'LISTADO ATM'!$A$2:$C$901,3,0)</f>
        <v>ESTE</v>
      </c>
      <c r="B70" s="145">
        <v>3336030124</v>
      </c>
      <c r="C70" s="94">
        <v>44457.06585648148</v>
      </c>
      <c r="D70" s="94" t="s">
        <v>2174</v>
      </c>
      <c r="E70" s="122">
        <v>368</v>
      </c>
      <c r="F70" s="133" t="str">
        <f>VLOOKUP(E70,VIP!$A$2:$O16004,2,0)</f>
        <v xml:space="preserve">DRBR368 </v>
      </c>
      <c r="G70" s="133" t="str">
        <f>VLOOKUP(E70,'LISTADO ATM'!$A$2:$B$900,2,0)</f>
        <v>ATM Ayuntamiento Peralvillo</v>
      </c>
      <c r="H70" s="133" t="str">
        <f>VLOOKUP(E70,VIP!$A$2:$O20965,7,FALSE)</f>
        <v>N/A</v>
      </c>
      <c r="I70" s="133" t="str">
        <f>VLOOKUP(E70,VIP!$A$2:$O12930,8,FALSE)</f>
        <v>N/A</v>
      </c>
      <c r="J70" s="133" t="str">
        <f>VLOOKUP(E70,VIP!$A$2:$O12880,8,FALSE)</f>
        <v>N/A</v>
      </c>
      <c r="K70" s="133" t="str">
        <f>VLOOKUP(E70,VIP!$A$2:$O16454,6,0)</f>
        <v>N/A</v>
      </c>
      <c r="L70" s="142" t="s">
        <v>2238</v>
      </c>
      <c r="M70" s="153" t="s">
        <v>2530</v>
      </c>
      <c r="N70" s="93" t="s">
        <v>2443</v>
      </c>
      <c r="O70" s="133" t="s">
        <v>2445</v>
      </c>
      <c r="P70" s="142"/>
      <c r="Q70" s="154">
        <v>44457.43472222222</v>
      </c>
    </row>
    <row r="71" spans="1:17" ht="18" x14ac:dyDescent="0.25">
      <c r="A71" s="133" t="str">
        <f>VLOOKUP(E71,'LISTADO ATM'!$A$2:$C$901,3,0)</f>
        <v>DISTRITO NACIONAL</v>
      </c>
      <c r="B71" s="145">
        <v>3336030125</v>
      </c>
      <c r="C71" s="94">
        <v>44457.072465277779</v>
      </c>
      <c r="D71" s="94" t="s">
        <v>2459</v>
      </c>
      <c r="E71" s="122">
        <v>516</v>
      </c>
      <c r="F71" s="133" t="str">
        <f>VLOOKUP(E71,VIP!$A$2:$O16003,2,0)</f>
        <v>DRBR516</v>
      </c>
      <c r="G71" s="133" t="str">
        <f>VLOOKUP(E71,'LISTADO ATM'!$A$2:$B$900,2,0)</f>
        <v xml:space="preserve">ATM Oficina Gascue </v>
      </c>
      <c r="H71" s="133" t="str">
        <f>VLOOKUP(E71,VIP!$A$2:$O20964,7,FALSE)</f>
        <v>Si</v>
      </c>
      <c r="I71" s="133" t="str">
        <f>VLOOKUP(E71,VIP!$A$2:$O12929,8,FALSE)</f>
        <v>Si</v>
      </c>
      <c r="J71" s="133" t="str">
        <f>VLOOKUP(E71,VIP!$A$2:$O12879,8,FALSE)</f>
        <v>Si</v>
      </c>
      <c r="K71" s="133" t="str">
        <f>VLOOKUP(E71,VIP!$A$2:$O16453,6,0)</f>
        <v>SI</v>
      </c>
      <c r="L71" s="142" t="s">
        <v>2433</v>
      </c>
      <c r="M71" s="93" t="s">
        <v>2437</v>
      </c>
      <c r="N71" s="93" t="s">
        <v>2443</v>
      </c>
      <c r="O71" s="133" t="s">
        <v>2620</v>
      </c>
      <c r="P71" s="142"/>
      <c r="Q71" s="147" t="s">
        <v>2433</v>
      </c>
    </row>
    <row r="72" spans="1:17" ht="18" x14ac:dyDescent="0.25">
      <c r="A72" s="133" t="str">
        <f>VLOOKUP(E72,'LISTADO ATM'!$A$2:$C$901,3,0)</f>
        <v>DISTRITO NACIONAL</v>
      </c>
      <c r="B72" s="145">
        <v>3336030126</v>
      </c>
      <c r="C72" s="94">
        <v>44457.168726851851</v>
      </c>
      <c r="D72" s="94" t="s">
        <v>2174</v>
      </c>
      <c r="E72" s="122">
        <v>946</v>
      </c>
      <c r="F72" s="133" t="str">
        <f>VLOOKUP(E72,VIP!$A$2:$O16002,2,0)</f>
        <v>DRBR24R</v>
      </c>
      <c r="G72" s="133" t="str">
        <f>VLOOKUP(E72,'LISTADO ATM'!$A$2:$B$900,2,0)</f>
        <v xml:space="preserve">ATM Oficina Núñez de Cáceres I </v>
      </c>
      <c r="H72" s="133" t="str">
        <f>VLOOKUP(E72,VIP!$A$2:$O20963,7,FALSE)</f>
        <v>Si</v>
      </c>
      <c r="I72" s="133" t="str">
        <f>VLOOKUP(E72,VIP!$A$2:$O12928,8,FALSE)</f>
        <v>Si</v>
      </c>
      <c r="J72" s="133" t="str">
        <f>VLOOKUP(E72,VIP!$A$2:$O12878,8,FALSE)</f>
        <v>Si</v>
      </c>
      <c r="K72" s="133" t="str">
        <f>VLOOKUP(E72,VIP!$A$2:$O16452,6,0)</f>
        <v>NO</v>
      </c>
      <c r="L72" s="142" t="s">
        <v>2455</v>
      </c>
      <c r="M72" s="93" t="s">
        <v>2437</v>
      </c>
      <c r="N72" s="93" t="s">
        <v>2443</v>
      </c>
      <c r="O72" s="133" t="s">
        <v>2445</v>
      </c>
      <c r="P72" s="142"/>
      <c r="Q72" s="147" t="s">
        <v>2455</v>
      </c>
    </row>
    <row r="73" spans="1:17" ht="18" x14ac:dyDescent="0.25">
      <c r="A73" s="133" t="str">
        <f>VLOOKUP(E73,'LISTADO ATM'!$A$2:$C$901,3,0)</f>
        <v>DISTRITO NACIONAL</v>
      </c>
      <c r="B73" s="145">
        <v>3336030127</v>
      </c>
      <c r="C73" s="94">
        <v>44457.169571759259</v>
      </c>
      <c r="D73" s="94" t="s">
        <v>2174</v>
      </c>
      <c r="E73" s="122">
        <v>967</v>
      </c>
      <c r="F73" s="133" t="str">
        <f>VLOOKUP(E73,VIP!$A$2:$O16001,2,0)</f>
        <v>DRBR967</v>
      </c>
      <c r="G73" s="133" t="str">
        <f>VLOOKUP(E73,'LISTADO ATM'!$A$2:$B$900,2,0)</f>
        <v xml:space="preserve">ATM UNP Hiper Olé Autopista Duarte </v>
      </c>
      <c r="H73" s="133" t="str">
        <f>VLOOKUP(E73,VIP!$A$2:$O20962,7,FALSE)</f>
        <v>Si</v>
      </c>
      <c r="I73" s="133" t="str">
        <f>VLOOKUP(E73,VIP!$A$2:$O12927,8,FALSE)</f>
        <v>Si</v>
      </c>
      <c r="J73" s="133" t="str">
        <f>VLOOKUP(E73,VIP!$A$2:$O12877,8,FALSE)</f>
        <v>Si</v>
      </c>
      <c r="K73" s="133" t="str">
        <f>VLOOKUP(E73,VIP!$A$2:$O16451,6,0)</f>
        <v>NO</v>
      </c>
      <c r="L73" s="142" t="s">
        <v>2238</v>
      </c>
      <c r="M73" s="93" t="s">
        <v>2437</v>
      </c>
      <c r="N73" s="93" t="s">
        <v>2443</v>
      </c>
      <c r="O73" s="133" t="s">
        <v>2445</v>
      </c>
      <c r="P73" s="142"/>
      <c r="Q73" s="147" t="s">
        <v>2238</v>
      </c>
    </row>
    <row r="74" spans="1:17" s="119" customFormat="1" ht="18" x14ac:dyDescent="0.25">
      <c r="A74" s="133" t="str">
        <f>VLOOKUP(E74,'LISTADO ATM'!$A$2:$C$901,3,0)</f>
        <v>DISTRITO NACIONAL</v>
      </c>
      <c r="B74" s="145" t="s">
        <v>2678</v>
      </c>
      <c r="C74" s="94">
        <v>44457.268530092595</v>
      </c>
      <c r="D74" s="94" t="s">
        <v>2174</v>
      </c>
      <c r="E74" s="122">
        <v>722</v>
      </c>
      <c r="F74" s="133" t="str">
        <f>VLOOKUP(E74,VIP!$A$2:$O16005,2,0)</f>
        <v>DRBR393</v>
      </c>
      <c r="G74" s="133" t="str">
        <f>VLOOKUP(E74,'LISTADO ATM'!$A$2:$B$900,2,0)</f>
        <v xml:space="preserve">ATM Oficina Charles de Gaulle III </v>
      </c>
      <c r="H74" s="133" t="str">
        <f>VLOOKUP(E74,VIP!$A$2:$O20966,7,FALSE)</f>
        <v>Si</v>
      </c>
      <c r="I74" s="133" t="str">
        <f>VLOOKUP(E74,VIP!$A$2:$O12931,8,FALSE)</f>
        <v>Si</v>
      </c>
      <c r="J74" s="133" t="str">
        <f>VLOOKUP(E74,VIP!$A$2:$O12881,8,FALSE)</f>
        <v>Si</v>
      </c>
      <c r="K74" s="133" t="str">
        <f>VLOOKUP(E74,VIP!$A$2:$O16455,6,0)</f>
        <v>SI</v>
      </c>
      <c r="L74" s="142" t="s">
        <v>2613</v>
      </c>
      <c r="M74" s="93" t="s">
        <v>2437</v>
      </c>
      <c r="N74" s="93" t="s">
        <v>2443</v>
      </c>
      <c r="O74" s="133" t="s">
        <v>2445</v>
      </c>
      <c r="P74" s="142"/>
      <c r="Q74" s="147" t="s">
        <v>2613</v>
      </c>
    </row>
    <row r="75" spans="1:17" s="119" customFormat="1" ht="18" x14ac:dyDescent="0.25">
      <c r="A75" s="133" t="str">
        <f>VLOOKUP(E75,'LISTADO ATM'!$A$2:$C$901,3,0)</f>
        <v>DISTRITO NACIONAL</v>
      </c>
      <c r="B75" s="145" t="s">
        <v>2677</v>
      </c>
      <c r="C75" s="94">
        <v>44457.29378472222</v>
      </c>
      <c r="D75" s="94" t="s">
        <v>2440</v>
      </c>
      <c r="E75" s="122">
        <v>192</v>
      </c>
      <c r="F75" s="133" t="str">
        <f>VLOOKUP(E75,VIP!$A$2:$O16004,2,0)</f>
        <v>DRBR192</v>
      </c>
      <c r="G75" s="133" t="str">
        <f>VLOOKUP(E75,'LISTADO ATM'!$A$2:$B$900,2,0)</f>
        <v xml:space="preserve">ATM Autobanco Luperón II </v>
      </c>
      <c r="H75" s="133" t="str">
        <f>VLOOKUP(E75,VIP!$A$2:$O20965,7,FALSE)</f>
        <v>Si</v>
      </c>
      <c r="I75" s="133" t="str">
        <f>VLOOKUP(E75,VIP!$A$2:$O12930,8,FALSE)</f>
        <v>Si</v>
      </c>
      <c r="J75" s="133" t="str">
        <f>VLOOKUP(E75,VIP!$A$2:$O12880,8,FALSE)</f>
        <v>Si</v>
      </c>
      <c r="K75" s="133" t="str">
        <f>VLOOKUP(E75,VIP!$A$2:$O16454,6,0)</f>
        <v>NO</v>
      </c>
      <c r="L75" s="142" t="s">
        <v>2433</v>
      </c>
      <c r="M75" s="153" t="s">
        <v>2530</v>
      </c>
      <c r="N75" s="93" t="s">
        <v>2443</v>
      </c>
      <c r="O75" s="133" t="s">
        <v>2444</v>
      </c>
      <c r="P75" s="142"/>
      <c r="Q75" s="154">
        <v>44457.446979166663</v>
      </c>
    </row>
    <row r="76" spans="1:17" s="119" customFormat="1" ht="18" x14ac:dyDescent="0.25">
      <c r="A76" s="133" t="str">
        <f>VLOOKUP(E76,'LISTADO ATM'!$A$2:$C$901,3,0)</f>
        <v>DISTRITO NACIONAL</v>
      </c>
      <c r="B76" s="145" t="s">
        <v>2676</v>
      </c>
      <c r="C76" s="94">
        <v>44457.305763888886</v>
      </c>
      <c r="D76" s="94" t="s">
        <v>2174</v>
      </c>
      <c r="E76" s="122">
        <v>610</v>
      </c>
      <c r="F76" s="133" t="str">
        <f>VLOOKUP(E76,VIP!$A$2:$O16003,2,0)</f>
        <v>DRBR610</v>
      </c>
      <c r="G76" s="133" t="str">
        <f>VLOOKUP(E76,'LISTADO ATM'!$A$2:$B$900,2,0)</f>
        <v xml:space="preserve">ATM EDEESTE </v>
      </c>
      <c r="H76" s="133" t="str">
        <f>VLOOKUP(E76,VIP!$A$2:$O20964,7,FALSE)</f>
        <v>Si</v>
      </c>
      <c r="I76" s="133" t="str">
        <f>VLOOKUP(E76,VIP!$A$2:$O12929,8,FALSE)</f>
        <v>Si</v>
      </c>
      <c r="J76" s="133" t="str">
        <f>VLOOKUP(E76,VIP!$A$2:$O12879,8,FALSE)</f>
        <v>Si</v>
      </c>
      <c r="K76" s="133" t="str">
        <f>VLOOKUP(E76,VIP!$A$2:$O16453,6,0)</f>
        <v>NO</v>
      </c>
      <c r="L76" s="142" t="s">
        <v>2212</v>
      </c>
      <c r="M76" s="93" t="s">
        <v>2437</v>
      </c>
      <c r="N76" s="93" t="s">
        <v>2443</v>
      </c>
      <c r="O76" s="133" t="s">
        <v>2445</v>
      </c>
      <c r="P76" s="142"/>
      <c r="Q76" s="147" t="s">
        <v>2212</v>
      </c>
    </row>
    <row r="77" spans="1:17" s="119" customFormat="1" ht="18" x14ac:dyDescent="0.25">
      <c r="A77" s="133" t="str">
        <f>VLOOKUP(E77,'LISTADO ATM'!$A$2:$C$901,3,0)</f>
        <v>DISTRITO NACIONAL</v>
      </c>
      <c r="B77" s="145" t="s">
        <v>2675</v>
      </c>
      <c r="C77" s="94">
        <v>44457.306516203702</v>
      </c>
      <c r="D77" s="94" t="s">
        <v>2174</v>
      </c>
      <c r="E77" s="122">
        <v>416</v>
      </c>
      <c r="F77" s="133" t="str">
        <f>VLOOKUP(E77,VIP!$A$2:$O16002,2,0)</f>
        <v>DRBR416</v>
      </c>
      <c r="G77" s="133" t="str">
        <f>VLOOKUP(E77,'LISTADO ATM'!$A$2:$B$900,2,0)</f>
        <v xml:space="preserve">ATM Autobanco San Martín II </v>
      </c>
      <c r="H77" s="133" t="str">
        <f>VLOOKUP(E77,VIP!$A$2:$O20963,7,FALSE)</f>
        <v>Si</v>
      </c>
      <c r="I77" s="133" t="str">
        <f>VLOOKUP(E77,VIP!$A$2:$O12928,8,FALSE)</f>
        <v>Si</v>
      </c>
      <c r="J77" s="133" t="str">
        <f>VLOOKUP(E77,VIP!$A$2:$O12878,8,FALSE)</f>
        <v>Si</v>
      </c>
      <c r="K77" s="133" t="str">
        <f>VLOOKUP(E77,VIP!$A$2:$O16452,6,0)</f>
        <v>NO</v>
      </c>
      <c r="L77" s="142" t="s">
        <v>2212</v>
      </c>
      <c r="M77" s="153" t="s">
        <v>2530</v>
      </c>
      <c r="N77" s="93" t="s">
        <v>2443</v>
      </c>
      <c r="O77" s="133" t="s">
        <v>2445</v>
      </c>
      <c r="P77" s="142"/>
      <c r="Q77" s="154">
        <v>44457.617118055554</v>
      </c>
    </row>
    <row r="78" spans="1:17" s="119" customFormat="1" ht="18" x14ac:dyDescent="0.25">
      <c r="A78" s="133" t="str">
        <f>VLOOKUP(E78,'LISTADO ATM'!$A$2:$C$901,3,0)</f>
        <v>NORTE</v>
      </c>
      <c r="B78" s="145" t="s">
        <v>2691</v>
      </c>
      <c r="C78" s="94">
        <v>44457.331388888888</v>
      </c>
      <c r="D78" s="94" t="s">
        <v>2175</v>
      </c>
      <c r="E78" s="122">
        <v>172</v>
      </c>
      <c r="F78" s="133" t="str">
        <f>VLOOKUP(E78,VIP!$A$2:$O16015,2,0)</f>
        <v>DRBR172</v>
      </c>
      <c r="G78" s="133" t="str">
        <f>VLOOKUP(E78,'LISTADO ATM'!$A$2:$B$900,2,0)</f>
        <v xml:space="preserve">ATM UNP Guaucí </v>
      </c>
      <c r="H78" s="133" t="str">
        <f>VLOOKUP(E78,VIP!$A$2:$O20976,7,FALSE)</f>
        <v>Si</v>
      </c>
      <c r="I78" s="133" t="str">
        <f>VLOOKUP(E78,VIP!$A$2:$O12941,8,FALSE)</f>
        <v>Si</v>
      </c>
      <c r="J78" s="133" t="str">
        <f>VLOOKUP(E78,VIP!$A$2:$O12891,8,FALSE)</f>
        <v>Si</v>
      </c>
      <c r="K78" s="133" t="str">
        <f>VLOOKUP(E78,VIP!$A$2:$O16465,6,0)</f>
        <v>NO</v>
      </c>
      <c r="L78" s="142" t="s">
        <v>2212</v>
      </c>
      <c r="M78" s="153" t="s">
        <v>2530</v>
      </c>
      <c r="N78" s="93" t="s">
        <v>2443</v>
      </c>
      <c r="O78" s="133" t="s">
        <v>2619</v>
      </c>
      <c r="P78" s="142"/>
      <c r="Q78" s="154">
        <v>44457.614918981482</v>
      </c>
    </row>
    <row r="79" spans="1:17" s="119" customFormat="1" ht="18" x14ac:dyDescent="0.25">
      <c r="A79" s="133" t="str">
        <f>VLOOKUP(E79,'LISTADO ATM'!$A$2:$C$901,3,0)</f>
        <v>ESTE</v>
      </c>
      <c r="B79" s="145" t="s">
        <v>2690</v>
      </c>
      <c r="C79" s="94">
        <v>44457.360567129632</v>
      </c>
      <c r="D79" s="94" t="s">
        <v>2174</v>
      </c>
      <c r="E79" s="122">
        <v>579</v>
      </c>
      <c r="F79" s="133" t="str">
        <f>VLOOKUP(E79,VIP!$A$2:$O16014,2,0)</f>
        <v>DRBR579</v>
      </c>
      <c r="G79" s="133" t="str">
        <f>VLOOKUP(E79,'LISTADO ATM'!$A$2:$B$900,2,0)</f>
        <v xml:space="preserve">ATM Estación Sunix Down Town </v>
      </c>
      <c r="H79" s="133" t="str">
        <f>VLOOKUP(E79,VIP!$A$2:$O20975,7,FALSE)</f>
        <v>Si</v>
      </c>
      <c r="I79" s="133" t="str">
        <f>VLOOKUP(E79,VIP!$A$2:$O12940,8,FALSE)</f>
        <v>Si</v>
      </c>
      <c r="J79" s="133" t="str">
        <f>VLOOKUP(E79,VIP!$A$2:$O12890,8,FALSE)</f>
        <v>Si</v>
      </c>
      <c r="K79" s="133" t="str">
        <f>VLOOKUP(E79,VIP!$A$2:$O16464,6,0)</f>
        <v>NO</v>
      </c>
      <c r="L79" s="142" t="s">
        <v>2212</v>
      </c>
      <c r="M79" s="153" t="s">
        <v>2530</v>
      </c>
      <c r="N79" s="93" t="s">
        <v>2443</v>
      </c>
      <c r="O79" s="133" t="s">
        <v>2445</v>
      </c>
      <c r="P79" s="142"/>
      <c r="Q79" s="154">
        <v>44457.564525462964</v>
      </c>
    </row>
    <row r="80" spans="1:17" s="119" customFormat="1" ht="18" x14ac:dyDescent="0.25">
      <c r="A80" s="133" t="str">
        <f>VLOOKUP(E80,'LISTADO ATM'!$A$2:$C$901,3,0)</f>
        <v>DISTRITO NACIONAL</v>
      </c>
      <c r="B80" s="145" t="s">
        <v>2689</v>
      </c>
      <c r="C80" s="94">
        <v>44457.360937500001</v>
      </c>
      <c r="D80" s="94" t="s">
        <v>2174</v>
      </c>
      <c r="E80" s="122">
        <v>935</v>
      </c>
      <c r="F80" s="133" t="str">
        <f>VLOOKUP(E80,VIP!$A$2:$O16013,2,0)</f>
        <v>DRBR16J</v>
      </c>
      <c r="G80" s="133" t="str">
        <f>VLOOKUP(E80,'LISTADO ATM'!$A$2:$B$900,2,0)</f>
        <v xml:space="preserve">ATM Oficina John F. Kennedy </v>
      </c>
      <c r="H80" s="133" t="str">
        <f>VLOOKUP(E80,VIP!$A$2:$O20974,7,FALSE)</f>
        <v>Si</v>
      </c>
      <c r="I80" s="133" t="str">
        <f>VLOOKUP(E80,VIP!$A$2:$O12939,8,FALSE)</f>
        <v>Si</v>
      </c>
      <c r="J80" s="133" t="str">
        <f>VLOOKUP(E80,VIP!$A$2:$O12889,8,FALSE)</f>
        <v>Si</v>
      </c>
      <c r="K80" s="133" t="str">
        <f>VLOOKUP(E80,VIP!$A$2:$O16463,6,0)</f>
        <v>SI</v>
      </c>
      <c r="L80" s="142" t="s">
        <v>2212</v>
      </c>
      <c r="M80" s="153" t="s">
        <v>2530</v>
      </c>
      <c r="N80" s="93" t="s">
        <v>2443</v>
      </c>
      <c r="O80" s="133" t="s">
        <v>2445</v>
      </c>
      <c r="P80" s="142"/>
      <c r="Q80" s="154">
        <v>44457.610277777778</v>
      </c>
    </row>
    <row r="81" spans="1:17" s="119" customFormat="1" ht="18" x14ac:dyDescent="0.25">
      <c r="A81" s="133" t="str">
        <f>VLOOKUP(E81,'LISTADO ATM'!$A$2:$C$901,3,0)</f>
        <v>SUR</v>
      </c>
      <c r="B81" s="145" t="s">
        <v>2688</v>
      </c>
      <c r="C81" s="94">
        <v>44457.361319444448</v>
      </c>
      <c r="D81" s="94" t="s">
        <v>2174</v>
      </c>
      <c r="E81" s="122">
        <v>134</v>
      </c>
      <c r="F81" s="133" t="str">
        <f>VLOOKUP(E81,VIP!$A$2:$O16012,2,0)</f>
        <v>DRBR134</v>
      </c>
      <c r="G81" s="133" t="str">
        <f>VLOOKUP(E81,'LISTADO ATM'!$A$2:$B$900,2,0)</f>
        <v xml:space="preserve">ATM Oficina San José de Ocoa </v>
      </c>
      <c r="H81" s="133" t="str">
        <f>VLOOKUP(E81,VIP!$A$2:$O20973,7,FALSE)</f>
        <v>Si</v>
      </c>
      <c r="I81" s="133" t="str">
        <f>VLOOKUP(E81,VIP!$A$2:$O12938,8,FALSE)</f>
        <v>Si</v>
      </c>
      <c r="J81" s="133" t="str">
        <f>VLOOKUP(E81,VIP!$A$2:$O12888,8,FALSE)</f>
        <v>Si</v>
      </c>
      <c r="K81" s="133" t="str">
        <f>VLOOKUP(E81,VIP!$A$2:$O16462,6,0)</f>
        <v>SI</v>
      </c>
      <c r="L81" s="142" t="s">
        <v>2212</v>
      </c>
      <c r="M81" s="93" t="s">
        <v>2437</v>
      </c>
      <c r="N81" s="93" t="s">
        <v>2443</v>
      </c>
      <c r="O81" s="133" t="s">
        <v>2445</v>
      </c>
      <c r="P81" s="142"/>
      <c r="Q81" s="147" t="s">
        <v>2212</v>
      </c>
    </row>
    <row r="82" spans="1:17" s="119" customFormat="1" ht="18" x14ac:dyDescent="0.25">
      <c r="A82" s="133" t="str">
        <f>VLOOKUP(E82,'LISTADO ATM'!$A$2:$C$901,3,0)</f>
        <v>DISTRITO NACIONAL</v>
      </c>
      <c r="B82" s="145" t="s">
        <v>2687</v>
      </c>
      <c r="C82" s="94">
        <v>44457.361620370371</v>
      </c>
      <c r="D82" s="94" t="s">
        <v>2174</v>
      </c>
      <c r="E82" s="122">
        <v>180</v>
      </c>
      <c r="F82" s="133" t="str">
        <f>VLOOKUP(E82,VIP!$A$2:$O16011,2,0)</f>
        <v>DRBR180</v>
      </c>
      <c r="G82" s="133" t="str">
        <f>VLOOKUP(E82,'LISTADO ATM'!$A$2:$B$900,2,0)</f>
        <v xml:space="preserve">ATM Megacentro II </v>
      </c>
      <c r="H82" s="133" t="str">
        <f>VLOOKUP(E82,VIP!$A$2:$O20972,7,FALSE)</f>
        <v>Si</v>
      </c>
      <c r="I82" s="133" t="str">
        <f>VLOOKUP(E82,VIP!$A$2:$O12937,8,FALSE)</f>
        <v>Si</v>
      </c>
      <c r="J82" s="133" t="str">
        <f>VLOOKUP(E82,VIP!$A$2:$O12887,8,FALSE)</f>
        <v>Si</v>
      </c>
      <c r="K82" s="133" t="str">
        <f>VLOOKUP(E82,VIP!$A$2:$O16461,6,0)</f>
        <v>SI</v>
      </c>
      <c r="L82" s="142" t="s">
        <v>2212</v>
      </c>
      <c r="M82" s="93" t="s">
        <v>2437</v>
      </c>
      <c r="N82" s="93" t="s">
        <v>2443</v>
      </c>
      <c r="O82" s="133" t="s">
        <v>2445</v>
      </c>
      <c r="P82" s="142"/>
      <c r="Q82" s="147" t="s">
        <v>2212</v>
      </c>
    </row>
    <row r="83" spans="1:17" s="119" customFormat="1" ht="18" x14ac:dyDescent="0.25">
      <c r="A83" s="133" t="str">
        <f>VLOOKUP(E83,'LISTADO ATM'!$A$2:$C$901,3,0)</f>
        <v>DISTRITO NACIONAL</v>
      </c>
      <c r="B83" s="145" t="s">
        <v>2686</v>
      </c>
      <c r="C83" s="94">
        <v>44457.361979166664</v>
      </c>
      <c r="D83" s="94" t="s">
        <v>2174</v>
      </c>
      <c r="E83" s="122">
        <v>239</v>
      </c>
      <c r="F83" s="133" t="str">
        <f>VLOOKUP(E83,VIP!$A$2:$O16010,2,0)</f>
        <v>DRBR239</v>
      </c>
      <c r="G83" s="133" t="str">
        <f>VLOOKUP(E83,'LISTADO ATM'!$A$2:$B$900,2,0)</f>
        <v xml:space="preserve">ATM Autobanco Charles de Gaulle </v>
      </c>
      <c r="H83" s="133" t="str">
        <f>VLOOKUP(E83,VIP!$A$2:$O20971,7,FALSE)</f>
        <v>Si</v>
      </c>
      <c r="I83" s="133" t="str">
        <f>VLOOKUP(E83,VIP!$A$2:$O12936,8,FALSE)</f>
        <v>Si</v>
      </c>
      <c r="J83" s="133" t="str">
        <f>VLOOKUP(E83,VIP!$A$2:$O12886,8,FALSE)</f>
        <v>Si</v>
      </c>
      <c r="K83" s="133" t="str">
        <f>VLOOKUP(E83,VIP!$A$2:$O16460,6,0)</f>
        <v>SI</v>
      </c>
      <c r="L83" s="142" t="s">
        <v>2212</v>
      </c>
      <c r="M83" s="93" t="s">
        <v>2437</v>
      </c>
      <c r="N83" s="93" t="s">
        <v>2443</v>
      </c>
      <c r="O83" s="133" t="s">
        <v>2445</v>
      </c>
      <c r="P83" s="142"/>
      <c r="Q83" s="147" t="s">
        <v>2212</v>
      </c>
    </row>
    <row r="84" spans="1:17" s="119" customFormat="1" ht="18" x14ac:dyDescent="0.25">
      <c r="A84" s="133" t="str">
        <f>VLOOKUP(E84,'LISTADO ATM'!$A$2:$C$901,3,0)</f>
        <v>SUR</v>
      </c>
      <c r="B84" s="145" t="s">
        <v>2685</v>
      </c>
      <c r="C84" s="94">
        <v>44457.362337962964</v>
      </c>
      <c r="D84" s="94" t="s">
        <v>2440</v>
      </c>
      <c r="E84" s="122">
        <v>356</v>
      </c>
      <c r="F84" s="133" t="str">
        <f>VLOOKUP(E84,VIP!$A$2:$O16009,2,0)</f>
        <v>DRBR356</v>
      </c>
      <c r="G84" s="133" t="str">
        <f>VLOOKUP(E84,'LISTADO ATM'!$A$2:$B$900,2,0)</f>
        <v xml:space="preserve">ATM Estación Sigma (San Cristóbal) </v>
      </c>
      <c r="H84" s="133" t="str">
        <f>VLOOKUP(E84,VIP!$A$2:$O20970,7,FALSE)</f>
        <v>Si</v>
      </c>
      <c r="I84" s="133" t="str">
        <f>VLOOKUP(E84,VIP!$A$2:$O12935,8,FALSE)</f>
        <v>Si</v>
      </c>
      <c r="J84" s="133" t="str">
        <f>VLOOKUP(E84,VIP!$A$2:$O12885,8,FALSE)</f>
        <v>Si</v>
      </c>
      <c r="K84" s="133" t="str">
        <f>VLOOKUP(E84,VIP!$A$2:$O16459,6,0)</f>
        <v>NO</v>
      </c>
      <c r="L84" s="142" t="s">
        <v>2409</v>
      </c>
      <c r="M84" s="153" t="s">
        <v>2530</v>
      </c>
      <c r="N84" s="93" t="s">
        <v>2443</v>
      </c>
      <c r="O84" s="133" t="s">
        <v>2444</v>
      </c>
      <c r="P84" s="142"/>
      <c r="Q84" s="154">
        <v>44457.660879629628</v>
      </c>
    </row>
    <row r="85" spans="1:17" s="119" customFormat="1" ht="18" x14ac:dyDescent="0.25">
      <c r="A85" s="133" t="str">
        <f>VLOOKUP(E85,'LISTADO ATM'!$A$2:$C$901,3,0)</f>
        <v>DISTRITO NACIONAL</v>
      </c>
      <c r="B85" s="145" t="s">
        <v>2684</v>
      </c>
      <c r="C85" s="94">
        <v>44457.362395833334</v>
      </c>
      <c r="D85" s="94" t="s">
        <v>2174</v>
      </c>
      <c r="E85" s="122">
        <v>244</v>
      </c>
      <c r="F85" s="133" t="str">
        <f>VLOOKUP(E85,VIP!$A$2:$O16008,2,0)</f>
        <v>DRBR244</v>
      </c>
      <c r="G85" s="133" t="str">
        <f>VLOOKUP(E85,'LISTADO ATM'!$A$2:$B$900,2,0)</f>
        <v xml:space="preserve">ATM Ministerio de Hacienda (antiguo Finanzas) </v>
      </c>
      <c r="H85" s="133" t="str">
        <f>VLOOKUP(E85,VIP!$A$2:$O20969,7,FALSE)</f>
        <v>Si</v>
      </c>
      <c r="I85" s="133" t="str">
        <f>VLOOKUP(E85,VIP!$A$2:$O12934,8,FALSE)</f>
        <v>Si</v>
      </c>
      <c r="J85" s="133" t="str">
        <f>VLOOKUP(E85,VIP!$A$2:$O12884,8,FALSE)</f>
        <v>Si</v>
      </c>
      <c r="K85" s="133" t="str">
        <f>VLOOKUP(E85,VIP!$A$2:$O16458,6,0)</f>
        <v>NO</v>
      </c>
      <c r="L85" s="142" t="s">
        <v>2212</v>
      </c>
      <c r="M85" s="93" t="s">
        <v>2437</v>
      </c>
      <c r="N85" s="93" t="s">
        <v>2443</v>
      </c>
      <c r="O85" s="133" t="s">
        <v>2445</v>
      </c>
      <c r="P85" s="142"/>
      <c r="Q85" s="147" t="s">
        <v>2212</v>
      </c>
    </row>
    <row r="86" spans="1:17" s="119" customFormat="1" ht="18" x14ac:dyDescent="0.25">
      <c r="A86" s="133" t="str">
        <f>VLOOKUP(E86,'LISTADO ATM'!$A$2:$C$901,3,0)</f>
        <v>NORTE</v>
      </c>
      <c r="B86" s="145" t="s">
        <v>2683</v>
      </c>
      <c r="C86" s="94">
        <v>44457.36273148148</v>
      </c>
      <c r="D86" s="94" t="s">
        <v>2175</v>
      </c>
      <c r="E86" s="122">
        <v>257</v>
      </c>
      <c r="F86" s="133" t="str">
        <f>VLOOKUP(E86,VIP!$A$2:$O16007,2,0)</f>
        <v>DRBR257</v>
      </c>
      <c r="G86" s="133" t="str">
        <f>VLOOKUP(E86,'LISTADO ATM'!$A$2:$B$900,2,0)</f>
        <v xml:space="preserve">ATM S/M Pola (Santiago) </v>
      </c>
      <c r="H86" s="133" t="str">
        <f>VLOOKUP(E86,VIP!$A$2:$O20968,7,FALSE)</f>
        <v>Si</v>
      </c>
      <c r="I86" s="133" t="str">
        <f>VLOOKUP(E86,VIP!$A$2:$O12933,8,FALSE)</f>
        <v>Si</v>
      </c>
      <c r="J86" s="133" t="str">
        <f>VLOOKUP(E86,VIP!$A$2:$O12883,8,FALSE)</f>
        <v>Si</v>
      </c>
      <c r="K86" s="133" t="str">
        <f>VLOOKUP(E86,VIP!$A$2:$O16457,6,0)</f>
        <v>NO</v>
      </c>
      <c r="L86" s="142" t="s">
        <v>2212</v>
      </c>
      <c r="M86" s="153" t="s">
        <v>2530</v>
      </c>
      <c r="N86" s="93" t="s">
        <v>2443</v>
      </c>
      <c r="O86" s="133" t="s">
        <v>2619</v>
      </c>
      <c r="P86" s="142"/>
      <c r="Q86" s="154">
        <v>44457.452256944445</v>
      </c>
    </row>
    <row r="87" spans="1:17" s="119" customFormat="1" ht="18" x14ac:dyDescent="0.25">
      <c r="A87" s="133" t="str">
        <f>VLOOKUP(E87,'LISTADO ATM'!$A$2:$C$901,3,0)</f>
        <v>DISTRITO NACIONAL</v>
      </c>
      <c r="B87" s="145" t="s">
        <v>2682</v>
      </c>
      <c r="C87" s="94">
        <v>44457.363182870373</v>
      </c>
      <c r="D87" s="94" t="s">
        <v>2174</v>
      </c>
      <c r="E87" s="122">
        <v>321</v>
      </c>
      <c r="F87" s="133" t="str">
        <f>VLOOKUP(E87,VIP!$A$2:$O16006,2,0)</f>
        <v>DRBR321</v>
      </c>
      <c r="G87" s="133" t="str">
        <f>VLOOKUP(E87,'LISTADO ATM'!$A$2:$B$900,2,0)</f>
        <v xml:space="preserve">ATM Oficina Jiménez Moya I </v>
      </c>
      <c r="H87" s="133" t="str">
        <f>VLOOKUP(E87,VIP!$A$2:$O20967,7,FALSE)</f>
        <v>Si</v>
      </c>
      <c r="I87" s="133" t="str">
        <f>VLOOKUP(E87,VIP!$A$2:$O12932,8,FALSE)</f>
        <v>Si</v>
      </c>
      <c r="J87" s="133" t="str">
        <f>VLOOKUP(E87,VIP!$A$2:$O12882,8,FALSE)</f>
        <v>Si</v>
      </c>
      <c r="K87" s="133" t="str">
        <f>VLOOKUP(E87,VIP!$A$2:$O16456,6,0)</f>
        <v>NO</v>
      </c>
      <c r="L87" s="142" t="s">
        <v>2212</v>
      </c>
      <c r="M87" s="93" t="s">
        <v>2437</v>
      </c>
      <c r="N87" s="93" t="s">
        <v>2443</v>
      </c>
      <c r="O87" s="133" t="s">
        <v>2445</v>
      </c>
      <c r="P87" s="142"/>
      <c r="Q87" s="147" t="s">
        <v>2212</v>
      </c>
    </row>
    <row r="88" spans="1:17" s="119" customFormat="1" ht="18" x14ac:dyDescent="0.25">
      <c r="A88" s="133" t="str">
        <f>VLOOKUP(E88,'LISTADO ATM'!$A$2:$C$901,3,0)</f>
        <v>DISTRITO NACIONAL</v>
      </c>
      <c r="B88" s="145" t="s">
        <v>2681</v>
      </c>
      <c r="C88" s="94">
        <v>44457.363530092596</v>
      </c>
      <c r="D88" s="94" t="s">
        <v>2174</v>
      </c>
      <c r="E88" s="122">
        <v>389</v>
      </c>
      <c r="F88" s="133" t="str">
        <f>VLOOKUP(E88,VIP!$A$2:$O16005,2,0)</f>
        <v>DRBR389</v>
      </c>
      <c r="G88" s="133" t="str">
        <f>VLOOKUP(E88,'LISTADO ATM'!$A$2:$B$900,2,0)</f>
        <v xml:space="preserve">ATM Casino Hotel Princess </v>
      </c>
      <c r="H88" s="133" t="str">
        <f>VLOOKUP(E88,VIP!$A$2:$O20966,7,FALSE)</f>
        <v>Si</v>
      </c>
      <c r="I88" s="133" t="str">
        <f>VLOOKUP(E88,VIP!$A$2:$O12931,8,FALSE)</f>
        <v>Si</v>
      </c>
      <c r="J88" s="133" t="str">
        <f>VLOOKUP(E88,VIP!$A$2:$O12881,8,FALSE)</f>
        <v>Si</v>
      </c>
      <c r="K88" s="133" t="str">
        <f>VLOOKUP(E88,VIP!$A$2:$O16455,6,0)</f>
        <v>NO</v>
      </c>
      <c r="L88" s="142" t="s">
        <v>2212</v>
      </c>
      <c r="M88" s="93" t="s">
        <v>2437</v>
      </c>
      <c r="N88" s="93" t="s">
        <v>2443</v>
      </c>
      <c r="O88" s="133" t="s">
        <v>2445</v>
      </c>
      <c r="P88" s="142"/>
      <c r="Q88" s="147" t="s">
        <v>2212</v>
      </c>
    </row>
    <row r="89" spans="1:17" s="119" customFormat="1" ht="18" x14ac:dyDescent="0.25">
      <c r="A89" s="133" t="str">
        <f>VLOOKUP(E89,'LISTADO ATM'!$A$2:$C$901,3,0)</f>
        <v>SUR</v>
      </c>
      <c r="B89" s="145" t="s">
        <v>2680</v>
      </c>
      <c r="C89" s="94">
        <v>44457.364004629628</v>
      </c>
      <c r="D89" s="94" t="s">
        <v>2440</v>
      </c>
      <c r="E89" s="122">
        <v>84</v>
      </c>
      <c r="F89" s="133" t="str">
        <f>VLOOKUP(E89,VIP!$A$2:$O16004,2,0)</f>
        <v>DRBR084</v>
      </c>
      <c r="G89" s="133" t="str">
        <f>VLOOKUP(E89,'LISTADO ATM'!$A$2:$B$900,2,0)</f>
        <v xml:space="preserve">ATM Oficina Multicentro Sirena San Cristóbal </v>
      </c>
      <c r="H89" s="133" t="str">
        <f>VLOOKUP(E89,VIP!$A$2:$O20965,7,FALSE)</f>
        <v>Si</v>
      </c>
      <c r="I89" s="133" t="str">
        <f>VLOOKUP(E89,VIP!$A$2:$O12930,8,FALSE)</f>
        <v>Si</v>
      </c>
      <c r="J89" s="133" t="str">
        <f>VLOOKUP(E89,VIP!$A$2:$O12880,8,FALSE)</f>
        <v>Si</v>
      </c>
      <c r="K89" s="133" t="str">
        <f>VLOOKUP(E89,VIP!$A$2:$O16454,6,0)</f>
        <v>SI</v>
      </c>
      <c r="L89" s="142" t="s">
        <v>2409</v>
      </c>
      <c r="M89" s="153" t="s">
        <v>2530</v>
      </c>
      <c r="N89" s="93" t="s">
        <v>2443</v>
      </c>
      <c r="O89" s="133" t="s">
        <v>2444</v>
      </c>
      <c r="P89" s="142"/>
      <c r="Q89" s="154">
        <v>44457.661412037036</v>
      </c>
    </row>
    <row r="90" spans="1:17" s="119" customFormat="1" ht="18" x14ac:dyDescent="0.25">
      <c r="A90" s="133" t="str">
        <f>VLOOKUP(E90,'LISTADO ATM'!$A$2:$C$901,3,0)</f>
        <v>NORTE</v>
      </c>
      <c r="B90" s="145" t="s">
        <v>2679</v>
      </c>
      <c r="C90" s="94">
        <v>44457.364247685182</v>
      </c>
      <c r="D90" s="94" t="s">
        <v>2175</v>
      </c>
      <c r="E90" s="122">
        <v>510</v>
      </c>
      <c r="F90" s="133" t="str">
        <f>VLOOKUP(E90,VIP!$A$2:$O16003,2,0)</f>
        <v>DRBR510</v>
      </c>
      <c r="G90" s="133" t="str">
        <f>VLOOKUP(E90,'LISTADO ATM'!$A$2:$B$900,2,0)</f>
        <v xml:space="preserve">ATM Ferretería Bellón (Santiago) </v>
      </c>
      <c r="H90" s="133" t="str">
        <f>VLOOKUP(E90,VIP!$A$2:$O20964,7,FALSE)</f>
        <v>Si</v>
      </c>
      <c r="I90" s="133" t="str">
        <f>VLOOKUP(E90,VIP!$A$2:$O12929,8,FALSE)</f>
        <v>Si</v>
      </c>
      <c r="J90" s="133" t="str">
        <f>VLOOKUP(E90,VIP!$A$2:$O12879,8,FALSE)</f>
        <v>Si</v>
      </c>
      <c r="K90" s="133" t="str">
        <f>VLOOKUP(E90,VIP!$A$2:$O16453,6,0)</f>
        <v>NO</v>
      </c>
      <c r="L90" s="142" t="s">
        <v>2692</v>
      </c>
      <c r="M90" s="153" t="s">
        <v>2530</v>
      </c>
      <c r="N90" s="93" t="s">
        <v>2443</v>
      </c>
      <c r="O90" s="133" t="s">
        <v>2619</v>
      </c>
      <c r="P90" s="142"/>
      <c r="Q90" s="154">
        <v>44457.626192129632</v>
      </c>
    </row>
    <row r="91" spans="1:17" s="119" customFormat="1" ht="18" x14ac:dyDescent="0.25">
      <c r="A91" s="133" t="str">
        <f>VLOOKUP(E91,'LISTADO ATM'!$A$2:$C$901,3,0)</f>
        <v>NORTE</v>
      </c>
      <c r="B91" s="145" t="s">
        <v>2701</v>
      </c>
      <c r="C91" s="94">
        <v>44457.414270833331</v>
      </c>
      <c r="D91" s="94" t="s">
        <v>2175</v>
      </c>
      <c r="E91" s="122">
        <v>291</v>
      </c>
      <c r="F91" s="133" t="str">
        <f>VLOOKUP(E91,VIP!$A$2:$O16012,2,0)</f>
        <v>DRBR291</v>
      </c>
      <c r="G91" s="133" t="str">
        <f>VLOOKUP(E91,'LISTADO ATM'!$A$2:$B$900,2,0)</f>
        <v xml:space="preserve">ATM S/M Jumbo Las Colinas </v>
      </c>
      <c r="H91" s="133" t="str">
        <f>VLOOKUP(E91,VIP!$A$2:$O20973,7,FALSE)</f>
        <v>Si</v>
      </c>
      <c r="I91" s="133" t="str">
        <f>VLOOKUP(E91,VIP!$A$2:$O12938,8,FALSE)</f>
        <v>Si</v>
      </c>
      <c r="J91" s="133" t="str">
        <f>VLOOKUP(E91,VIP!$A$2:$O12888,8,FALSE)</f>
        <v>Si</v>
      </c>
      <c r="K91" s="133" t="str">
        <f>VLOOKUP(E91,VIP!$A$2:$O16462,6,0)</f>
        <v>NO</v>
      </c>
      <c r="L91" s="142" t="s">
        <v>2703</v>
      </c>
      <c r="M91" s="93" t="s">
        <v>2437</v>
      </c>
      <c r="N91" s="93" t="s">
        <v>2443</v>
      </c>
      <c r="O91" s="133" t="s">
        <v>2619</v>
      </c>
      <c r="P91" s="142"/>
      <c r="Q91" s="147" t="s">
        <v>2703</v>
      </c>
    </row>
    <row r="92" spans="1:17" s="119" customFormat="1" ht="18" x14ac:dyDescent="0.25">
      <c r="A92" s="133" t="str">
        <f>VLOOKUP(E92,'LISTADO ATM'!$A$2:$C$901,3,0)</f>
        <v>ESTE</v>
      </c>
      <c r="B92" s="145" t="s">
        <v>2700</v>
      </c>
      <c r="C92" s="94">
        <v>44457.414768518516</v>
      </c>
      <c r="D92" s="94" t="s">
        <v>2174</v>
      </c>
      <c r="E92" s="122">
        <v>330</v>
      </c>
      <c r="F92" s="133" t="str">
        <f>VLOOKUP(E92,VIP!$A$2:$O16011,2,0)</f>
        <v>DRBR330</v>
      </c>
      <c r="G92" s="133" t="str">
        <f>VLOOKUP(E92,'LISTADO ATM'!$A$2:$B$900,2,0)</f>
        <v xml:space="preserve">ATM Oficina Boulevard (Higuey) </v>
      </c>
      <c r="H92" s="133" t="str">
        <f>VLOOKUP(E92,VIP!$A$2:$O20972,7,FALSE)</f>
        <v>Si</v>
      </c>
      <c r="I92" s="133" t="str">
        <f>VLOOKUP(E92,VIP!$A$2:$O12937,8,FALSE)</f>
        <v>Si</v>
      </c>
      <c r="J92" s="133" t="str">
        <f>VLOOKUP(E92,VIP!$A$2:$O12887,8,FALSE)</f>
        <v>Si</v>
      </c>
      <c r="K92" s="133" t="str">
        <f>VLOOKUP(E92,VIP!$A$2:$O16461,6,0)</f>
        <v>SI</v>
      </c>
      <c r="L92" s="142" t="s">
        <v>2703</v>
      </c>
      <c r="M92" s="93" t="s">
        <v>2437</v>
      </c>
      <c r="N92" s="93" t="s">
        <v>2443</v>
      </c>
      <c r="O92" s="133" t="s">
        <v>2445</v>
      </c>
      <c r="P92" s="142"/>
      <c r="Q92" s="147" t="s">
        <v>2703</v>
      </c>
    </row>
    <row r="93" spans="1:17" s="119" customFormat="1" ht="18" x14ac:dyDescent="0.25">
      <c r="A93" s="133" t="str">
        <f>VLOOKUP(E93,'LISTADO ATM'!$A$2:$C$901,3,0)</f>
        <v>NORTE</v>
      </c>
      <c r="B93" s="145" t="s">
        <v>2699</v>
      </c>
      <c r="C93" s="94">
        <v>44457.417858796296</v>
      </c>
      <c r="D93" s="94" t="s">
        <v>2175</v>
      </c>
      <c r="E93" s="122">
        <v>647</v>
      </c>
      <c r="F93" s="133" t="str">
        <f>VLOOKUP(E93,VIP!$A$2:$O16010,2,0)</f>
        <v>DRBR254</v>
      </c>
      <c r="G93" s="133" t="str">
        <f>VLOOKUP(E93,'LISTADO ATM'!$A$2:$B$900,2,0)</f>
        <v xml:space="preserve">ATM CORAASAN </v>
      </c>
      <c r="H93" s="133" t="str">
        <f>VLOOKUP(E93,VIP!$A$2:$O20971,7,FALSE)</f>
        <v>Si</v>
      </c>
      <c r="I93" s="133" t="str">
        <f>VLOOKUP(E93,VIP!$A$2:$O12936,8,FALSE)</f>
        <v>Si</v>
      </c>
      <c r="J93" s="133" t="str">
        <f>VLOOKUP(E93,VIP!$A$2:$O12886,8,FALSE)</f>
        <v>Si</v>
      </c>
      <c r="K93" s="133" t="str">
        <f>VLOOKUP(E93,VIP!$A$2:$O16460,6,0)</f>
        <v>NO</v>
      </c>
      <c r="L93" s="142" t="s">
        <v>2613</v>
      </c>
      <c r="M93" s="153" t="s">
        <v>2530</v>
      </c>
      <c r="N93" s="93" t="s">
        <v>2443</v>
      </c>
      <c r="O93" s="133" t="s">
        <v>2704</v>
      </c>
      <c r="P93" s="142"/>
      <c r="Q93" s="154">
        <v>44457.64980324074</v>
      </c>
    </row>
    <row r="94" spans="1:17" s="119" customFormat="1" ht="18" x14ac:dyDescent="0.25">
      <c r="A94" s="133" t="str">
        <f>VLOOKUP(E94,'LISTADO ATM'!$A$2:$C$901,3,0)</f>
        <v>DISTRITO NACIONAL</v>
      </c>
      <c r="B94" s="145" t="s">
        <v>2706</v>
      </c>
      <c r="C94" s="94">
        <v>44457.433634259258</v>
      </c>
      <c r="D94" s="94" t="s">
        <v>2459</v>
      </c>
      <c r="E94" s="122">
        <v>551</v>
      </c>
      <c r="F94" s="133" t="str">
        <f>VLOOKUP(E94,VIP!$A$2:$O16010,2,0)</f>
        <v>DRBR01C</v>
      </c>
      <c r="G94" s="133" t="str">
        <f>VLOOKUP(E94,'LISTADO ATM'!$A$2:$B$900,2,0)</f>
        <v xml:space="preserve">ATM Oficina Padre Castellanos </v>
      </c>
      <c r="H94" s="133" t="str">
        <f>VLOOKUP(E94,VIP!$A$2:$O20971,7,FALSE)</f>
        <v>Si</v>
      </c>
      <c r="I94" s="133" t="str">
        <f>VLOOKUP(E94,VIP!$A$2:$O12936,8,FALSE)</f>
        <v>Si</v>
      </c>
      <c r="J94" s="133" t="str">
        <f>VLOOKUP(E94,VIP!$A$2:$O12886,8,FALSE)</f>
        <v>Si</v>
      </c>
      <c r="K94" s="133" t="str">
        <f>VLOOKUP(E94,VIP!$A$2:$O16460,6,0)</f>
        <v>NO</v>
      </c>
      <c r="L94" s="142" t="s">
        <v>2707</v>
      </c>
      <c r="M94" s="153" t="s">
        <v>2530</v>
      </c>
      <c r="N94" s="153" t="s">
        <v>2708</v>
      </c>
      <c r="O94" s="133" t="s">
        <v>2709</v>
      </c>
      <c r="P94" s="142"/>
      <c r="Q94" s="153" t="s">
        <v>2530</v>
      </c>
    </row>
    <row r="95" spans="1:17" s="119" customFormat="1" ht="18" x14ac:dyDescent="0.25">
      <c r="A95" s="133" t="str">
        <f>VLOOKUP(E95,'LISTADO ATM'!$A$2:$C$901,3,0)</f>
        <v>SUR</v>
      </c>
      <c r="B95" s="145" t="s">
        <v>2705</v>
      </c>
      <c r="C95" s="94">
        <v>44457.434629629628</v>
      </c>
      <c r="D95" s="94" t="s">
        <v>2459</v>
      </c>
      <c r="E95" s="122">
        <v>50</v>
      </c>
      <c r="F95" s="133" t="str">
        <f>VLOOKUP(E95,VIP!$A$2:$O16009,2,0)</f>
        <v>DRBR050</v>
      </c>
      <c r="G95" s="133" t="str">
        <f>VLOOKUP(E95,'LISTADO ATM'!$A$2:$B$900,2,0)</f>
        <v xml:space="preserve">ATM Oficina Padre Las Casas (Azua) </v>
      </c>
      <c r="H95" s="133" t="str">
        <f>VLOOKUP(E95,VIP!$A$2:$O20970,7,FALSE)</f>
        <v>Si</v>
      </c>
      <c r="I95" s="133" t="str">
        <f>VLOOKUP(E95,VIP!$A$2:$O12935,8,FALSE)</f>
        <v>Si</v>
      </c>
      <c r="J95" s="133" t="str">
        <f>VLOOKUP(E95,VIP!$A$2:$O12885,8,FALSE)</f>
        <v>Si</v>
      </c>
      <c r="K95" s="133" t="str">
        <f>VLOOKUP(E95,VIP!$A$2:$O16459,6,0)</f>
        <v>NO</v>
      </c>
      <c r="L95" s="142" t="s">
        <v>2707</v>
      </c>
      <c r="M95" s="153" t="s">
        <v>2530</v>
      </c>
      <c r="N95" s="153" t="s">
        <v>2708</v>
      </c>
      <c r="O95" s="133" t="s">
        <v>2709</v>
      </c>
      <c r="P95" s="142"/>
      <c r="Q95" s="153" t="s">
        <v>2530</v>
      </c>
    </row>
    <row r="96" spans="1:17" s="119" customFormat="1" ht="18" x14ac:dyDescent="0.25">
      <c r="A96" s="133" t="str">
        <f>VLOOKUP(E96,'LISTADO ATM'!$A$2:$C$901,3,0)</f>
        <v>NORTE</v>
      </c>
      <c r="B96" s="145" t="s">
        <v>2698</v>
      </c>
      <c r="C96" s="94">
        <v>44457.436261574076</v>
      </c>
      <c r="D96" s="94" t="s">
        <v>2175</v>
      </c>
      <c r="E96" s="122">
        <v>649</v>
      </c>
      <c r="F96" s="133" t="str">
        <f>VLOOKUP(E96,VIP!$A$2:$O16009,2,0)</f>
        <v>DRBR649</v>
      </c>
      <c r="G96" s="133" t="str">
        <f>VLOOKUP(E96,'LISTADO ATM'!$A$2:$B$900,2,0)</f>
        <v xml:space="preserve">ATM Oficina Galería 56 (San Francisco de Macorís) </v>
      </c>
      <c r="H96" s="133" t="str">
        <f>VLOOKUP(E96,VIP!$A$2:$O20970,7,FALSE)</f>
        <v>Si</v>
      </c>
      <c r="I96" s="133" t="str">
        <f>VLOOKUP(E96,VIP!$A$2:$O12935,8,FALSE)</f>
        <v>Si</v>
      </c>
      <c r="J96" s="133" t="str">
        <f>VLOOKUP(E96,VIP!$A$2:$O12885,8,FALSE)</f>
        <v>Si</v>
      </c>
      <c r="K96" s="133" t="str">
        <f>VLOOKUP(E96,VIP!$A$2:$O16459,6,0)</f>
        <v>SI</v>
      </c>
      <c r="L96" s="142" t="s">
        <v>2212</v>
      </c>
      <c r="M96" s="93" t="s">
        <v>2437</v>
      </c>
      <c r="N96" s="93" t="s">
        <v>2443</v>
      </c>
      <c r="O96" s="133" t="s">
        <v>2619</v>
      </c>
      <c r="P96" s="142"/>
      <c r="Q96" s="147" t="s">
        <v>2212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2697</v>
      </c>
      <c r="C97" s="94">
        <v>44457.442673611113</v>
      </c>
      <c r="D97" s="94" t="s">
        <v>2174</v>
      </c>
      <c r="E97" s="122">
        <v>26</v>
      </c>
      <c r="F97" s="133" t="str">
        <f>VLOOKUP(E97,VIP!$A$2:$O16008,2,0)</f>
        <v>DRBR221</v>
      </c>
      <c r="G97" s="133" t="str">
        <f>VLOOKUP(E97,'LISTADO ATM'!$A$2:$B$900,2,0)</f>
        <v>ATM S/M Jumbo San Isidro</v>
      </c>
      <c r="H97" s="133" t="str">
        <f>VLOOKUP(E97,VIP!$A$2:$O20969,7,FALSE)</f>
        <v>Si</v>
      </c>
      <c r="I97" s="133" t="str">
        <f>VLOOKUP(E97,VIP!$A$2:$O12934,8,FALSE)</f>
        <v>Si</v>
      </c>
      <c r="J97" s="133" t="str">
        <f>VLOOKUP(E97,VIP!$A$2:$O12884,8,FALSE)</f>
        <v>Si</v>
      </c>
      <c r="K97" s="133" t="str">
        <f>VLOOKUP(E97,VIP!$A$2:$O16458,6,0)</f>
        <v>NO</v>
      </c>
      <c r="L97" s="142" t="s">
        <v>2455</v>
      </c>
      <c r="M97" s="93" t="s">
        <v>2437</v>
      </c>
      <c r="N97" s="93" t="s">
        <v>2443</v>
      </c>
      <c r="O97" s="133" t="s">
        <v>2445</v>
      </c>
      <c r="P97" s="142"/>
      <c r="Q97" s="147" t="s">
        <v>2455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2696</v>
      </c>
      <c r="C98" s="94">
        <v>44457.450046296297</v>
      </c>
      <c r="D98" s="94" t="s">
        <v>2174</v>
      </c>
      <c r="E98" s="122">
        <v>769</v>
      </c>
      <c r="F98" s="133" t="str">
        <f>VLOOKUP(E98,VIP!$A$2:$O16007,2,0)</f>
        <v>DRBR769</v>
      </c>
      <c r="G98" s="133" t="str">
        <f>VLOOKUP(E98,'LISTADO ATM'!$A$2:$B$900,2,0)</f>
        <v>ATM UNP Pablo Mella Morales</v>
      </c>
      <c r="H98" s="133" t="str">
        <f>VLOOKUP(E98,VIP!$A$2:$O20968,7,FALSE)</f>
        <v>Si</v>
      </c>
      <c r="I98" s="133" t="str">
        <f>VLOOKUP(E98,VIP!$A$2:$O12933,8,FALSE)</f>
        <v>Si</v>
      </c>
      <c r="J98" s="133" t="str">
        <f>VLOOKUP(E98,VIP!$A$2:$O12883,8,FALSE)</f>
        <v>Si</v>
      </c>
      <c r="K98" s="133" t="str">
        <f>VLOOKUP(E98,VIP!$A$2:$O16457,6,0)</f>
        <v>NO</v>
      </c>
      <c r="L98" s="142" t="s">
        <v>2455</v>
      </c>
      <c r="M98" s="93" t="s">
        <v>2437</v>
      </c>
      <c r="N98" s="93" t="s">
        <v>2443</v>
      </c>
      <c r="O98" s="133" t="s">
        <v>2445</v>
      </c>
      <c r="P98" s="142"/>
      <c r="Q98" s="147" t="s">
        <v>2455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2695</v>
      </c>
      <c r="C99" s="94">
        <v>44457.450509259259</v>
      </c>
      <c r="D99" s="94" t="s">
        <v>2174</v>
      </c>
      <c r="E99" s="122">
        <v>231</v>
      </c>
      <c r="F99" s="133" t="str">
        <f>VLOOKUP(E99,VIP!$A$2:$O16006,2,0)</f>
        <v>DRBR231</v>
      </c>
      <c r="G99" s="133" t="str">
        <f>VLOOKUP(E99,'LISTADO ATM'!$A$2:$B$900,2,0)</f>
        <v xml:space="preserve">ATM Oficina Zona Oriental </v>
      </c>
      <c r="H99" s="133" t="str">
        <f>VLOOKUP(E99,VIP!$A$2:$O20967,7,FALSE)</f>
        <v>Si</v>
      </c>
      <c r="I99" s="133" t="str">
        <f>VLOOKUP(E99,VIP!$A$2:$O12932,8,FALSE)</f>
        <v>Si</v>
      </c>
      <c r="J99" s="133" t="str">
        <f>VLOOKUP(E99,VIP!$A$2:$O12882,8,FALSE)</f>
        <v>Si</v>
      </c>
      <c r="K99" s="133" t="str">
        <f>VLOOKUP(E99,VIP!$A$2:$O16456,6,0)</f>
        <v>SI</v>
      </c>
      <c r="L99" s="142" t="s">
        <v>2455</v>
      </c>
      <c r="M99" s="93" t="s">
        <v>2437</v>
      </c>
      <c r="N99" s="93" t="s">
        <v>2443</v>
      </c>
      <c r="O99" s="133" t="s">
        <v>2445</v>
      </c>
      <c r="P99" s="142"/>
      <c r="Q99" s="147" t="s">
        <v>2455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2694</v>
      </c>
      <c r="C100" s="94">
        <v>44457.452870370369</v>
      </c>
      <c r="D100" s="94" t="s">
        <v>2440</v>
      </c>
      <c r="E100" s="122">
        <v>39</v>
      </c>
      <c r="F100" s="133" t="str">
        <f>VLOOKUP(E100,VIP!$A$2:$O16005,2,0)</f>
        <v>DRBR039</v>
      </c>
      <c r="G100" s="133" t="str">
        <f>VLOOKUP(E100,'LISTADO ATM'!$A$2:$B$900,2,0)</f>
        <v xml:space="preserve">ATM Oficina Ovando </v>
      </c>
      <c r="H100" s="133" t="str">
        <f>VLOOKUP(E100,VIP!$A$2:$O20966,7,FALSE)</f>
        <v>Si</v>
      </c>
      <c r="I100" s="133" t="str">
        <f>VLOOKUP(E100,VIP!$A$2:$O12931,8,FALSE)</f>
        <v>No</v>
      </c>
      <c r="J100" s="133" t="str">
        <f>VLOOKUP(E100,VIP!$A$2:$O12881,8,FALSE)</f>
        <v>No</v>
      </c>
      <c r="K100" s="133" t="str">
        <f>VLOOKUP(E100,VIP!$A$2:$O16455,6,0)</f>
        <v>NO</v>
      </c>
      <c r="L100" s="142" t="s">
        <v>2702</v>
      </c>
      <c r="M100" s="93" t="s">
        <v>2437</v>
      </c>
      <c r="N100" s="93" t="s">
        <v>2443</v>
      </c>
      <c r="O100" s="133" t="s">
        <v>2444</v>
      </c>
      <c r="P100" s="142"/>
      <c r="Q100" s="147" t="s">
        <v>2702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2693</v>
      </c>
      <c r="C101" s="94">
        <v>44457.453159722223</v>
      </c>
      <c r="D101" s="94" t="s">
        <v>2440</v>
      </c>
      <c r="E101" s="122">
        <v>983</v>
      </c>
      <c r="F101" s="133" t="str">
        <f>VLOOKUP(E101,VIP!$A$2:$O16004,2,0)</f>
        <v>DRBR983</v>
      </c>
      <c r="G101" s="133" t="str">
        <f>VLOOKUP(E101,'LISTADO ATM'!$A$2:$B$900,2,0)</f>
        <v xml:space="preserve">ATM Bravo República de Colombia </v>
      </c>
      <c r="H101" s="133" t="str">
        <f>VLOOKUP(E101,VIP!$A$2:$O20965,7,FALSE)</f>
        <v>Si</v>
      </c>
      <c r="I101" s="133" t="str">
        <f>VLOOKUP(E101,VIP!$A$2:$O12930,8,FALSE)</f>
        <v>No</v>
      </c>
      <c r="J101" s="133" t="str">
        <f>VLOOKUP(E101,VIP!$A$2:$O12880,8,FALSE)</f>
        <v>No</v>
      </c>
      <c r="K101" s="133" t="str">
        <f>VLOOKUP(E101,VIP!$A$2:$O16454,6,0)</f>
        <v>NO</v>
      </c>
      <c r="L101" s="142" t="s">
        <v>2702</v>
      </c>
      <c r="M101" s="93" t="s">
        <v>2437</v>
      </c>
      <c r="N101" s="93" t="s">
        <v>2443</v>
      </c>
      <c r="O101" s="133" t="s">
        <v>2444</v>
      </c>
      <c r="P101" s="142"/>
      <c r="Q101" s="147" t="s">
        <v>2702</v>
      </c>
    </row>
    <row r="102" spans="1:17" s="119" customFormat="1" ht="18" x14ac:dyDescent="0.25">
      <c r="A102" s="133" t="str">
        <f>VLOOKUP(E102,'LISTADO ATM'!$A$2:$C$901,3,0)</f>
        <v>DISTRITO NACIONAL</v>
      </c>
      <c r="B102" s="145" t="s">
        <v>2727</v>
      </c>
      <c r="C102" s="94">
        <v>44457.466527777775</v>
      </c>
      <c r="D102" s="94" t="s">
        <v>2440</v>
      </c>
      <c r="E102" s="122">
        <v>738</v>
      </c>
      <c r="F102" s="133" t="str">
        <f>VLOOKUP(E102,VIP!$A$2:$O16022,2,0)</f>
        <v>DRBR24S</v>
      </c>
      <c r="G102" s="133" t="str">
        <f>VLOOKUP(E102,'LISTADO ATM'!$A$2:$B$900,2,0)</f>
        <v xml:space="preserve">ATM Zona Franca Los Alcarrizos </v>
      </c>
      <c r="H102" s="133" t="str">
        <f>VLOOKUP(E102,VIP!$A$2:$O20983,7,FALSE)</f>
        <v>Si</v>
      </c>
      <c r="I102" s="133" t="str">
        <f>VLOOKUP(E102,VIP!$A$2:$O12948,8,FALSE)</f>
        <v>Si</v>
      </c>
      <c r="J102" s="133" t="str">
        <f>VLOOKUP(E102,VIP!$A$2:$O12898,8,FALSE)</f>
        <v>Si</v>
      </c>
      <c r="K102" s="133" t="str">
        <f>VLOOKUP(E102,VIP!$A$2:$O16472,6,0)</f>
        <v>NO</v>
      </c>
      <c r="L102" s="142" t="s">
        <v>2409</v>
      </c>
      <c r="M102" s="93" t="s">
        <v>2437</v>
      </c>
      <c r="N102" s="93" t="s">
        <v>2443</v>
      </c>
      <c r="O102" s="133" t="s">
        <v>2444</v>
      </c>
      <c r="P102" s="142"/>
      <c r="Q102" s="147" t="s">
        <v>2409</v>
      </c>
    </row>
    <row r="103" spans="1:17" s="119" customFormat="1" ht="18" x14ac:dyDescent="0.25">
      <c r="A103" s="133" t="str">
        <f>VLOOKUP(E103,'LISTADO ATM'!$A$2:$C$901,3,0)</f>
        <v>ESTE</v>
      </c>
      <c r="B103" s="145" t="s">
        <v>2726</v>
      </c>
      <c r="C103" s="94">
        <v>44457.467685185184</v>
      </c>
      <c r="D103" s="94" t="s">
        <v>2440</v>
      </c>
      <c r="E103" s="122">
        <v>838</v>
      </c>
      <c r="F103" s="133" t="str">
        <f>VLOOKUP(E103,VIP!$A$2:$O16021,2,0)</f>
        <v>DRBR838</v>
      </c>
      <c r="G103" s="133" t="str">
        <f>VLOOKUP(E103,'LISTADO ATM'!$A$2:$B$900,2,0)</f>
        <v xml:space="preserve">ATM UNP Consuelo </v>
      </c>
      <c r="H103" s="133" t="str">
        <f>VLOOKUP(E103,VIP!$A$2:$O20982,7,FALSE)</f>
        <v>Si</v>
      </c>
      <c r="I103" s="133" t="str">
        <f>VLOOKUP(E103,VIP!$A$2:$O12947,8,FALSE)</f>
        <v>Si</v>
      </c>
      <c r="J103" s="133" t="str">
        <f>VLOOKUP(E103,VIP!$A$2:$O12897,8,FALSE)</f>
        <v>Si</v>
      </c>
      <c r="K103" s="133" t="str">
        <f>VLOOKUP(E103,VIP!$A$2:$O16471,6,0)</f>
        <v>NO</v>
      </c>
      <c r="L103" s="142" t="s">
        <v>2409</v>
      </c>
      <c r="M103" s="93" t="s">
        <v>2437</v>
      </c>
      <c r="N103" s="93" t="s">
        <v>2443</v>
      </c>
      <c r="O103" s="133" t="s">
        <v>2444</v>
      </c>
      <c r="P103" s="142"/>
      <c r="Q103" s="147" t="s">
        <v>2409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2725</v>
      </c>
      <c r="C104" s="94">
        <v>44457.468900462962</v>
      </c>
      <c r="D104" s="94" t="s">
        <v>2440</v>
      </c>
      <c r="E104" s="122">
        <v>696</v>
      </c>
      <c r="F104" s="133" t="str">
        <f>VLOOKUP(E104,VIP!$A$2:$O16020,2,0)</f>
        <v>DRBR696</v>
      </c>
      <c r="G104" s="133" t="str">
        <f>VLOOKUP(E104,'LISTADO ATM'!$A$2:$B$900,2,0)</f>
        <v>ATM Olé Jacobo Majluta</v>
      </c>
      <c r="H104" s="133" t="str">
        <f>VLOOKUP(E104,VIP!$A$2:$O20981,7,FALSE)</f>
        <v>Si</v>
      </c>
      <c r="I104" s="133" t="str">
        <f>VLOOKUP(E104,VIP!$A$2:$O12946,8,FALSE)</f>
        <v>Si</v>
      </c>
      <c r="J104" s="133" t="str">
        <f>VLOOKUP(E104,VIP!$A$2:$O12896,8,FALSE)</f>
        <v>Si</v>
      </c>
      <c r="K104" s="133" t="str">
        <f>VLOOKUP(E104,VIP!$A$2:$O16470,6,0)</f>
        <v>NO</v>
      </c>
      <c r="L104" s="142" t="s">
        <v>2433</v>
      </c>
      <c r="M104" s="153" t="s">
        <v>2530</v>
      </c>
      <c r="N104" s="93" t="s">
        <v>2443</v>
      </c>
      <c r="O104" s="133" t="s">
        <v>2444</v>
      </c>
      <c r="P104" s="142"/>
      <c r="Q104" s="154">
        <v>44457.642418981479</v>
      </c>
    </row>
    <row r="105" spans="1:17" s="119" customFormat="1" ht="18" x14ac:dyDescent="0.25">
      <c r="A105" s="133" t="str">
        <f>VLOOKUP(E105,'LISTADO ATM'!$A$2:$C$901,3,0)</f>
        <v>SUR</v>
      </c>
      <c r="B105" s="145" t="s">
        <v>2724</v>
      </c>
      <c r="C105" s="94">
        <v>44457.470324074071</v>
      </c>
      <c r="D105" s="94" t="s">
        <v>2459</v>
      </c>
      <c r="E105" s="122">
        <v>984</v>
      </c>
      <c r="F105" s="133" t="str">
        <f>VLOOKUP(E105,VIP!$A$2:$O16019,2,0)</f>
        <v>DRBR984</v>
      </c>
      <c r="G105" s="133" t="str">
        <f>VLOOKUP(E105,'LISTADO ATM'!$A$2:$B$900,2,0)</f>
        <v xml:space="preserve">ATM Oficina Neiba II </v>
      </c>
      <c r="H105" s="133" t="str">
        <f>VLOOKUP(E105,VIP!$A$2:$O20980,7,FALSE)</f>
        <v>Si</v>
      </c>
      <c r="I105" s="133" t="str">
        <f>VLOOKUP(E105,VIP!$A$2:$O12945,8,FALSE)</f>
        <v>Si</v>
      </c>
      <c r="J105" s="133" t="str">
        <f>VLOOKUP(E105,VIP!$A$2:$O12895,8,FALSE)</f>
        <v>Si</v>
      </c>
      <c r="K105" s="133" t="str">
        <f>VLOOKUP(E105,VIP!$A$2:$O16469,6,0)</f>
        <v>NO</v>
      </c>
      <c r="L105" s="142" t="s">
        <v>2409</v>
      </c>
      <c r="M105" s="153" t="s">
        <v>2530</v>
      </c>
      <c r="N105" s="93" t="s">
        <v>2443</v>
      </c>
      <c r="O105" s="133" t="s">
        <v>2620</v>
      </c>
      <c r="P105" s="142"/>
      <c r="Q105" s="154">
        <v>44457.659872685188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2723</v>
      </c>
      <c r="C106" s="94">
        <v>44457.471585648149</v>
      </c>
      <c r="D106" s="94" t="s">
        <v>2459</v>
      </c>
      <c r="E106" s="122">
        <v>160</v>
      </c>
      <c r="F106" s="133" t="str">
        <f>VLOOKUP(E106,VIP!$A$2:$O16018,2,0)</f>
        <v>DRBR160</v>
      </c>
      <c r="G106" s="133" t="str">
        <f>VLOOKUP(E106,'LISTADO ATM'!$A$2:$B$900,2,0)</f>
        <v xml:space="preserve">ATM Oficina Herrera </v>
      </c>
      <c r="H106" s="133" t="str">
        <f>VLOOKUP(E106,VIP!$A$2:$O20979,7,FALSE)</f>
        <v>Si</v>
      </c>
      <c r="I106" s="133" t="str">
        <f>VLOOKUP(E106,VIP!$A$2:$O12944,8,FALSE)</f>
        <v>Si</v>
      </c>
      <c r="J106" s="133" t="str">
        <f>VLOOKUP(E106,VIP!$A$2:$O12894,8,FALSE)</f>
        <v>Si</v>
      </c>
      <c r="K106" s="133" t="str">
        <f>VLOOKUP(E106,VIP!$A$2:$O16468,6,0)</f>
        <v>NO</v>
      </c>
      <c r="L106" s="142" t="s">
        <v>2433</v>
      </c>
      <c r="M106" s="93" t="s">
        <v>2437</v>
      </c>
      <c r="N106" s="93" t="s">
        <v>2443</v>
      </c>
      <c r="O106" s="133" t="s">
        <v>2620</v>
      </c>
      <c r="P106" s="142"/>
      <c r="Q106" s="147" t="s">
        <v>2433</v>
      </c>
    </row>
    <row r="107" spans="1:17" s="119" customFormat="1" ht="18" x14ac:dyDescent="0.25">
      <c r="A107" s="133" t="str">
        <f>VLOOKUP(E107,'LISTADO ATM'!$A$2:$C$901,3,0)</f>
        <v>NORTE</v>
      </c>
      <c r="B107" s="145" t="s">
        <v>2722</v>
      </c>
      <c r="C107" s="94">
        <v>44457.474999999999</v>
      </c>
      <c r="D107" s="94" t="s">
        <v>2459</v>
      </c>
      <c r="E107" s="122">
        <v>288</v>
      </c>
      <c r="F107" s="133" t="str">
        <f>VLOOKUP(E107,VIP!$A$2:$O16017,2,0)</f>
        <v>DRBR288</v>
      </c>
      <c r="G107" s="133" t="str">
        <f>VLOOKUP(E107,'LISTADO ATM'!$A$2:$B$900,2,0)</f>
        <v xml:space="preserve">ATM Oficina Camino Real II (Puerto Plata) </v>
      </c>
      <c r="H107" s="133" t="str">
        <f>VLOOKUP(E107,VIP!$A$2:$O20978,7,FALSE)</f>
        <v>N/A</v>
      </c>
      <c r="I107" s="133" t="str">
        <f>VLOOKUP(E107,VIP!$A$2:$O12943,8,FALSE)</f>
        <v>N/A</v>
      </c>
      <c r="J107" s="133" t="str">
        <f>VLOOKUP(E107,VIP!$A$2:$O12893,8,FALSE)</f>
        <v>N/A</v>
      </c>
      <c r="K107" s="133" t="str">
        <f>VLOOKUP(E107,VIP!$A$2:$O16467,6,0)</f>
        <v>N/A</v>
      </c>
      <c r="L107" s="142" t="s">
        <v>2409</v>
      </c>
      <c r="M107" s="153" t="s">
        <v>2530</v>
      </c>
      <c r="N107" s="93" t="s">
        <v>2443</v>
      </c>
      <c r="O107" s="133" t="s">
        <v>2620</v>
      </c>
      <c r="P107" s="142"/>
      <c r="Q107" s="154">
        <v>44457.662407407406</v>
      </c>
    </row>
    <row r="108" spans="1:17" s="119" customFormat="1" ht="18" x14ac:dyDescent="0.25">
      <c r="A108" s="133" t="str">
        <f>VLOOKUP(E108,'LISTADO ATM'!$A$2:$C$901,3,0)</f>
        <v>NORTE</v>
      </c>
      <c r="B108" s="145" t="s">
        <v>2721</v>
      </c>
      <c r="C108" s="94">
        <v>44457.476284722223</v>
      </c>
      <c r="D108" s="94" t="s">
        <v>2459</v>
      </c>
      <c r="E108" s="122">
        <v>285</v>
      </c>
      <c r="F108" s="133" t="str">
        <f>VLOOKUP(E108,VIP!$A$2:$O16016,2,0)</f>
        <v>DRBR285</v>
      </c>
      <c r="G108" s="133" t="str">
        <f>VLOOKUP(E108,'LISTADO ATM'!$A$2:$B$900,2,0)</f>
        <v xml:space="preserve">ATM Oficina Camino Real (Puerto Plata) </v>
      </c>
      <c r="H108" s="133" t="str">
        <f>VLOOKUP(E108,VIP!$A$2:$O20977,7,FALSE)</f>
        <v>Si</v>
      </c>
      <c r="I108" s="133" t="str">
        <f>VLOOKUP(E108,VIP!$A$2:$O12942,8,FALSE)</f>
        <v>Si</v>
      </c>
      <c r="J108" s="133" t="str">
        <f>VLOOKUP(E108,VIP!$A$2:$O12892,8,FALSE)</f>
        <v>Si</v>
      </c>
      <c r="K108" s="133" t="str">
        <f>VLOOKUP(E108,VIP!$A$2:$O16466,6,0)</f>
        <v>NO</v>
      </c>
      <c r="L108" s="142" t="s">
        <v>2409</v>
      </c>
      <c r="M108" s="153" t="s">
        <v>2530</v>
      </c>
      <c r="N108" s="93" t="s">
        <v>2443</v>
      </c>
      <c r="O108" s="133" t="s">
        <v>2620</v>
      </c>
      <c r="P108" s="142"/>
      <c r="Q108" s="154">
        <v>44457.662442129629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2720</v>
      </c>
      <c r="C109" s="94">
        <v>44457.477314814816</v>
      </c>
      <c r="D109" s="94" t="s">
        <v>2440</v>
      </c>
      <c r="E109" s="122">
        <v>561</v>
      </c>
      <c r="F109" s="133" t="str">
        <f>VLOOKUP(E109,VIP!$A$2:$O16015,2,0)</f>
        <v>DRBR133</v>
      </c>
      <c r="G109" s="133" t="str">
        <f>VLOOKUP(E109,'LISTADO ATM'!$A$2:$B$900,2,0)</f>
        <v xml:space="preserve">ATM Comando Regional P.N. S.D. Este </v>
      </c>
      <c r="H109" s="133" t="str">
        <f>VLOOKUP(E109,VIP!$A$2:$O20976,7,FALSE)</f>
        <v>Si</v>
      </c>
      <c r="I109" s="133" t="str">
        <f>VLOOKUP(E109,VIP!$A$2:$O12941,8,FALSE)</f>
        <v>Si</v>
      </c>
      <c r="J109" s="133" t="str">
        <f>VLOOKUP(E109,VIP!$A$2:$O12891,8,FALSE)</f>
        <v>Si</v>
      </c>
      <c r="K109" s="133" t="str">
        <f>VLOOKUP(E109,VIP!$A$2:$O16465,6,0)</f>
        <v>NO</v>
      </c>
      <c r="L109" s="142" t="s">
        <v>2433</v>
      </c>
      <c r="M109" s="153" t="s">
        <v>2530</v>
      </c>
      <c r="N109" s="93" t="s">
        <v>2443</v>
      </c>
      <c r="O109" s="133" t="s">
        <v>2444</v>
      </c>
      <c r="P109" s="142"/>
      <c r="Q109" s="154">
        <v>44457.643599537034</v>
      </c>
    </row>
    <row r="110" spans="1:17" s="119" customFormat="1" ht="18" x14ac:dyDescent="0.25">
      <c r="A110" s="133" t="str">
        <f>VLOOKUP(E110,'LISTADO ATM'!$A$2:$C$901,3,0)</f>
        <v>ESTE</v>
      </c>
      <c r="B110" s="145" t="s">
        <v>2719</v>
      </c>
      <c r="C110" s="94">
        <v>44457.482858796298</v>
      </c>
      <c r="D110" s="94" t="s">
        <v>2440</v>
      </c>
      <c r="E110" s="122">
        <v>843</v>
      </c>
      <c r="F110" s="133" t="str">
        <f>VLOOKUP(E110,VIP!$A$2:$O16014,2,0)</f>
        <v>DRBR843</v>
      </c>
      <c r="G110" s="133" t="str">
        <f>VLOOKUP(E110,'LISTADO ATM'!$A$2:$B$900,2,0)</f>
        <v xml:space="preserve">ATM Oficina Romana Centro </v>
      </c>
      <c r="H110" s="133" t="str">
        <f>VLOOKUP(E110,VIP!$A$2:$O20975,7,FALSE)</f>
        <v>Si</v>
      </c>
      <c r="I110" s="133" t="str">
        <f>VLOOKUP(E110,VIP!$A$2:$O12940,8,FALSE)</f>
        <v>Si</v>
      </c>
      <c r="J110" s="133" t="str">
        <f>VLOOKUP(E110,VIP!$A$2:$O12890,8,FALSE)</f>
        <v>Si</v>
      </c>
      <c r="K110" s="133" t="str">
        <f>VLOOKUP(E110,VIP!$A$2:$O16464,6,0)</f>
        <v>NO</v>
      </c>
      <c r="L110" s="142" t="s">
        <v>2409</v>
      </c>
      <c r="M110" s="93" t="s">
        <v>2437</v>
      </c>
      <c r="N110" s="93" t="s">
        <v>2443</v>
      </c>
      <c r="O110" s="133" t="s">
        <v>2444</v>
      </c>
      <c r="P110" s="142"/>
      <c r="Q110" s="147" t="s">
        <v>2409</v>
      </c>
    </row>
    <row r="111" spans="1:17" s="119" customFormat="1" ht="18" x14ac:dyDescent="0.25">
      <c r="A111" s="133" t="str">
        <f>VLOOKUP(E111,'LISTADO ATM'!$A$2:$C$901,3,0)</f>
        <v>SUR</v>
      </c>
      <c r="B111" s="145" t="s">
        <v>2718</v>
      </c>
      <c r="C111" s="94">
        <v>44457.484756944446</v>
      </c>
      <c r="D111" s="94" t="s">
        <v>2459</v>
      </c>
      <c r="E111" s="122">
        <v>48</v>
      </c>
      <c r="F111" s="133" t="str">
        <f>VLOOKUP(E111,VIP!$A$2:$O16013,2,0)</f>
        <v>DRBR048</v>
      </c>
      <c r="G111" s="133" t="str">
        <f>VLOOKUP(E111,'LISTADO ATM'!$A$2:$B$900,2,0)</f>
        <v xml:space="preserve">ATM Autoservicio Neiba I </v>
      </c>
      <c r="H111" s="133" t="str">
        <f>VLOOKUP(E111,VIP!$A$2:$O20974,7,FALSE)</f>
        <v>Si</v>
      </c>
      <c r="I111" s="133" t="str">
        <f>VLOOKUP(E111,VIP!$A$2:$O12939,8,FALSE)</f>
        <v>Si</v>
      </c>
      <c r="J111" s="133" t="str">
        <f>VLOOKUP(E111,VIP!$A$2:$O12889,8,FALSE)</f>
        <v>Si</v>
      </c>
      <c r="K111" s="133" t="str">
        <f>VLOOKUP(E111,VIP!$A$2:$O16463,6,0)</f>
        <v>SI</v>
      </c>
      <c r="L111" s="142" t="s">
        <v>2409</v>
      </c>
      <c r="M111" s="93" t="s">
        <v>2437</v>
      </c>
      <c r="N111" s="93" t="s">
        <v>2443</v>
      </c>
      <c r="O111" s="133" t="s">
        <v>2620</v>
      </c>
      <c r="P111" s="142"/>
      <c r="Q111" s="147" t="s">
        <v>2409</v>
      </c>
    </row>
    <row r="112" spans="1:17" s="119" customFormat="1" ht="18" x14ac:dyDescent="0.25">
      <c r="A112" s="133" t="str">
        <f>VLOOKUP(E112,'LISTADO ATM'!$A$2:$C$901,3,0)</f>
        <v>DISTRITO NACIONAL</v>
      </c>
      <c r="B112" s="145" t="s">
        <v>2717</v>
      </c>
      <c r="C112" s="94">
        <v>44457.486921296295</v>
      </c>
      <c r="D112" s="94" t="s">
        <v>2440</v>
      </c>
      <c r="E112" s="122">
        <v>408</v>
      </c>
      <c r="F112" s="133" t="str">
        <f>VLOOKUP(E112,VIP!$A$2:$O16012,2,0)</f>
        <v>DRBR408</v>
      </c>
      <c r="G112" s="133" t="str">
        <f>VLOOKUP(E112,'LISTADO ATM'!$A$2:$B$900,2,0)</f>
        <v xml:space="preserve">ATM Autobanco Las Palmas de Herrera </v>
      </c>
      <c r="H112" s="133" t="str">
        <f>VLOOKUP(E112,VIP!$A$2:$O20973,7,FALSE)</f>
        <v>Si</v>
      </c>
      <c r="I112" s="133" t="str">
        <f>VLOOKUP(E112,VIP!$A$2:$O12938,8,FALSE)</f>
        <v>Si</v>
      </c>
      <c r="J112" s="133" t="str">
        <f>VLOOKUP(E112,VIP!$A$2:$O12888,8,FALSE)</f>
        <v>Si</v>
      </c>
      <c r="K112" s="133" t="str">
        <f>VLOOKUP(E112,VIP!$A$2:$O16462,6,0)</f>
        <v>NO</v>
      </c>
      <c r="L112" s="142" t="s">
        <v>2409</v>
      </c>
      <c r="M112" s="153" t="s">
        <v>2530</v>
      </c>
      <c r="N112" s="93" t="s">
        <v>2443</v>
      </c>
      <c r="O112" s="133" t="s">
        <v>2444</v>
      </c>
      <c r="P112" s="142"/>
      <c r="Q112" s="154">
        <v>44457.662534722222</v>
      </c>
    </row>
    <row r="113" spans="1:17" s="119" customFormat="1" ht="18" x14ac:dyDescent="0.25">
      <c r="A113" s="133" t="str">
        <f>VLOOKUP(E113,'LISTADO ATM'!$A$2:$C$901,3,0)</f>
        <v>SUR</v>
      </c>
      <c r="B113" s="145" t="s">
        <v>2716</v>
      </c>
      <c r="C113" s="94">
        <v>44457.487916666665</v>
      </c>
      <c r="D113" s="94" t="s">
        <v>2459</v>
      </c>
      <c r="E113" s="122">
        <v>829</v>
      </c>
      <c r="F113" s="133" t="str">
        <f>VLOOKUP(E113,VIP!$A$2:$O16011,2,0)</f>
        <v>DRBR829</v>
      </c>
      <c r="G113" s="133" t="str">
        <f>VLOOKUP(E113,'LISTADO ATM'!$A$2:$B$900,2,0)</f>
        <v xml:space="preserve">ATM UNP Multicentro Sirena Baní </v>
      </c>
      <c r="H113" s="133" t="str">
        <f>VLOOKUP(E113,VIP!$A$2:$O20972,7,FALSE)</f>
        <v>Si</v>
      </c>
      <c r="I113" s="133" t="str">
        <f>VLOOKUP(E113,VIP!$A$2:$O12937,8,FALSE)</f>
        <v>Si</v>
      </c>
      <c r="J113" s="133" t="str">
        <f>VLOOKUP(E113,VIP!$A$2:$O12887,8,FALSE)</f>
        <v>Si</v>
      </c>
      <c r="K113" s="133" t="str">
        <f>VLOOKUP(E113,VIP!$A$2:$O16461,6,0)</f>
        <v>NO</v>
      </c>
      <c r="L113" s="142" t="s">
        <v>2542</v>
      </c>
      <c r="M113" s="93" t="s">
        <v>2437</v>
      </c>
      <c r="N113" s="93" t="s">
        <v>2443</v>
      </c>
      <c r="O113" s="133" t="s">
        <v>2620</v>
      </c>
      <c r="P113" s="142"/>
      <c r="Q113" s="147" t="s">
        <v>2542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2715</v>
      </c>
      <c r="C114" s="94">
        <v>44457.48841435185</v>
      </c>
      <c r="D114" s="94" t="s">
        <v>2174</v>
      </c>
      <c r="E114" s="122">
        <v>861</v>
      </c>
      <c r="F114" s="133" t="str">
        <f>VLOOKUP(E114,VIP!$A$2:$O16010,2,0)</f>
        <v>DRBR861</v>
      </c>
      <c r="G114" s="133" t="str">
        <f>VLOOKUP(E114,'LISTADO ATM'!$A$2:$B$900,2,0)</f>
        <v xml:space="preserve">ATM Oficina Bella Vista 27 de Febrero II </v>
      </c>
      <c r="H114" s="133" t="str">
        <f>VLOOKUP(E114,VIP!$A$2:$O20971,7,FALSE)</f>
        <v>Si</v>
      </c>
      <c r="I114" s="133" t="str">
        <f>VLOOKUP(E114,VIP!$A$2:$O12936,8,FALSE)</f>
        <v>Si</v>
      </c>
      <c r="J114" s="133" t="str">
        <f>VLOOKUP(E114,VIP!$A$2:$O12886,8,FALSE)</f>
        <v>Si</v>
      </c>
      <c r="K114" s="133" t="str">
        <f>VLOOKUP(E114,VIP!$A$2:$O16460,6,0)</f>
        <v>NO</v>
      </c>
      <c r="L114" s="142" t="s">
        <v>2212</v>
      </c>
      <c r="M114" s="93" t="s">
        <v>2437</v>
      </c>
      <c r="N114" s="93" t="s">
        <v>2443</v>
      </c>
      <c r="O114" s="133" t="s">
        <v>2445</v>
      </c>
      <c r="P114" s="142"/>
      <c r="Q114" s="147" t="s">
        <v>2212</v>
      </c>
    </row>
    <row r="115" spans="1:17" s="119" customFormat="1" ht="18" x14ac:dyDescent="0.25">
      <c r="A115" s="133" t="str">
        <f>VLOOKUP(E115,'LISTADO ATM'!$A$2:$C$901,3,0)</f>
        <v>ESTE</v>
      </c>
      <c r="B115" s="145" t="s">
        <v>2714</v>
      </c>
      <c r="C115" s="94">
        <v>44457.488506944443</v>
      </c>
      <c r="D115" s="94" t="s">
        <v>2459</v>
      </c>
      <c r="E115" s="122">
        <v>268</v>
      </c>
      <c r="F115" s="133" t="str">
        <f>VLOOKUP(E115,VIP!$A$2:$O16009,2,0)</f>
        <v>DRBR268</v>
      </c>
      <c r="G115" s="133" t="str">
        <f>VLOOKUP(E115,'LISTADO ATM'!$A$2:$B$900,2,0)</f>
        <v xml:space="preserve">ATM Autobanco La Altagracia (Higuey) </v>
      </c>
      <c r="H115" s="133" t="str">
        <f>VLOOKUP(E115,VIP!$A$2:$O20970,7,FALSE)</f>
        <v>Si</v>
      </c>
      <c r="I115" s="133" t="str">
        <f>VLOOKUP(E115,VIP!$A$2:$O12935,8,FALSE)</f>
        <v>Si</v>
      </c>
      <c r="J115" s="133" t="str">
        <f>VLOOKUP(E115,VIP!$A$2:$O12885,8,FALSE)</f>
        <v>Si</v>
      </c>
      <c r="K115" s="133" t="str">
        <f>VLOOKUP(E115,VIP!$A$2:$O16459,6,0)</f>
        <v>NO</v>
      </c>
      <c r="L115" s="142" t="s">
        <v>2409</v>
      </c>
      <c r="M115" s="153" t="s">
        <v>2530</v>
      </c>
      <c r="N115" s="93" t="s">
        <v>2443</v>
      </c>
      <c r="O115" s="133" t="s">
        <v>2620</v>
      </c>
      <c r="P115" s="142"/>
      <c r="Q115" s="154">
        <v>44457.663923611108</v>
      </c>
    </row>
    <row r="116" spans="1:17" s="119" customFormat="1" ht="18" x14ac:dyDescent="0.25">
      <c r="A116" s="133" t="str">
        <f>VLOOKUP(E116,'LISTADO ATM'!$A$2:$C$901,3,0)</f>
        <v>ESTE</v>
      </c>
      <c r="B116" s="145" t="s">
        <v>2713</v>
      </c>
      <c r="C116" s="94">
        <v>44457.488935185182</v>
      </c>
      <c r="D116" s="94" t="s">
        <v>2174</v>
      </c>
      <c r="E116" s="122">
        <v>399</v>
      </c>
      <c r="F116" s="133" t="str">
        <f>VLOOKUP(E116,VIP!$A$2:$O16008,2,0)</f>
        <v>DRBR399</v>
      </c>
      <c r="G116" s="133" t="str">
        <f>VLOOKUP(E116,'LISTADO ATM'!$A$2:$B$900,2,0)</f>
        <v xml:space="preserve">ATM Oficina La Romana II </v>
      </c>
      <c r="H116" s="133" t="str">
        <f>VLOOKUP(E116,VIP!$A$2:$O20969,7,FALSE)</f>
        <v>Si</v>
      </c>
      <c r="I116" s="133" t="str">
        <f>VLOOKUP(E116,VIP!$A$2:$O12934,8,FALSE)</f>
        <v>Si</v>
      </c>
      <c r="J116" s="133" t="str">
        <f>VLOOKUP(E116,VIP!$A$2:$O12884,8,FALSE)</f>
        <v>Si</v>
      </c>
      <c r="K116" s="133" t="str">
        <f>VLOOKUP(E116,VIP!$A$2:$O16458,6,0)</f>
        <v>NO</v>
      </c>
      <c r="L116" s="142" t="s">
        <v>2212</v>
      </c>
      <c r="M116" s="93" t="s">
        <v>2437</v>
      </c>
      <c r="N116" s="93" t="s">
        <v>2443</v>
      </c>
      <c r="O116" s="133" t="s">
        <v>2445</v>
      </c>
      <c r="P116" s="142"/>
      <c r="Q116" s="147" t="s">
        <v>2212</v>
      </c>
    </row>
    <row r="117" spans="1:17" s="119" customFormat="1" ht="18" x14ac:dyDescent="0.25">
      <c r="A117" s="133" t="str">
        <f>VLOOKUP(E117,'LISTADO ATM'!$A$2:$C$901,3,0)</f>
        <v>NORTE</v>
      </c>
      <c r="B117" s="145" t="s">
        <v>2712</v>
      </c>
      <c r="C117" s="94">
        <v>44457.489282407405</v>
      </c>
      <c r="D117" s="94" t="s">
        <v>2175</v>
      </c>
      <c r="E117" s="122">
        <v>292</v>
      </c>
      <c r="F117" s="133" t="str">
        <f>VLOOKUP(E117,VIP!$A$2:$O16007,2,0)</f>
        <v>DRBR292</v>
      </c>
      <c r="G117" s="133" t="str">
        <f>VLOOKUP(E117,'LISTADO ATM'!$A$2:$B$900,2,0)</f>
        <v xml:space="preserve">ATM UNP Castañuelas (Montecristi) </v>
      </c>
      <c r="H117" s="133" t="str">
        <f>VLOOKUP(E117,VIP!$A$2:$O20968,7,FALSE)</f>
        <v>Si</v>
      </c>
      <c r="I117" s="133" t="str">
        <f>VLOOKUP(E117,VIP!$A$2:$O12933,8,FALSE)</f>
        <v>Si</v>
      </c>
      <c r="J117" s="133" t="str">
        <f>VLOOKUP(E117,VIP!$A$2:$O12883,8,FALSE)</f>
        <v>Si</v>
      </c>
      <c r="K117" s="133" t="str">
        <f>VLOOKUP(E117,VIP!$A$2:$O16457,6,0)</f>
        <v>NO</v>
      </c>
      <c r="L117" s="142" t="s">
        <v>2212</v>
      </c>
      <c r="M117" s="93" t="s">
        <v>2437</v>
      </c>
      <c r="N117" s="93" t="s">
        <v>2443</v>
      </c>
      <c r="O117" s="133" t="s">
        <v>2619</v>
      </c>
      <c r="P117" s="142"/>
      <c r="Q117" s="147" t="s">
        <v>2212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2711</v>
      </c>
      <c r="C118" s="94">
        <v>44457.489953703705</v>
      </c>
      <c r="D118" s="94" t="s">
        <v>2174</v>
      </c>
      <c r="E118" s="122">
        <v>536</v>
      </c>
      <c r="F118" s="133" t="str">
        <f>VLOOKUP(E118,VIP!$A$2:$O16006,2,0)</f>
        <v>DRBR509</v>
      </c>
      <c r="G118" s="133" t="str">
        <f>VLOOKUP(E118,'LISTADO ATM'!$A$2:$B$900,2,0)</f>
        <v xml:space="preserve">ATM Super Lama San Isidro </v>
      </c>
      <c r="H118" s="133" t="str">
        <f>VLOOKUP(E118,VIP!$A$2:$O20967,7,FALSE)</f>
        <v>Si</v>
      </c>
      <c r="I118" s="133" t="str">
        <f>VLOOKUP(E118,VIP!$A$2:$O12932,8,FALSE)</f>
        <v>Si</v>
      </c>
      <c r="J118" s="133" t="str">
        <f>VLOOKUP(E118,VIP!$A$2:$O12882,8,FALSE)</f>
        <v>Si</v>
      </c>
      <c r="K118" s="133" t="str">
        <f>VLOOKUP(E118,VIP!$A$2:$O16456,6,0)</f>
        <v>NO</v>
      </c>
      <c r="L118" s="142" t="s">
        <v>2455</v>
      </c>
      <c r="M118" s="93" t="s">
        <v>2437</v>
      </c>
      <c r="N118" s="93" t="s">
        <v>2443</v>
      </c>
      <c r="O118" s="133" t="s">
        <v>2445</v>
      </c>
      <c r="P118" s="142"/>
      <c r="Q118" s="147" t="s">
        <v>2455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2710</v>
      </c>
      <c r="C119" s="94">
        <v>44457.495451388888</v>
      </c>
      <c r="D119" s="94" t="s">
        <v>2174</v>
      </c>
      <c r="E119" s="122">
        <v>718</v>
      </c>
      <c r="F119" s="133" t="str">
        <f>VLOOKUP(E119,VIP!$A$2:$O16005,2,0)</f>
        <v>DRBR24Y</v>
      </c>
      <c r="G119" s="133" t="str">
        <f>VLOOKUP(E119,'LISTADO ATM'!$A$2:$B$900,2,0)</f>
        <v xml:space="preserve">ATM Feria Ganadera </v>
      </c>
      <c r="H119" s="133" t="str">
        <f>VLOOKUP(E119,VIP!$A$2:$O20966,7,FALSE)</f>
        <v>Si</v>
      </c>
      <c r="I119" s="133" t="str">
        <f>VLOOKUP(E119,VIP!$A$2:$O12931,8,FALSE)</f>
        <v>Si</v>
      </c>
      <c r="J119" s="133" t="str">
        <f>VLOOKUP(E119,VIP!$A$2:$O12881,8,FALSE)</f>
        <v>Si</v>
      </c>
      <c r="K119" s="133" t="str">
        <f>VLOOKUP(E119,VIP!$A$2:$O16455,6,0)</f>
        <v>NO</v>
      </c>
      <c r="L119" s="142" t="s">
        <v>2238</v>
      </c>
      <c r="M119" s="93" t="s">
        <v>2437</v>
      </c>
      <c r="N119" s="93" t="s">
        <v>2443</v>
      </c>
      <c r="O119" s="133" t="s">
        <v>2445</v>
      </c>
      <c r="P119" s="142"/>
      <c r="Q119" s="147" t="s">
        <v>2238</v>
      </c>
    </row>
    <row r="120" spans="1:17" s="119" customFormat="1" ht="18" x14ac:dyDescent="0.25">
      <c r="A120" s="133" t="str">
        <f>VLOOKUP(E120,'LISTADO ATM'!$A$2:$C$901,3,0)</f>
        <v>NORTE</v>
      </c>
      <c r="B120" s="145" t="s">
        <v>2734</v>
      </c>
      <c r="C120" s="94">
        <v>44457.556250000001</v>
      </c>
      <c r="D120" s="94" t="s">
        <v>2175</v>
      </c>
      <c r="E120" s="122">
        <v>4</v>
      </c>
      <c r="F120" s="133" t="str">
        <f>VLOOKUP(E120,VIP!$A$2:$O16012,2,0)</f>
        <v>DRBR004</v>
      </c>
      <c r="G120" s="133" t="str">
        <f>VLOOKUP(E120,'LISTADO ATM'!$A$2:$B$900,2,0)</f>
        <v>ATM Avenida Rivas</v>
      </c>
      <c r="H120" s="133" t="str">
        <f>VLOOKUP(E120,VIP!$A$2:$O20973,7,FALSE)</f>
        <v>Si</v>
      </c>
      <c r="I120" s="133" t="str">
        <f>VLOOKUP(E120,VIP!$A$2:$O12938,8,FALSE)</f>
        <v>Si</v>
      </c>
      <c r="J120" s="133" t="str">
        <f>VLOOKUP(E120,VIP!$A$2:$O12888,8,FALSE)</f>
        <v>Si</v>
      </c>
      <c r="K120" s="133" t="str">
        <f>VLOOKUP(E120,VIP!$A$2:$O16462,6,0)</f>
        <v>NO</v>
      </c>
      <c r="L120" s="142" t="s">
        <v>2212</v>
      </c>
      <c r="M120" s="93" t="s">
        <v>2437</v>
      </c>
      <c r="N120" s="93" t="s">
        <v>2443</v>
      </c>
      <c r="O120" s="133" t="s">
        <v>2735</v>
      </c>
      <c r="P120" s="142"/>
      <c r="Q120" s="147" t="s">
        <v>2212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2733</v>
      </c>
      <c r="C121" s="94">
        <v>44457.564432870371</v>
      </c>
      <c r="D121" s="94" t="s">
        <v>2175</v>
      </c>
      <c r="E121" s="122">
        <v>402</v>
      </c>
      <c r="F121" s="133" t="str">
        <f>VLOOKUP(E121,VIP!$A$2:$O16011,2,0)</f>
        <v>DRBR402</v>
      </c>
      <c r="G121" s="133" t="str">
        <f>VLOOKUP(E121,'LISTADO ATM'!$A$2:$B$900,2,0)</f>
        <v xml:space="preserve">ATM La Sirena La Vega </v>
      </c>
      <c r="H121" s="133" t="str">
        <f>VLOOKUP(E121,VIP!$A$2:$O20972,7,FALSE)</f>
        <v>Si</v>
      </c>
      <c r="I121" s="133" t="str">
        <f>VLOOKUP(E121,VIP!$A$2:$O12937,8,FALSE)</f>
        <v>Si</v>
      </c>
      <c r="J121" s="133" t="str">
        <f>VLOOKUP(E121,VIP!$A$2:$O12887,8,FALSE)</f>
        <v>Si</v>
      </c>
      <c r="K121" s="133" t="str">
        <f>VLOOKUP(E121,VIP!$A$2:$O16461,6,0)</f>
        <v>NO</v>
      </c>
      <c r="L121" s="142" t="s">
        <v>2455</v>
      </c>
      <c r="M121" s="93" t="s">
        <v>2437</v>
      </c>
      <c r="N121" s="93" t="s">
        <v>2443</v>
      </c>
      <c r="O121" s="133" t="s">
        <v>2735</v>
      </c>
      <c r="P121" s="142"/>
      <c r="Q121" s="147" t="s">
        <v>2455</v>
      </c>
    </row>
    <row r="122" spans="1:17" s="119" customFormat="1" ht="18" x14ac:dyDescent="0.25">
      <c r="A122" s="133" t="str">
        <f>VLOOKUP(E122,'LISTADO ATM'!$A$2:$C$901,3,0)</f>
        <v>DISTRITO NACIONAL</v>
      </c>
      <c r="B122" s="145" t="s">
        <v>2732</v>
      </c>
      <c r="C122" s="94">
        <v>44457.565844907411</v>
      </c>
      <c r="D122" s="94" t="s">
        <v>2174</v>
      </c>
      <c r="E122" s="122">
        <v>568</v>
      </c>
      <c r="F122" s="133" t="str">
        <f>VLOOKUP(E122,VIP!$A$2:$O16010,2,0)</f>
        <v>DRBR01F</v>
      </c>
      <c r="G122" s="133" t="str">
        <f>VLOOKUP(E122,'LISTADO ATM'!$A$2:$B$900,2,0)</f>
        <v xml:space="preserve">ATM Ministerio de Educación </v>
      </c>
      <c r="H122" s="133" t="str">
        <f>VLOOKUP(E122,VIP!$A$2:$O20971,7,FALSE)</f>
        <v>Si</v>
      </c>
      <c r="I122" s="133" t="str">
        <f>VLOOKUP(E122,VIP!$A$2:$O12936,8,FALSE)</f>
        <v>Si</v>
      </c>
      <c r="J122" s="133" t="str">
        <f>VLOOKUP(E122,VIP!$A$2:$O12886,8,FALSE)</f>
        <v>Si</v>
      </c>
      <c r="K122" s="133" t="str">
        <f>VLOOKUP(E122,VIP!$A$2:$O16460,6,0)</f>
        <v>NO</v>
      </c>
      <c r="L122" s="142" t="s">
        <v>2238</v>
      </c>
      <c r="M122" s="93" t="s">
        <v>2437</v>
      </c>
      <c r="N122" s="93" t="s">
        <v>2443</v>
      </c>
      <c r="O122" s="133" t="s">
        <v>2445</v>
      </c>
      <c r="P122" s="142"/>
      <c r="Q122" s="147" t="s">
        <v>2238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2731</v>
      </c>
      <c r="C123" s="94">
        <v>44457.568020833336</v>
      </c>
      <c r="D123" s="94" t="s">
        <v>2616</v>
      </c>
      <c r="E123" s="122">
        <v>40</v>
      </c>
      <c r="F123" s="133" t="str">
        <f>VLOOKUP(E123,VIP!$A$2:$O16009,2,0)</f>
        <v>DRBR040</v>
      </c>
      <c r="G123" s="133" t="str">
        <f>VLOOKUP(E123,'LISTADO ATM'!$A$2:$B$900,2,0)</f>
        <v xml:space="preserve">ATM Oficina El Puñal </v>
      </c>
      <c r="H123" s="133" t="str">
        <f>VLOOKUP(E123,VIP!$A$2:$O20970,7,FALSE)</f>
        <v>Si</v>
      </c>
      <c r="I123" s="133" t="str">
        <f>VLOOKUP(E123,VIP!$A$2:$O12935,8,FALSE)</f>
        <v>Si</v>
      </c>
      <c r="J123" s="133" t="str">
        <f>VLOOKUP(E123,VIP!$A$2:$O12885,8,FALSE)</f>
        <v>Si</v>
      </c>
      <c r="K123" s="133" t="str">
        <f>VLOOKUP(E123,VIP!$A$2:$O16459,6,0)</f>
        <v>NO</v>
      </c>
      <c r="L123" s="142" t="s">
        <v>2409</v>
      </c>
      <c r="M123" s="93" t="s">
        <v>2437</v>
      </c>
      <c r="N123" s="93" t="s">
        <v>2443</v>
      </c>
      <c r="O123" s="133" t="s">
        <v>2617</v>
      </c>
      <c r="P123" s="142"/>
      <c r="Q123" s="147" t="s">
        <v>2409</v>
      </c>
    </row>
    <row r="124" spans="1:17" s="119" customFormat="1" ht="18" x14ac:dyDescent="0.25">
      <c r="A124" s="133" t="str">
        <f>VLOOKUP(E124,'LISTADO ATM'!$A$2:$C$901,3,0)</f>
        <v>NORTE</v>
      </c>
      <c r="B124" s="145" t="s">
        <v>2730</v>
      </c>
      <c r="C124" s="94">
        <v>44457.586064814815</v>
      </c>
      <c r="D124" s="94" t="s">
        <v>2616</v>
      </c>
      <c r="E124" s="122">
        <v>88</v>
      </c>
      <c r="F124" s="133" t="str">
        <f>VLOOKUP(E124,VIP!$A$2:$O16008,2,0)</f>
        <v>DRBR088</v>
      </c>
      <c r="G124" s="133" t="str">
        <f>VLOOKUP(E124,'LISTADO ATM'!$A$2:$B$900,2,0)</f>
        <v xml:space="preserve">ATM S/M La Fuente (Santiago) </v>
      </c>
      <c r="H124" s="133" t="str">
        <f>VLOOKUP(E124,VIP!$A$2:$O20969,7,FALSE)</f>
        <v>Si</v>
      </c>
      <c r="I124" s="133" t="str">
        <f>VLOOKUP(E124,VIP!$A$2:$O12934,8,FALSE)</f>
        <v>Si</v>
      </c>
      <c r="J124" s="133" t="str">
        <f>VLOOKUP(E124,VIP!$A$2:$O12884,8,FALSE)</f>
        <v>Si</v>
      </c>
      <c r="K124" s="133" t="str">
        <f>VLOOKUP(E124,VIP!$A$2:$O16458,6,0)</f>
        <v>NO</v>
      </c>
      <c r="L124" s="142" t="s">
        <v>2433</v>
      </c>
      <c r="M124" s="93" t="s">
        <v>2437</v>
      </c>
      <c r="N124" s="93" t="s">
        <v>2443</v>
      </c>
      <c r="O124" s="133" t="s">
        <v>2617</v>
      </c>
      <c r="P124" s="142"/>
      <c r="Q124" s="147" t="s">
        <v>2433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2729</v>
      </c>
      <c r="C125" s="94">
        <v>44457.588182870371</v>
      </c>
      <c r="D125" s="94" t="s">
        <v>2440</v>
      </c>
      <c r="E125" s="122">
        <v>717</v>
      </c>
      <c r="F125" s="133" t="str">
        <f>VLOOKUP(E125,VIP!$A$2:$O16007,2,0)</f>
        <v>DRBR24K</v>
      </c>
      <c r="G125" s="133" t="str">
        <f>VLOOKUP(E125,'LISTADO ATM'!$A$2:$B$900,2,0)</f>
        <v xml:space="preserve">ATM Oficina Los Alcarrizos </v>
      </c>
      <c r="H125" s="133" t="str">
        <f>VLOOKUP(E125,VIP!$A$2:$O20968,7,FALSE)</f>
        <v>Si</v>
      </c>
      <c r="I125" s="133" t="str">
        <f>VLOOKUP(E125,VIP!$A$2:$O12933,8,FALSE)</f>
        <v>Si</v>
      </c>
      <c r="J125" s="133" t="str">
        <f>VLOOKUP(E125,VIP!$A$2:$O12883,8,FALSE)</f>
        <v>Si</v>
      </c>
      <c r="K125" s="133" t="str">
        <f>VLOOKUP(E125,VIP!$A$2:$O16457,6,0)</f>
        <v>SI</v>
      </c>
      <c r="L125" s="142" t="s">
        <v>2433</v>
      </c>
      <c r="M125" s="93" t="s">
        <v>2437</v>
      </c>
      <c r="N125" s="93" t="s">
        <v>2443</v>
      </c>
      <c r="O125" s="133" t="s">
        <v>2444</v>
      </c>
      <c r="P125" s="142"/>
      <c r="Q125" s="147" t="s">
        <v>2433</v>
      </c>
    </row>
    <row r="126" spans="1:17" s="119" customFormat="1" ht="18" x14ac:dyDescent="0.25">
      <c r="A126" s="133" t="str">
        <f>VLOOKUP(E126,'LISTADO ATM'!$A$2:$C$901,3,0)</f>
        <v>ESTE</v>
      </c>
      <c r="B126" s="145" t="s">
        <v>2728</v>
      </c>
      <c r="C126" s="94">
        <v>44457.589525462965</v>
      </c>
      <c r="D126" s="94" t="s">
        <v>2459</v>
      </c>
      <c r="E126" s="122">
        <v>429</v>
      </c>
      <c r="F126" s="133" t="str">
        <f>VLOOKUP(E126,VIP!$A$2:$O16006,2,0)</f>
        <v>DRBR429</v>
      </c>
      <c r="G126" s="133" t="str">
        <f>VLOOKUP(E126,'LISTADO ATM'!$A$2:$B$900,2,0)</f>
        <v xml:space="preserve">ATM Oficina Jumbo La Romana </v>
      </c>
      <c r="H126" s="133" t="str">
        <f>VLOOKUP(E126,VIP!$A$2:$O20967,7,FALSE)</f>
        <v>Si</v>
      </c>
      <c r="I126" s="133" t="str">
        <f>VLOOKUP(E126,VIP!$A$2:$O12932,8,FALSE)</f>
        <v>Si</v>
      </c>
      <c r="J126" s="133" t="str">
        <f>VLOOKUP(E126,VIP!$A$2:$O12882,8,FALSE)</f>
        <v>Si</v>
      </c>
      <c r="K126" s="133" t="str">
        <f>VLOOKUP(E126,VIP!$A$2:$O16456,6,0)</f>
        <v>NO</v>
      </c>
      <c r="L126" s="142" t="s">
        <v>2409</v>
      </c>
      <c r="M126" s="93" t="s">
        <v>2437</v>
      </c>
      <c r="N126" s="93" t="s">
        <v>2443</v>
      </c>
      <c r="O126" s="133" t="s">
        <v>2620</v>
      </c>
      <c r="P126" s="142"/>
      <c r="Q126" s="147" t="s">
        <v>2409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2736</v>
      </c>
      <c r="C127" s="94">
        <v>44457.664606481485</v>
      </c>
      <c r="D127" s="94" t="s">
        <v>2174</v>
      </c>
      <c r="E127" s="122">
        <v>87</v>
      </c>
      <c r="F127" s="133" t="str">
        <f>VLOOKUP(E127,VIP!$A$2:$O16007,2,0)</f>
        <v>DRBR087</v>
      </c>
      <c r="G127" s="133" t="str">
        <f>VLOOKUP(E127,'LISTADO ATM'!$A$2:$B$900,2,0)</f>
        <v xml:space="preserve">ATM Autoservicio Sarasota </v>
      </c>
      <c r="H127" s="133" t="str">
        <f>VLOOKUP(E127,VIP!$A$2:$O20968,7,FALSE)</f>
        <v>Si</v>
      </c>
      <c r="I127" s="133" t="str">
        <f>VLOOKUP(E127,VIP!$A$2:$O12933,8,FALSE)</f>
        <v>Si</v>
      </c>
      <c r="J127" s="133" t="str">
        <f>VLOOKUP(E127,VIP!$A$2:$O12883,8,FALSE)</f>
        <v>Si</v>
      </c>
      <c r="K127" s="133" t="str">
        <f>VLOOKUP(E127,VIP!$A$2:$O16457,6,0)</f>
        <v>NO</v>
      </c>
      <c r="L127" s="142" t="s">
        <v>2212</v>
      </c>
      <c r="M127" s="93" t="s">
        <v>2437</v>
      </c>
      <c r="N127" s="93" t="s">
        <v>2443</v>
      </c>
      <c r="O127" s="133" t="s">
        <v>2445</v>
      </c>
      <c r="P127" s="142"/>
      <c r="Q127" s="147"/>
    </row>
    <row r="128" spans="1:17" s="119" customFormat="1" ht="18" x14ac:dyDescent="0.25">
      <c r="A128" s="133" t="str">
        <f>VLOOKUP(E128,'LISTADO ATM'!$A$2:$C$901,3,0)</f>
        <v>NORTE</v>
      </c>
      <c r="B128" s="145" t="s">
        <v>2737</v>
      </c>
      <c r="C128" s="94">
        <v>44457.664120370369</v>
      </c>
      <c r="D128" s="94" t="s">
        <v>2175</v>
      </c>
      <c r="E128" s="122">
        <v>501</v>
      </c>
      <c r="F128" s="133" t="str">
        <f>VLOOKUP(E128,VIP!$A$2:$O16008,2,0)</f>
        <v>DRBR501</v>
      </c>
      <c r="G128" s="133" t="str">
        <f>VLOOKUP(E128,'LISTADO ATM'!$A$2:$B$900,2,0)</f>
        <v xml:space="preserve">ATM UNP La Canela </v>
      </c>
      <c r="H128" s="133" t="str">
        <f>VLOOKUP(E128,VIP!$A$2:$O20969,7,FALSE)</f>
        <v>Si</v>
      </c>
      <c r="I128" s="133" t="str">
        <f>VLOOKUP(E128,VIP!$A$2:$O12934,8,FALSE)</f>
        <v>Si</v>
      </c>
      <c r="J128" s="133" t="str">
        <f>VLOOKUP(E128,VIP!$A$2:$O12884,8,FALSE)</f>
        <v>Si</v>
      </c>
      <c r="K128" s="133" t="str">
        <f>VLOOKUP(E128,VIP!$A$2:$O16458,6,0)</f>
        <v>NO</v>
      </c>
      <c r="L128" s="142" t="s">
        <v>2212</v>
      </c>
      <c r="M128" s="93" t="s">
        <v>2437</v>
      </c>
      <c r="N128" s="93" t="s">
        <v>2443</v>
      </c>
      <c r="O128" s="133" t="s">
        <v>2619</v>
      </c>
      <c r="P128" s="142"/>
      <c r="Q128" s="147"/>
    </row>
    <row r="129" spans="1:17" s="119" customFormat="1" ht="18" x14ac:dyDescent="0.25">
      <c r="A129" s="133" t="str">
        <f>VLOOKUP(E129,'LISTADO ATM'!$A$2:$C$901,3,0)</f>
        <v>SUR</v>
      </c>
      <c r="B129" s="145" t="s">
        <v>2738</v>
      </c>
      <c r="C129" s="94">
        <v>44457.656342592592</v>
      </c>
      <c r="D129" s="94" t="s">
        <v>2459</v>
      </c>
      <c r="E129" s="122">
        <v>297</v>
      </c>
      <c r="F129" s="133" t="str">
        <f>VLOOKUP(E129,VIP!$A$2:$O16009,2,0)</f>
        <v>DRBR297</v>
      </c>
      <c r="G129" s="133" t="str">
        <f>VLOOKUP(E129,'LISTADO ATM'!$A$2:$B$900,2,0)</f>
        <v xml:space="preserve">ATM S/M Cadena Ocoa </v>
      </c>
      <c r="H129" s="133" t="str">
        <f>VLOOKUP(E129,VIP!$A$2:$O20970,7,FALSE)</f>
        <v>Si</v>
      </c>
      <c r="I129" s="133" t="str">
        <f>VLOOKUP(E129,VIP!$A$2:$O12935,8,FALSE)</f>
        <v>Si</v>
      </c>
      <c r="J129" s="133" t="str">
        <f>VLOOKUP(E129,VIP!$A$2:$O12885,8,FALSE)</f>
        <v>Si</v>
      </c>
      <c r="K129" s="133" t="str">
        <f>VLOOKUP(E129,VIP!$A$2:$O16459,6,0)</f>
        <v>NO</v>
      </c>
      <c r="L129" s="142" t="s">
        <v>2607</v>
      </c>
      <c r="M129" s="93" t="s">
        <v>2437</v>
      </c>
      <c r="N129" s="93" t="s">
        <v>2443</v>
      </c>
      <c r="O129" s="133" t="s">
        <v>2620</v>
      </c>
      <c r="P129" s="142"/>
      <c r="Q129" s="147"/>
    </row>
    <row r="130" spans="1:17" s="119" customFormat="1" ht="18" x14ac:dyDescent="0.25">
      <c r="A130" s="133" t="str">
        <f>VLOOKUP(E130,'LISTADO ATM'!$A$2:$C$901,3,0)</f>
        <v>NORTE</v>
      </c>
      <c r="B130" s="145" t="s">
        <v>2739</v>
      </c>
      <c r="C130" s="94">
        <v>44457.649467592593</v>
      </c>
      <c r="D130" s="94" t="s">
        <v>2174</v>
      </c>
      <c r="E130" s="122">
        <v>666</v>
      </c>
      <c r="F130" s="133" t="str">
        <f>VLOOKUP(E130,VIP!$A$2:$O16010,2,0)</f>
        <v>DRBR666</v>
      </c>
      <c r="G130" s="133" t="str">
        <f>VLOOKUP(E130,'LISTADO ATM'!$A$2:$B$900,2,0)</f>
        <v>ATM S/M El Porvernir Libert</v>
      </c>
      <c r="H130" s="133" t="str">
        <f>VLOOKUP(E130,VIP!$A$2:$O20971,7,FALSE)</f>
        <v>N/A</v>
      </c>
      <c r="I130" s="133" t="str">
        <f>VLOOKUP(E130,VIP!$A$2:$O12936,8,FALSE)</f>
        <v>N/A</v>
      </c>
      <c r="J130" s="133" t="str">
        <f>VLOOKUP(E130,VIP!$A$2:$O12886,8,FALSE)</f>
        <v>N/A</v>
      </c>
      <c r="K130" s="133" t="str">
        <f>VLOOKUP(E130,VIP!$A$2:$O16460,6,0)</f>
        <v>N/A</v>
      </c>
      <c r="L130" s="142" t="s">
        <v>2455</v>
      </c>
      <c r="M130" s="93" t="s">
        <v>2437</v>
      </c>
      <c r="N130" s="93" t="s">
        <v>2443</v>
      </c>
      <c r="O130" s="133" t="s">
        <v>2445</v>
      </c>
      <c r="P130" s="142"/>
      <c r="Q130" s="147"/>
    </row>
    <row r="131" spans="1:17" s="119" customFormat="1" ht="18" x14ac:dyDescent="0.25">
      <c r="A131" s="133" t="str">
        <f>VLOOKUP(E131,'LISTADO ATM'!$A$2:$C$901,3,0)</f>
        <v>SUR</v>
      </c>
      <c r="B131" s="145" t="s">
        <v>2740</v>
      </c>
      <c r="C131" s="94">
        <v>44457.636192129627</v>
      </c>
      <c r="D131" s="94" t="s">
        <v>2174</v>
      </c>
      <c r="E131" s="122">
        <v>584</v>
      </c>
      <c r="F131" s="133" t="str">
        <f>VLOOKUP(E131,VIP!$A$2:$O16011,2,0)</f>
        <v>DRBR404</v>
      </c>
      <c r="G131" s="133" t="str">
        <f>VLOOKUP(E131,'LISTADO ATM'!$A$2:$B$900,2,0)</f>
        <v xml:space="preserve">ATM Oficina San Cristóbal I </v>
      </c>
      <c r="H131" s="133" t="str">
        <f>VLOOKUP(E131,VIP!$A$2:$O20972,7,FALSE)</f>
        <v>Si</v>
      </c>
      <c r="I131" s="133" t="str">
        <f>VLOOKUP(E131,VIP!$A$2:$O12937,8,FALSE)</f>
        <v>Si</v>
      </c>
      <c r="J131" s="133" t="str">
        <f>VLOOKUP(E131,VIP!$A$2:$O12887,8,FALSE)</f>
        <v>Si</v>
      </c>
      <c r="K131" s="133" t="str">
        <f>VLOOKUP(E131,VIP!$A$2:$O16461,6,0)</f>
        <v>SI</v>
      </c>
      <c r="L131" s="142" t="s">
        <v>2455</v>
      </c>
      <c r="M131" s="93" t="s">
        <v>2437</v>
      </c>
      <c r="N131" s="93" t="s">
        <v>2443</v>
      </c>
      <c r="O131" s="133" t="s">
        <v>2445</v>
      </c>
      <c r="P131" s="142"/>
      <c r="Q131" s="147"/>
    </row>
    <row r="132" spans="1:17" s="119" customFormat="1" ht="18" x14ac:dyDescent="0.25">
      <c r="A132" s="133" t="str">
        <f>VLOOKUP(E132,'LISTADO ATM'!$A$2:$C$901,3,0)</f>
        <v>NORTE</v>
      </c>
      <c r="B132" s="145" t="s">
        <v>2741</v>
      </c>
      <c r="C132" s="94">
        <v>44457.634340277778</v>
      </c>
      <c r="D132" s="94" t="s">
        <v>2616</v>
      </c>
      <c r="E132" s="122">
        <v>633</v>
      </c>
      <c r="F132" s="133" t="str">
        <f>VLOOKUP(E132,VIP!$A$2:$O16012,2,0)</f>
        <v>DRBR260</v>
      </c>
      <c r="G132" s="133" t="str">
        <f>VLOOKUP(E132,'LISTADO ATM'!$A$2:$B$900,2,0)</f>
        <v xml:space="preserve">ATM Autobanco Las Colinas </v>
      </c>
      <c r="H132" s="133" t="str">
        <f>VLOOKUP(E132,VIP!$A$2:$O20973,7,FALSE)</f>
        <v>Si</v>
      </c>
      <c r="I132" s="133" t="str">
        <f>VLOOKUP(E132,VIP!$A$2:$O12938,8,FALSE)</f>
        <v>Si</v>
      </c>
      <c r="J132" s="133" t="str">
        <f>VLOOKUP(E132,VIP!$A$2:$O12888,8,FALSE)</f>
        <v>Si</v>
      </c>
      <c r="K132" s="133" t="str">
        <f>VLOOKUP(E132,VIP!$A$2:$O16462,6,0)</f>
        <v>SI</v>
      </c>
      <c r="L132" s="142" t="s">
        <v>2409</v>
      </c>
      <c r="M132" s="93" t="s">
        <v>2437</v>
      </c>
      <c r="N132" s="93" t="s">
        <v>2443</v>
      </c>
      <c r="O132" s="133" t="s">
        <v>2617</v>
      </c>
      <c r="P132" s="142"/>
      <c r="Q132" s="147"/>
    </row>
    <row r="133" spans="1:17" s="119" customFormat="1" ht="18" x14ac:dyDescent="0.25">
      <c r="A133" s="133" t="str">
        <f>VLOOKUP(E133,'LISTADO ATM'!$A$2:$C$901,3,0)</f>
        <v>ESTE</v>
      </c>
      <c r="B133" s="145" t="s">
        <v>2742</v>
      </c>
      <c r="C133" s="94">
        <v>44457.632974537039</v>
      </c>
      <c r="D133" s="94" t="s">
        <v>2440</v>
      </c>
      <c r="E133" s="122">
        <v>912</v>
      </c>
      <c r="F133" s="133" t="str">
        <f>VLOOKUP(E133,VIP!$A$2:$O16013,2,0)</f>
        <v>DRBR973</v>
      </c>
      <c r="G133" s="133" t="str">
        <f>VLOOKUP(E133,'LISTADO ATM'!$A$2:$B$900,2,0)</f>
        <v xml:space="preserve">ATM Oficina San Pedro II </v>
      </c>
      <c r="H133" s="133" t="str">
        <f>VLOOKUP(E133,VIP!$A$2:$O20974,7,FALSE)</f>
        <v>Si</v>
      </c>
      <c r="I133" s="133" t="str">
        <f>VLOOKUP(E133,VIP!$A$2:$O12939,8,FALSE)</f>
        <v>Si</v>
      </c>
      <c r="J133" s="133" t="str">
        <f>VLOOKUP(E133,VIP!$A$2:$O12889,8,FALSE)</f>
        <v>Si</v>
      </c>
      <c r="K133" s="133" t="str">
        <f>VLOOKUP(E133,VIP!$A$2:$O16463,6,0)</f>
        <v>SI</v>
      </c>
      <c r="L133" s="142" t="s">
        <v>2433</v>
      </c>
      <c r="M133" s="93" t="s">
        <v>2437</v>
      </c>
      <c r="N133" s="93" t="s">
        <v>2443</v>
      </c>
      <c r="O133" s="133" t="s">
        <v>2444</v>
      </c>
      <c r="P133" s="142"/>
      <c r="Q133" s="147"/>
    </row>
    <row r="134" spans="1:17" s="119" customFormat="1" ht="18" x14ac:dyDescent="0.25">
      <c r="A134" s="133" t="str">
        <f>VLOOKUP(E134,'LISTADO ATM'!$A$2:$C$901,3,0)</f>
        <v>NORTE</v>
      </c>
      <c r="B134" s="145" t="s">
        <v>2743</v>
      </c>
      <c r="C134" s="94">
        <v>44457.627557870372</v>
      </c>
      <c r="D134" s="94" t="s">
        <v>2175</v>
      </c>
      <c r="E134" s="122">
        <v>138</v>
      </c>
      <c r="F134" s="133" t="str">
        <f>VLOOKUP(E134,VIP!$A$2:$O16014,2,0)</f>
        <v>DRBR138</v>
      </c>
      <c r="G134" s="133" t="str">
        <f>VLOOKUP(E134,'LISTADO ATM'!$A$2:$B$900,2,0)</f>
        <v xml:space="preserve">ATM UNP Fantino </v>
      </c>
      <c r="H134" s="133" t="str">
        <f>VLOOKUP(E134,VIP!$A$2:$O20975,7,FALSE)</f>
        <v>Si</v>
      </c>
      <c r="I134" s="133" t="str">
        <f>VLOOKUP(E134,VIP!$A$2:$O12940,8,FALSE)</f>
        <v>Si</v>
      </c>
      <c r="J134" s="133" t="str">
        <f>VLOOKUP(E134,VIP!$A$2:$O12890,8,FALSE)</f>
        <v>Si</v>
      </c>
      <c r="K134" s="133" t="str">
        <f>VLOOKUP(E134,VIP!$A$2:$O16464,6,0)</f>
        <v>NO</v>
      </c>
      <c r="L134" s="142" t="s">
        <v>2212</v>
      </c>
      <c r="M134" s="93" t="s">
        <v>2437</v>
      </c>
      <c r="N134" s="93" t="s">
        <v>2443</v>
      </c>
      <c r="O134" s="133" t="s">
        <v>2619</v>
      </c>
      <c r="P134" s="142"/>
      <c r="Q134" s="147"/>
    </row>
    <row r="135" spans="1:17" s="119" customFormat="1" ht="18" x14ac:dyDescent="0.25">
      <c r="A135" s="133" t="str">
        <f>VLOOKUP(E135,'LISTADO ATM'!$A$2:$C$901,3,0)</f>
        <v>SUR</v>
      </c>
      <c r="B135" s="145" t="s">
        <v>2744</v>
      </c>
      <c r="C135" s="94">
        <v>44457.627210648148</v>
      </c>
      <c r="D135" s="94" t="s">
        <v>2174</v>
      </c>
      <c r="E135" s="122">
        <v>135</v>
      </c>
      <c r="F135" s="133" t="str">
        <f>VLOOKUP(E135,VIP!$A$2:$O16015,2,0)</f>
        <v>DRBR135</v>
      </c>
      <c r="G135" s="133" t="str">
        <f>VLOOKUP(E135,'LISTADO ATM'!$A$2:$B$900,2,0)</f>
        <v xml:space="preserve">ATM Oficina Las Dunas Baní </v>
      </c>
      <c r="H135" s="133" t="str">
        <f>VLOOKUP(E135,VIP!$A$2:$O20976,7,FALSE)</f>
        <v>Si</v>
      </c>
      <c r="I135" s="133" t="str">
        <f>VLOOKUP(E135,VIP!$A$2:$O12941,8,FALSE)</f>
        <v>Si</v>
      </c>
      <c r="J135" s="133" t="str">
        <f>VLOOKUP(E135,VIP!$A$2:$O12891,8,FALSE)</f>
        <v>Si</v>
      </c>
      <c r="K135" s="133" t="str">
        <f>VLOOKUP(E135,VIP!$A$2:$O16465,6,0)</f>
        <v>SI</v>
      </c>
      <c r="L135" s="142" t="s">
        <v>2212</v>
      </c>
      <c r="M135" s="93" t="s">
        <v>2437</v>
      </c>
      <c r="N135" s="93" t="s">
        <v>2443</v>
      </c>
      <c r="O135" s="133" t="s">
        <v>2445</v>
      </c>
      <c r="P135" s="142"/>
      <c r="Q135" s="147"/>
    </row>
    <row r="136" spans="1:17" s="119" customFormat="1" ht="18" x14ac:dyDescent="0.25">
      <c r="A136" s="133" t="str">
        <f>VLOOKUP(E136,'LISTADO ATM'!$A$2:$C$901,3,0)</f>
        <v>DISTRITO NACIONAL</v>
      </c>
      <c r="B136" s="145" t="s">
        <v>2745</v>
      </c>
      <c r="C136" s="94">
        <v>44457.607129629629</v>
      </c>
      <c r="D136" s="94" t="s">
        <v>2174</v>
      </c>
      <c r="E136" s="122">
        <v>818</v>
      </c>
      <c r="F136" s="133" t="str">
        <f>VLOOKUP(E136,VIP!$A$2:$O16016,2,0)</f>
        <v>DRBR818</v>
      </c>
      <c r="G136" s="133" t="str">
        <f>VLOOKUP(E136,'LISTADO ATM'!$A$2:$B$900,2,0)</f>
        <v xml:space="preserve">ATM Juridicción Inmobiliaria </v>
      </c>
      <c r="H136" s="133" t="str">
        <f>VLOOKUP(E136,VIP!$A$2:$O20977,7,FALSE)</f>
        <v>No</v>
      </c>
      <c r="I136" s="133" t="str">
        <f>VLOOKUP(E136,VIP!$A$2:$O12942,8,FALSE)</f>
        <v>No</v>
      </c>
      <c r="J136" s="133" t="str">
        <f>VLOOKUP(E136,VIP!$A$2:$O12892,8,FALSE)</f>
        <v>No</v>
      </c>
      <c r="K136" s="133" t="str">
        <f>VLOOKUP(E136,VIP!$A$2:$O16466,6,0)</f>
        <v>NO</v>
      </c>
      <c r="L136" s="142" t="s">
        <v>2238</v>
      </c>
      <c r="M136" s="93" t="s">
        <v>2437</v>
      </c>
      <c r="N136" s="93" t="s">
        <v>2443</v>
      </c>
      <c r="O136" s="133" t="s">
        <v>2445</v>
      </c>
      <c r="P136" s="142"/>
      <c r="Q136" s="147"/>
    </row>
    <row r="137" spans="1:17" s="119" customFormat="1" ht="18" x14ac:dyDescent="0.25">
      <c r="A137" s="133" t="str">
        <f>VLOOKUP(E137,'LISTADO ATM'!$A$2:$C$901,3,0)</f>
        <v>DISTRITO NACIONAL</v>
      </c>
      <c r="B137" s="145" t="s">
        <v>2746</v>
      </c>
      <c r="C137" s="94">
        <v>44457.605868055558</v>
      </c>
      <c r="D137" s="94" t="s">
        <v>2174</v>
      </c>
      <c r="E137" s="122">
        <v>785</v>
      </c>
      <c r="F137" s="133" t="str">
        <f>VLOOKUP(E137,VIP!$A$2:$O16017,2,0)</f>
        <v>DRBR785</v>
      </c>
      <c r="G137" s="133" t="str">
        <f>VLOOKUP(E137,'LISTADO ATM'!$A$2:$B$900,2,0)</f>
        <v xml:space="preserve">ATM S/M Nacional Máximo Gómez </v>
      </c>
      <c r="H137" s="133" t="str">
        <f>VLOOKUP(E137,VIP!$A$2:$O20978,7,FALSE)</f>
        <v>Si</v>
      </c>
      <c r="I137" s="133" t="str">
        <f>VLOOKUP(E137,VIP!$A$2:$O12943,8,FALSE)</f>
        <v>Si</v>
      </c>
      <c r="J137" s="133" t="str">
        <f>VLOOKUP(E137,VIP!$A$2:$O12893,8,FALSE)</f>
        <v>Si</v>
      </c>
      <c r="K137" s="133" t="str">
        <f>VLOOKUP(E137,VIP!$A$2:$O16467,6,0)</f>
        <v>NO</v>
      </c>
      <c r="L137" s="142" t="s">
        <v>2238</v>
      </c>
      <c r="M137" s="93" t="s">
        <v>2437</v>
      </c>
      <c r="N137" s="93" t="s">
        <v>2443</v>
      </c>
      <c r="O137" s="133" t="s">
        <v>2445</v>
      </c>
      <c r="P137" s="142"/>
      <c r="Q137" s="147"/>
    </row>
    <row r="138" spans="1:17" s="119" customFormat="1" ht="18" x14ac:dyDescent="0.25">
      <c r="A138" s="133" t="str">
        <f>VLOOKUP(E138,'LISTADO ATM'!$A$2:$C$901,3,0)</f>
        <v>DISTRITO NACIONAL</v>
      </c>
      <c r="B138" s="145" t="s">
        <v>2747</v>
      </c>
      <c r="C138" s="94">
        <v>44457.605046296296</v>
      </c>
      <c r="D138" s="94" t="s">
        <v>2174</v>
      </c>
      <c r="E138" s="122">
        <v>725</v>
      </c>
      <c r="F138" s="133" t="str">
        <f>VLOOKUP(E138,VIP!$A$2:$O16018,2,0)</f>
        <v>DRBR998</v>
      </c>
      <c r="G138" s="133" t="str">
        <f>VLOOKUP(E138,'LISTADO ATM'!$A$2:$B$900,2,0)</f>
        <v xml:space="preserve">ATM El Huacal II  </v>
      </c>
      <c r="H138" s="133" t="str">
        <f>VLOOKUP(E138,VIP!$A$2:$O20979,7,FALSE)</f>
        <v>Si</v>
      </c>
      <c r="I138" s="133" t="str">
        <f>VLOOKUP(E138,VIP!$A$2:$O12944,8,FALSE)</f>
        <v>Si</v>
      </c>
      <c r="J138" s="133" t="str">
        <f>VLOOKUP(E138,VIP!$A$2:$O12894,8,FALSE)</f>
        <v>Si</v>
      </c>
      <c r="K138" s="133" t="str">
        <f>VLOOKUP(E138,VIP!$A$2:$O16468,6,0)</f>
        <v>NO</v>
      </c>
      <c r="L138" s="142" t="s">
        <v>2238</v>
      </c>
      <c r="M138" s="93" t="s">
        <v>2437</v>
      </c>
      <c r="N138" s="93" t="s">
        <v>2443</v>
      </c>
      <c r="O138" s="133" t="s">
        <v>2445</v>
      </c>
      <c r="P138" s="142"/>
      <c r="Q138" s="147"/>
    </row>
    <row r="139" spans="1:17" s="119" customFormat="1" ht="18" x14ac:dyDescent="0.25">
      <c r="A139" s="133" t="str">
        <f>VLOOKUP(E139,'LISTADO ATM'!$A$2:$C$901,3,0)</f>
        <v>DISTRITO NACIONAL</v>
      </c>
      <c r="B139" s="145" t="s">
        <v>2748</v>
      </c>
      <c r="C139" s="94">
        <v>44457.603738425925</v>
      </c>
      <c r="D139" s="94" t="s">
        <v>2616</v>
      </c>
      <c r="E139" s="122">
        <v>493</v>
      </c>
      <c r="F139" s="133" t="str">
        <f>VLOOKUP(E139,VIP!$A$2:$O16019,2,0)</f>
        <v>DRBR493</v>
      </c>
      <c r="G139" s="133" t="str">
        <f>VLOOKUP(E139,'LISTADO ATM'!$A$2:$B$900,2,0)</f>
        <v xml:space="preserve">ATM Oficina Haina Occidental II </v>
      </c>
      <c r="H139" s="133" t="str">
        <f>VLOOKUP(E139,VIP!$A$2:$O20980,7,FALSE)</f>
        <v>Si</v>
      </c>
      <c r="I139" s="133" t="str">
        <f>VLOOKUP(E139,VIP!$A$2:$O12945,8,FALSE)</f>
        <v>Si</v>
      </c>
      <c r="J139" s="133" t="str">
        <f>VLOOKUP(E139,VIP!$A$2:$O12895,8,FALSE)</f>
        <v>Si</v>
      </c>
      <c r="K139" s="133" t="str">
        <f>VLOOKUP(E139,VIP!$A$2:$O16469,6,0)</f>
        <v>NO</v>
      </c>
      <c r="L139" s="142" t="s">
        <v>2607</v>
      </c>
      <c r="M139" s="93" t="s">
        <v>2437</v>
      </c>
      <c r="N139" s="93" t="s">
        <v>2443</v>
      </c>
      <c r="O139" s="133" t="s">
        <v>2617</v>
      </c>
      <c r="P139" s="142"/>
      <c r="Q139" s="147"/>
    </row>
    <row r="140" spans="1:17" s="119" customFormat="1" ht="18" x14ac:dyDescent="0.25">
      <c r="A140" s="133" t="str">
        <f>VLOOKUP(E140,'LISTADO ATM'!$A$2:$C$901,3,0)</f>
        <v>DISTRITO NACIONAL</v>
      </c>
      <c r="B140" s="145" t="s">
        <v>2749</v>
      </c>
      <c r="C140" s="94">
        <v>44457.602789351855</v>
      </c>
      <c r="D140" s="94" t="s">
        <v>2174</v>
      </c>
      <c r="E140" s="122">
        <v>153</v>
      </c>
      <c r="F140" s="133" t="str">
        <f>VLOOKUP(E140,VIP!$A$2:$O16020,2,0)</f>
        <v>DRBR153</v>
      </c>
      <c r="G140" s="133" t="str">
        <f>VLOOKUP(E140,'LISTADO ATM'!$A$2:$B$900,2,0)</f>
        <v xml:space="preserve">ATM Rehabilitación </v>
      </c>
      <c r="H140" s="133" t="str">
        <f>VLOOKUP(E140,VIP!$A$2:$O20981,7,FALSE)</f>
        <v>No</v>
      </c>
      <c r="I140" s="133" t="str">
        <f>VLOOKUP(E140,VIP!$A$2:$O12946,8,FALSE)</f>
        <v>No</v>
      </c>
      <c r="J140" s="133" t="str">
        <f>VLOOKUP(E140,VIP!$A$2:$O12896,8,FALSE)</f>
        <v>No</v>
      </c>
      <c r="K140" s="133" t="str">
        <f>VLOOKUP(E140,VIP!$A$2:$O16470,6,0)</f>
        <v>NO</v>
      </c>
      <c r="L140" s="142" t="s">
        <v>2238</v>
      </c>
      <c r="M140" s="93" t="s">
        <v>2437</v>
      </c>
      <c r="N140" s="93" t="s">
        <v>2443</v>
      </c>
      <c r="O140" s="133" t="s">
        <v>2445</v>
      </c>
      <c r="P140" s="142"/>
      <c r="Q140" s="147"/>
    </row>
    <row r="141" spans="1:17" s="119" customFormat="1" ht="18" x14ac:dyDescent="0.25">
      <c r="A141" s="133" t="str">
        <f>VLOOKUP(E141,'LISTADO ATM'!$A$2:$C$901,3,0)</f>
        <v>SUR</v>
      </c>
      <c r="B141" s="145" t="s">
        <v>2750</v>
      </c>
      <c r="C141" s="94">
        <v>44457.597708333335</v>
      </c>
      <c r="D141" s="94" t="s">
        <v>2440</v>
      </c>
      <c r="E141" s="122">
        <v>252</v>
      </c>
      <c r="F141" s="133" t="str">
        <f>VLOOKUP(E141,VIP!$A$2:$O16021,2,0)</f>
        <v>DRBR252</v>
      </c>
      <c r="G141" s="133" t="str">
        <f>VLOOKUP(E141,'LISTADO ATM'!$A$2:$B$900,2,0)</f>
        <v xml:space="preserve">ATM Banco Agrícola (Barahona) </v>
      </c>
      <c r="H141" s="133" t="str">
        <f>VLOOKUP(E141,VIP!$A$2:$O20982,7,FALSE)</f>
        <v>Si</v>
      </c>
      <c r="I141" s="133" t="str">
        <f>VLOOKUP(E141,VIP!$A$2:$O12947,8,FALSE)</f>
        <v>Si</v>
      </c>
      <c r="J141" s="133" t="str">
        <f>VLOOKUP(E141,VIP!$A$2:$O12897,8,FALSE)</f>
        <v>Si</v>
      </c>
      <c r="K141" s="133" t="str">
        <f>VLOOKUP(E141,VIP!$A$2:$O16471,6,0)</f>
        <v>NO</v>
      </c>
      <c r="L141" s="142" t="s">
        <v>2409</v>
      </c>
      <c r="M141" s="93" t="s">
        <v>2437</v>
      </c>
      <c r="N141" s="93" t="s">
        <v>2443</v>
      </c>
      <c r="O141" s="133" t="s">
        <v>2444</v>
      </c>
      <c r="P141" s="142"/>
      <c r="Q141" s="147"/>
    </row>
    <row r="1026554" spans="16:16" ht="18" x14ac:dyDescent="0.25">
      <c r="P1026554" s="127"/>
    </row>
  </sheetData>
  <autoFilter ref="A4:Q119">
    <sortState ref="A5:Q126">
      <sortCondition ref="C4:C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2:B1048576 B1:B4 B25:B68">
    <cfRule type="duplicateValues" dxfId="567" priority="150183"/>
    <cfRule type="duplicateValues" dxfId="566" priority="150184"/>
  </conditionalFormatting>
  <conditionalFormatting sqref="B142:B1048576 B1:B4 B25:B68">
    <cfRule type="duplicateValues" dxfId="565" priority="150189"/>
  </conditionalFormatting>
  <conditionalFormatting sqref="B142:B1048576 B25:B68">
    <cfRule type="duplicateValues" dxfId="564" priority="150192"/>
    <cfRule type="duplicateValues" dxfId="563" priority="150193"/>
  </conditionalFormatting>
  <conditionalFormatting sqref="B142:B1048576 B1:B4 B25:B68">
    <cfRule type="duplicateValues" dxfId="562" priority="150196"/>
    <cfRule type="duplicateValues" dxfId="561" priority="150197"/>
    <cfRule type="duplicateValues" dxfId="560" priority="150198"/>
  </conditionalFormatting>
  <conditionalFormatting sqref="B142:B1048576 B25:B68">
    <cfRule type="duplicateValues" dxfId="559" priority="150205"/>
  </conditionalFormatting>
  <conditionalFormatting sqref="E142:E1048576 E1:E4 E25:E68">
    <cfRule type="duplicateValues" dxfId="558" priority="152198"/>
  </conditionalFormatting>
  <conditionalFormatting sqref="E142:E1048576 E25:E68">
    <cfRule type="duplicateValues" dxfId="557" priority="152203"/>
  </conditionalFormatting>
  <conditionalFormatting sqref="E142:E1048576 E1:E4 E25:E68">
    <cfRule type="duplicateValues" dxfId="556" priority="152207"/>
    <cfRule type="duplicateValues" dxfId="555" priority="152208"/>
  </conditionalFormatting>
  <conditionalFormatting sqref="E142:E1048576 E1:E4 E25:E68">
    <cfRule type="duplicateValues" dxfId="554" priority="152217"/>
    <cfRule type="duplicateValues" dxfId="553" priority="152218"/>
    <cfRule type="duplicateValues" dxfId="552" priority="152219"/>
  </conditionalFormatting>
  <conditionalFormatting sqref="E142:E1048576 E25:E68">
    <cfRule type="duplicateValues" dxfId="551" priority="152232"/>
    <cfRule type="duplicateValues" dxfId="550" priority="152233"/>
    <cfRule type="duplicateValues" dxfId="549" priority="152234"/>
  </conditionalFormatting>
  <conditionalFormatting sqref="E142:E1048576 E25:E68">
    <cfRule type="duplicateValues" dxfId="548" priority="152244"/>
    <cfRule type="duplicateValues" dxfId="547" priority="152245"/>
  </conditionalFormatting>
  <conditionalFormatting sqref="B9">
    <cfRule type="duplicateValues" dxfId="546" priority="368"/>
  </conditionalFormatting>
  <conditionalFormatting sqref="E9">
    <cfRule type="duplicateValues" dxfId="545" priority="367"/>
  </conditionalFormatting>
  <conditionalFormatting sqref="B9">
    <cfRule type="duplicateValues" dxfId="544" priority="365"/>
    <cfRule type="duplicateValues" dxfId="543" priority="366"/>
  </conditionalFormatting>
  <conditionalFormatting sqref="B9">
    <cfRule type="duplicateValues" dxfId="542" priority="364"/>
  </conditionalFormatting>
  <conditionalFormatting sqref="B9">
    <cfRule type="duplicateValues" dxfId="541" priority="361"/>
    <cfRule type="duplicateValues" dxfId="540" priority="362"/>
    <cfRule type="duplicateValues" dxfId="539" priority="363"/>
  </conditionalFormatting>
  <conditionalFormatting sqref="E9">
    <cfRule type="duplicateValues" dxfId="538" priority="360"/>
  </conditionalFormatting>
  <conditionalFormatting sqref="E9">
    <cfRule type="duplicateValues" dxfId="537" priority="358"/>
    <cfRule type="duplicateValues" dxfId="536" priority="359"/>
  </conditionalFormatting>
  <conditionalFormatting sqref="E9">
    <cfRule type="duplicateValues" dxfId="535" priority="355"/>
    <cfRule type="duplicateValues" dxfId="534" priority="356"/>
    <cfRule type="duplicateValues" dxfId="533" priority="357"/>
  </conditionalFormatting>
  <conditionalFormatting sqref="B10:B15">
    <cfRule type="duplicateValues" dxfId="532" priority="354"/>
  </conditionalFormatting>
  <conditionalFormatting sqref="E10:E15">
    <cfRule type="duplicateValues" dxfId="531" priority="353"/>
  </conditionalFormatting>
  <conditionalFormatting sqref="B10:B15">
    <cfRule type="duplicateValues" dxfId="530" priority="351"/>
    <cfRule type="duplicateValues" dxfId="529" priority="352"/>
  </conditionalFormatting>
  <conditionalFormatting sqref="B10:B15">
    <cfRule type="duplicateValues" dxfId="528" priority="350"/>
  </conditionalFormatting>
  <conditionalFormatting sqref="B10:B15">
    <cfRule type="duplicateValues" dxfId="527" priority="347"/>
    <cfRule type="duplicateValues" dxfId="526" priority="348"/>
    <cfRule type="duplicateValues" dxfId="525" priority="349"/>
  </conditionalFormatting>
  <conditionalFormatting sqref="E10:E15">
    <cfRule type="duplicateValues" dxfId="524" priority="346"/>
  </conditionalFormatting>
  <conditionalFormatting sqref="E10:E15">
    <cfRule type="duplicateValues" dxfId="523" priority="344"/>
    <cfRule type="duplicateValues" dxfId="522" priority="345"/>
  </conditionalFormatting>
  <conditionalFormatting sqref="E10:E15">
    <cfRule type="duplicateValues" dxfId="521" priority="341"/>
    <cfRule type="duplicateValues" dxfId="520" priority="342"/>
    <cfRule type="duplicateValues" dxfId="519" priority="343"/>
  </conditionalFormatting>
  <conditionalFormatting sqref="B16:B22">
    <cfRule type="duplicateValues" dxfId="518" priority="340"/>
  </conditionalFormatting>
  <conditionalFormatting sqref="E16:E22">
    <cfRule type="duplicateValues" dxfId="517" priority="339"/>
  </conditionalFormatting>
  <conditionalFormatting sqref="B16:B22">
    <cfRule type="duplicateValues" dxfId="516" priority="337"/>
    <cfRule type="duplicateValues" dxfId="515" priority="338"/>
  </conditionalFormatting>
  <conditionalFormatting sqref="B16:B22">
    <cfRule type="duplicateValues" dxfId="514" priority="336"/>
  </conditionalFormatting>
  <conditionalFormatting sqref="B16:B22">
    <cfRule type="duplicateValues" dxfId="513" priority="333"/>
    <cfRule type="duplicateValues" dxfId="512" priority="334"/>
    <cfRule type="duplicateValues" dxfId="511" priority="335"/>
  </conditionalFormatting>
  <conditionalFormatting sqref="E16:E22">
    <cfRule type="duplicateValues" dxfId="510" priority="332"/>
  </conditionalFormatting>
  <conditionalFormatting sqref="E16:E22">
    <cfRule type="duplicateValues" dxfId="509" priority="330"/>
    <cfRule type="duplicateValues" dxfId="508" priority="331"/>
  </conditionalFormatting>
  <conditionalFormatting sqref="E16:E22">
    <cfRule type="duplicateValues" dxfId="507" priority="327"/>
    <cfRule type="duplicateValues" dxfId="506" priority="328"/>
    <cfRule type="duplicateValues" dxfId="505" priority="329"/>
  </conditionalFormatting>
  <conditionalFormatting sqref="E142:E1048576 E1:E68">
    <cfRule type="duplicateValues" dxfId="504" priority="284"/>
    <cfRule type="duplicateValues" dxfId="503" priority="299"/>
    <cfRule type="duplicateValues" dxfId="502" priority="312"/>
  </conditionalFormatting>
  <conditionalFormatting sqref="E67">
    <cfRule type="duplicateValues" dxfId="501" priority="311"/>
  </conditionalFormatting>
  <conditionalFormatting sqref="E67">
    <cfRule type="duplicateValues" dxfId="500" priority="309"/>
    <cfRule type="duplicateValues" dxfId="499" priority="310"/>
  </conditionalFormatting>
  <conditionalFormatting sqref="E67">
    <cfRule type="duplicateValues" dxfId="498" priority="306"/>
    <cfRule type="duplicateValues" dxfId="497" priority="307"/>
    <cfRule type="duplicateValues" dxfId="496" priority="308"/>
  </conditionalFormatting>
  <conditionalFormatting sqref="B67">
    <cfRule type="duplicateValues" dxfId="495" priority="305"/>
  </conditionalFormatting>
  <conditionalFormatting sqref="B67">
    <cfRule type="duplicateValues" dxfId="494" priority="303"/>
    <cfRule type="duplicateValues" dxfId="493" priority="304"/>
  </conditionalFormatting>
  <conditionalFormatting sqref="B67">
    <cfRule type="duplicateValues" dxfId="492" priority="300"/>
    <cfRule type="duplicateValues" dxfId="491" priority="301"/>
    <cfRule type="duplicateValues" dxfId="490" priority="302"/>
  </conditionalFormatting>
  <conditionalFormatting sqref="B142:B1048576 B1:B68">
    <cfRule type="duplicateValues" dxfId="489" priority="283"/>
    <cfRule type="duplicateValues" dxfId="488" priority="297"/>
    <cfRule type="duplicateValues" dxfId="487" priority="298"/>
  </conditionalFormatting>
  <conditionalFormatting sqref="B23:B66">
    <cfRule type="duplicateValues" dxfId="486" priority="153187"/>
  </conditionalFormatting>
  <conditionalFormatting sqref="E23:E66">
    <cfRule type="duplicateValues" dxfId="485" priority="153189"/>
  </conditionalFormatting>
  <conditionalFormatting sqref="B23:B66">
    <cfRule type="duplicateValues" dxfId="484" priority="153191"/>
    <cfRule type="duplicateValues" dxfId="483" priority="153192"/>
  </conditionalFormatting>
  <conditionalFormatting sqref="B23:B66">
    <cfRule type="duplicateValues" dxfId="482" priority="153195"/>
    <cfRule type="duplicateValues" dxfId="481" priority="153196"/>
    <cfRule type="duplicateValues" dxfId="480" priority="153197"/>
  </conditionalFormatting>
  <conditionalFormatting sqref="E23:E66">
    <cfRule type="duplicateValues" dxfId="479" priority="153201"/>
    <cfRule type="duplicateValues" dxfId="478" priority="153202"/>
  </conditionalFormatting>
  <conditionalFormatting sqref="E23:E66">
    <cfRule type="duplicateValues" dxfId="477" priority="153205"/>
    <cfRule type="duplicateValues" dxfId="476" priority="153206"/>
    <cfRule type="duplicateValues" dxfId="475" priority="153207"/>
  </conditionalFormatting>
  <conditionalFormatting sqref="B5:B8">
    <cfRule type="duplicateValues" dxfId="474" priority="153412"/>
  </conditionalFormatting>
  <conditionalFormatting sqref="E5:E8">
    <cfRule type="duplicateValues" dxfId="473" priority="153413"/>
  </conditionalFormatting>
  <conditionalFormatting sqref="B5:B8">
    <cfRule type="duplicateValues" dxfId="472" priority="153414"/>
    <cfRule type="duplicateValues" dxfId="471" priority="153415"/>
  </conditionalFormatting>
  <conditionalFormatting sqref="B5:B8">
    <cfRule type="duplicateValues" dxfId="470" priority="153416"/>
    <cfRule type="duplicateValues" dxfId="469" priority="153417"/>
    <cfRule type="duplicateValues" dxfId="468" priority="153418"/>
  </conditionalFormatting>
  <conditionalFormatting sqref="E5:E8">
    <cfRule type="duplicateValues" dxfId="467" priority="153419"/>
    <cfRule type="duplicateValues" dxfId="466" priority="153420"/>
  </conditionalFormatting>
  <conditionalFormatting sqref="E5:E8">
    <cfRule type="duplicateValues" dxfId="465" priority="153421"/>
    <cfRule type="duplicateValues" dxfId="464" priority="153422"/>
    <cfRule type="duplicateValues" dxfId="463" priority="153423"/>
  </conditionalFormatting>
  <conditionalFormatting sqref="E68">
    <cfRule type="duplicateValues" dxfId="462" priority="296"/>
  </conditionalFormatting>
  <conditionalFormatting sqref="E68">
    <cfRule type="duplicateValues" dxfId="461" priority="294"/>
    <cfRule type="duplicateValues" dxfId="460" priority="295"/>
  </conditionalFormatting>
  <conditionalFormatting sqref="E68">
    <cfRule type="duplicateValues" dxfId="459" priority="291"/>
    <cfRule type="duplicateValues" dxfId="458" priority="292"/>
    <cfRule type="duplicateValues" dxfId="457" priority="293"/>
  </conditionalFormatting>
  <conditionalFormatting sqref="B68">
    <cfRule type="duplicateValues" dxfId="456" priority="290"/>
  </conditionalFormatting>
  <conditionalFormatting sqref="B68">
    <cfRule type="duplicateValues" dxfId="455" priority="288"/>
    <cfRule type="duplicateValues" dxfId="454" priority="289"/>
  </conditionalFormatting>
  <conditionalFormatting sqref="B68">
    <cfRule type="duplicateValues" dxfId="453" priority="285"/>
    <cfRule type="duplicateValues" dxfId="452" priority="286"/>
    <cfRule type="duplicateValues" dxfId="451" priority="287"/>
  </conditionalFormatting>
  <conditionalFormatting sqref="B69:B73">
    <cfRule type="duplicateValues" dxfId="450" priority="281"/>
    <cfRule type="duplicateValues" dxfId="449" priority="282"/>
  </conditionalFormatting>
  <conditionalFormatting sqref="B69:B73">
    <cfRule type="duplicateValues" dxfId="448" priority="280"/>
  </conditionalFormatting>
  <conditionalFormatting sqref="B69:B73">
    <cfRule type="duplicateValues" dxfId="447" priority="278"/>
    <cfRule type="duplicateValues" dxfId="446" priority="279"/>
  </conditionalFormatting>
  <conditionalFormatting sqref="B69:B73">
    <cfRule type="duplicateValues" dxfId="445" priority="275"/>
    <cfRule type="duplicateValues" dxfId="444" priority="276"/>
    <cfRule type="duplicateValues" dxfId="443" priority="277"/>
  </conditionalFormatting>
  <conditionalFormatting sqref="B69:B73">
    <cfRule type="duplicateValues" dxfId="442" priority="274"/>
  </conditionalFormatting>
  <conditionalFormatting sqref="E69:E73">
    <cfRule type="duplicateValues" dxfId="441" priority="273"/>
  </conditionalFormatting>
  <conditionalFormatting sqref="E69:E73">
    <cfRule type="duplicateValues" dxfId="440" priority="272"/>
  </conditionalFormatting>
  <conditionalFormatting sqref="E69:E73">
    <cfRule type="duplicateValues" dxfId="439" priority="270"/>
    <cfRule type="duplicateValues" dxfId="438" priority="271"/>
  </conditionalFormatting>
  <conditionalFormatting sqref="E69:E73">
    <cfRule type="duplicateValues" dxfId="437" priority="267"/>
    <cfRule type="duplicateValues" dxfId="436" priority="268"/>
    <cfRule type="duplicateValues" dxfId="435" priority="269"/>
  </conditionalFormatting>
  <conditionalFormatting sqref="E69:E73">
    <cfRule type="duplicateValues" dxfId="434" priority="264"/>
    <cfRule type="duplicateValues" dxfId="433" priority="265"/>
    <cfRule type="duplicateValues" dxfId="432" priority="266"/>
  </conditionalFormatting>
  <conditionalFormatting sqref="E69:E73">
    <cfRule type="duplicateValues" dxfId="431" priority="262"/>
    <cfRule type="duplicateValues" dxfId="430" priority="263"/>
  </conditionalFormatting>
  <conditionalFormatting sqref="E69:E73">
    <cfRule type="duplicateValues" dxfId="429" priority="259"/>
    <cfRule type="duplicateValues" dxfId="428" priority="260"/>
    <cfRule type="duplicateValues" dxfId="427" priority="261"/>
  </conditionalFormatting>
  <conditionalFormatting sqref="B69:B73">
    <cfRule type="duplicateValues" dxfId="426" priority="256"/>
    <cfRule type="duplicateValues" dxfId="425" priority="257"/>
    <cfRule type="duplicateValues" dxfId="424" priority="258"/>
  </conditionalFormatting>
  <conditionalFormatting sqref="B69:B73">
    <cfRule type="duplicateValues" dxfId="423" priority="255"/>
  </conditionalFormatting>
  <conditionalFormatting sqref="E69:E73">
    <cfRule type="duplicateValues" dxfId="422" priority="254"/>
  </conditionalFormatting>
  <conditionalFormatting sqref="B69:B73">
    <cfRule type="duplicateValues" dxfId="421" priority="252"/>
    <cfRule type="duplicateValues" dxfId="420" priority="253"/>
  </conditionalFormatting>
  <conditionalFormatting sqref="B69:B73">
    <cfRule type="duplicateValues" dxfId="419" priority="249"/>
    <cfRule type="duplicateValues" dxfId="418" priority="250"/>
    <cfRule type="duplicateValues" dxfId="417" priority="251"/>
  </conditionalFormatting>
  <conditionalFormatting sqref="E69:E73">
    <cfRule type="duplicateValues" dxfId="416" priority="247"/>
    <cfRule type="duplicateValues" dxfId="415" priority="248"/>
  </conditionalFormatting>
  <conditionalFormatting sqref="E69:E73">
    <cfRule type="duplicateValues" dxfId="414" priority="244"/>
    <cfRule type="duplicateValues" dxfId="413" priority="245"/>
    <cfRule type="duplicateValues" dxfId="412" priority="246"/>
  </conditionalFormatting>
  <conditionalFormatting sqref="B142:B1048576 B1:B73">
    <cfRule type="duplicateValues" dxfId="411" priority="243"/>
  </conditionalFormatting>
  <conditionalFormatting sqref="E142:E1048576 E1:E73">
    <cfRule type="duplicateValues" dxfId="410" priority="242"/>
  </conditionalFormatting>
  <conditionalFormatting sqref="B74:B77">
    <cfRule type="duplicateValues" dxfId="409" priority="240"/>
    <cfRule type="duplicateValues" dxfId="408" priority="241"/>
  </conditionalFormatting>
  <conditionalFormatting sqref="B74:B77">
    <cfRule type="duplicateValues" dxfId="407" priority="239"/>
  </conditionalFormatting>
  <conditionalFormatting sqref="B74:B77">
    <cfRule type="duplicateValues" dxfId="406" priority="237"/>
    <cfRule type="duplicateValues" dxfId="405" priority="238"/>
  </conditionalFormatting>
  <conditionalFormatting sqref="B74:B77">
    <cfRule type="duplicateValues" dxfId="404" priority="234"/>
    <cfRule type="duplicateValues" dxfId="403" priority="235"/>
    <cfRule type="duplicateValues" dxfId="402" priority="236"/>
  </conditionalFormatting>
  <conditionalFormatting sqref="B74:B77">
    <cfRule type="duplicateValues" dxfId="401" priority="233"/>
  </conditionalFormatting>
  <conditionalFormatting sqref="E74:E77">
    <cfRule type="duplicateValues" dxfId="400" priority="232"/>
  </conditionalFormatting>
  <conditionalFormatting sqref="E74:E77">
    <cfRule type="duplicateValues" dxfId="399" priority="231"/>
  </conditionalFormatting>
  <conditionalFormatting sqref="E74:E77">
    <cfRule type="duplicateValues" dxfId="398" priority="229"/>
    <cfRule type="duplicateValues" dxfId="397" priority="230"/>
  </conditionalFormatting>
  <conditionalFormatting sqref="E74:E77">
    <cfRule type="duplicateValues" dxfId="396" priority="226"/>
    <cfRule type="duplicateValues" dxfId="395" priority="227"/>
    <cfRule type="duplicateValues" dxfId="394" priority="228"/>
  </conditionalFormatting>
  <conditionalFormatting sqref="E74:E77">
    <cfRule type="duplicateValues" dxfId="393" priority="223"/>
    <cfRule type="duplicateValues" dxfId="392" priority="224"/>
    <cfRule type="duplicateValues" dxfId="391" priority="225"/>
  </conditionalFormatting>
  <conditionalFormatting sqref="E74:E77">
    <cfRule type="duplicateValues" dxfId="390" priority="221"/>
    <cfRule type="duplicateValues" dxfId="389" priority="222"/>
  </conditionalFormatting>
  <conditionalFormatting sqref="E74:E77">
    <cfRule type="duplicateValues" dxfId="388" priority="218"/>
    <cfRule type="duplicateValues" dxfId="387" priority="219"/>
    <cfRule type="duplicateValues" dxfId="386" priority="220"/>
  </conditionalFormatting>
  <conditionalFormatting sqref="B74:B77">
    <cfRule type="duplicateValues" dxfId="385" priority="215"/>
    <cfRule type="duplicateValues" dxfId="384" priority="216"/>
    <cfRule type="duplicateValues" dxfId="383" priority="217"/>
  </conditionalFormatting>
  <conditionalFormatting sqref="B74:B77">
    <cfRule type="duplicateValues" dxfId="382" priority="214"/>
  </conditionalFormatting>
  <conditionalFormatting sqref="E74:E77">
    <cfRule type="duplicateValues" dxfId="381" priority="213"/>
  </conditionalFormatting>
  <conditionalFormatting sqref="B74:B77">
    <cfRule type="duplicateValues" dxfId="380" priority="211"/>
    <cfRule type="duplicateValues" dxfId="379" priority="212"/>
  </conditionalFormatting>
  <conditionalFormatting sqref="B74:B77">
    <cfRule type="duplicateValues" dxfId="378" priority="208"/>
    <cfRule type="duplicateValues" dxfId="377" priority="209"/>
    <cfRule type="duplicateValues" dxfId="376" priority="210"/>
  </conditionalFormatting>
  <conditionalFormatting sqref="E74:E77">
    <cfRule type="duplicateValues" dxfId="375" priority="206"/>
    <cfRule type="duplicateValues" dxfId="374" priority="207"/>
  </conditionalFormatting>
  <conditionalFormatting sqref="E74:E77">
    <cfRule type="duplicateValues" dxfId="373" priority="203"/>
    <cfRule type="duplicateValues" dxfId="372" priority="204"/>
    <cfRule type="duplicateValues" dxfId="371" priority="205"/>
  </conditionalFormatting>
  <conditionalFormatting sqref="B74:B77">
    <cfRule type="duplicateValues" dxfId="370" priority="202"/>
  </conditionalFormatting>
  <conditionalFormatting sqref="E74:E77">
    <cfRule type="duplicateValues" dxfId="369" priority="201"/>
  </conditionalFormatting>
  <conditionalFormatting sqref="B78:B90">
    <cfRule type="duplicateValues" dxfId="368" priority="158"/>
    <cfRule type="duplicateValues" dxfId="367" priority="159"/>
  </conditionalFormatting>
  <conditionalFormatting sqref="B78:B90">
    <cfRule type="duplicateValues" dxfId="366" priority="157"/>
  </conditionalFormatting>
  <conditionalFormatting sqref="B78:B90">
    <cfRule type="duplicateValues" dxfId="365" priority="155"/>
    <cfRule type="duplicateValues" dxfId="364" priority="156"/>
  </conditionalFormatting>
  <conditionalFormatting sqref="B78:B90">
    <cfRule type="duplicateValues" dxfId="363" priority="152"/>
    <cfRule type="duplicateValues" dxfId="362" priority="153"/>
    <cfRule type="duplicateValues" dxfId="361" priority="154"/>
  </conditionalFormatting>
  <conditionalFormatting sqref="B78:B90">
    <cfRule type="duplicateValues" dxfId="360" priority="151"/>
  </conditionalFormatting>
  <conditionalFormatting sqref="E78:E90">
    <cfRule type="duplicateValues" dxfId="359" priority="150"/>
  </conditionalFormatting>
  <conditionalFormatting sqref="E78:E90">
    <cfRule type="duplicateValues" dxfId="358" priority="149"/>
  </conditionalFormatting>
  <conditionalFormatting sqref="E78:E90">
    <cfRule type="duplicateValues" dxfId="357" priority="147"/>
    <cfRule type="duplicateValues" dxfId="356" priority="148"/>
  </conditionalFormatting>
  <conditionalFormatting sqref="E78:E90">
    <cfRule type="duplicateValues" dxfId="355" priority="144"/>
    <cfRule type="duplicateValues" dxfId="354" priority="145"/>
    <cfRule type="duplicateValues" dxfId="353" priority="146"/>
  </conditionalFormatting>
  <conditionalFormatting sqref="E78:E90">
    <cfRule type="duplicateValues" dxfId="352" priority="141"/>
    <cfRule type="duplicateValues" dxfId="351" priority="142"/>
    <cfRule type="duplicateValues" dxfId="350" priority="143"/>
  </conditionalFormatting>
  <conditionalFormatting sqref="E78:E90">
    <cfRule type="duplicateValues" dxfId="349" priority="139"/>
    <cfRule type="duplicateValues" dxfId="348" priority="140"/>
  </conditionalFormatting>
  <conditionalFormatting sqref="E78:E90">
    <cfRule type="duplicateValues" dxfId="347" priority="136"/>
    <cfRule type="duplicateValues" dxfId="346" priority="137"/>
    <cfRule type="duplicateValues" dxfId="345" priority="138"/>
  </conditionalFormatting>
  <conditionalFormatting sqref="B78:B90">
    <cfRule type="duplicateValues" dxfId="344" priority="133"/>
    <cfRule type="duplicateValues" dxfId="343" priority="134"/>
    <cfRule type="duplicateValues" dxfId="342" priority="135"/>
  </conditionalFormatting>
  <conditionalFormatting sqref="B78:B90">
    <cfRule type="duplicateValues" dxfId="341" priority="132"/>
  </conditionalFormatting>
  <conditionalFormatting sqref="E78:E90">
    <cfRule type="duplicateValues" dxfId="340" priority="131"/>
  </conditionalFormatting>
  <conditionalFormatting sqref="B78:B90">
    <cfRule type="duplicateValues" dxfId="339" priority="129"/>
    <cfRule type="duplicateValues" dxfId="338" priority="130"/>
  </conditionalFormatting>
  <conditionalFormatting sqref="B78:B90">
    <cfRule type="duplicateValues" dxfId="337" priority="126"/>
    <cfRule type="duplicateValues" dxfId="336" priority="127"/>
    <cfRule type="duplicateValues" dxfId="335" priority="128"/>
  </conditionalFormatting>
  <conditionalFormatting sqref="E78:E90">
    <cfRule type="duplicateValues" dxfId="334" priority="124"/>
    <cfRule type="duplicateValues" dxfId="333" priority="125"/>
  </conditionalFormatting>
  <conditionalFormatting sqref="E78:E90">
    <cfRule type="duplicateValues" dxfId="332" priority="121"/>
    <cfRule type="duplicateValues" dxfId="331" priority="122"/>
    <cfRule type="duplicateValues" dxfId="330" priority="123"/>
  </conditionalFormatting>
  <conditionalFormatting sqref="B78:B90">
    <cfRule type="duplicateValues" dxfId="329" priority="120"/>
  </conditionalFormatting>
  <conditionalFormatting sqref="E78:E90">
    <cfRule type="duplicateValues" dxfId="328" priority="119"/>
  </conditionalFormatting>
  <conditionalFormatting sqref="B91:B99">
    <cfRule type="duplicateValues" dxfId="327" priority="117"/>
    <cfRule type="duplicateValues" dxfId="326" priority="118"/>
  </conditionalFormatting>
  <conditionalFormatting sqref="B91:B99">
    <cfRule type="duplicateValues" dxfId="325" priority="116"/>
  </conditionalFormatting>
  <conditionalFormatting sqref="B91:B99">
    <cfRule type="duplicateValues" dxfId="324" priority="114"/>
    <cfRule type="duplicateValues" dxfId="323" priority="115"/>
  </conditionalFormatting>
  <conditionalFormatting sqref="B91:B99">
    <cfRule type="duplicateValues" dxfId="322" priority="111"/>
    <cfRule type="duplicateValues" dxfId="321" priority="112"/>
    <cfRule type="duplicateValues" dxfId="320" priority="113"/>
  </conditionalFormatting>
  <conditionalFormatting sqref="B91:B99">
    <cfRule type="duplicateValues" dxfId="319" priority="110"/>
  </conditionalFormatting>
  <conditionalFormatting sqref="E91:E99">
    <cfRule type="duplicateValues" dxfId="318" priority="109"/>
  </conditionalFormatting>
  <conditionalFormatting sqref="E91:E99">
    <cfRule type="duplicateValues" dxfId="317" priority="108"/>
  </conditionalFormatting>
  <conditionalFormatting sqref="E91:E99">
    <cfRule type="duplicateValues" dxfId="316" priority="106"/>
    <cfRule type="duplicateValues" dxfId="315" priority="107"/>
  </conditionalFormatting>
  <conditionalFormatting sqref="E91:E99">
    <cfRule type="duplicateValues" dxfId="314" priority="103"/>
    <cfRule type="duplicateValues" dxfId="313" priority="104"/>
    <cfRule type="duplicateValues" dxfId="312" priority="105"/>
  </conditionalFormatting>
  <conditionalFormatting sqref="E91:E99">
    <cfRule type="duplicateValues" dxfId="311" priority="100"/>
    <cfRule type="duplicateValues" dxfId="310" priority="101"/>
    <cfRule type="duplicateValues" dxfId="309" priority="102"/>
  </conditionalFormatting>
  <conditionalFormatting sqref="E91:E99">
    <cfRule type="duplicateValues" dxfId="308" priority="98"/>
    <cfRule type="duplicateValues" dxfId="307" priority="99"/>
  </conditionalFormatting>
  <conditionalFormatting sqref="E91:E99">
    <cfRule type="duplicateValues" dxfId="306" priority="95"/>
    <cfRule type="duplicateValues" dxfId="305" priority="96"/>
    <cfRule type="duplicateValues" dxfId="304" priority="97"/>
  </conditionalFormatting>
  <conditionalFormatting sqref="B91:B99">
    <cfRule type="duplicateValues" dxfId="303" priority="92"/>
    <cfRule type="duplicateValues" dxfId="302" priority="93"/>
    <cfRule type="duplicateValues" dxfId="301" priority="94"/>
  </conditionalFormatting>
  <conditionalFormatting sqref="B91:B99">
    <cfRule type="duplicateValues" dxfId="300" priority="91"/>
  </conditionalFormatting>
  <conditionalFormatting sqref="E91:E99">
    <cfRule type="duplicateValues" dxfId="299" priority="90"/>
  </conditionalFormatting>
  <conditionalFormatting sqref="B91:B99">
    <cfRule type="duplicateValues" dxfId="298" priority="88"/>
    <cfRule type="duplicateValues" dxfId="297" priority="89"/>
  </conditionalFormatting>
  <conditionalFormatting sqref="B91:B99">
    <cfRule type="duplicateValues" dxfId="296" priority="85"/>
    <cfRule type="duplicateValues" dxfId="295" priority="86"/>
    <cfRule type="duplicateValues" dxfId="294" priority="87"/>
  </conditionalFormatting>
  <conditionalFormatting sqref="E91:E99">
    <cfRule type="duplicateValues" dxfId="293" priority="83"/>
    <cfRule type="duplicateValues" dxfId="292" priority="84"/>
  </conditionalFormatting>
  <conditionalFormatting sqref="E91:E99">
    <cfRule type="duplicateValues" dxfId="291" priority="80"/>
    <cfRule type="duplicateValues" dxfId="290" priority="81"/>
    <cfRule type="duplicateValues" dxfId="289" priority="82"/>
  </conditionalFormatting>
  <conditionalFormatting sqref="B91:B99">
    <cfRule type="duplicateValues" dxfId="288" priority="79"/>
  </conditionalFormatting>
  <conditionalFormatting sqref="E91:E99">
    <cfRule type="duplicateValues" dxfId="287" priority="78"/>
  </conditionalFormatting>
  <conditionalFormatting sqref="B100:B101">
    <cfRule type="duplicateValues" dxfId="286" priority="153465"/>
    <cfRule type="duplicateValues" dxfId="285" priority="153466"/>
  </conditionalFormatting>
  <conditionalFormatting sqref="B100:B101">
    <cfRule type="duplicateValues" dxfId="284" priority="153467"/>
  </conditionalFormatting>
  <conditionalFormatting sqref="B100:B101">
    <cfRule type="duplicateValues" dxfId="283" priority="153470"/>
    <cfRule type="duplicateValues" dxfId="282" priority="153471"/>
    <cfRule type="duplicateValues" dxfId="281" priority="153472"/>
  </conditionalFormatting>
  <conditionalFormatting sqref="E100:E101">
    <cfRule type="duplicateValues" dxfId="280" priority="153474"/>
  </conditionalFormatting>
  <conditionalFormatting sqref="E100:E101">
    <cfRule type="duplicateValues" dxfId="279" priority="153476"/>
    <cfRule type="duplicateValues" dxfId="278" priority="153477"/>
  </conditionalFormatting>
  <conditionalFormatting sqref="E100:E101">
    <cfRule type="duplicateValues" dxfId="277" priority="153478"/>
    <cfRule type="duplicateValues" dxfId="276" priority="153479"/>
    <cfRule type="duplicateValues" dxfId="275" priority="153480"/>
  </conditionalFormatting>
  <conditionalFormatting sqref="B102:B119">
    <cfRule type="duplicateValues" dxfId="274" priority="35"/>
    <cfRule type="duplicateValues" dxfId="273" priority="36"/>
  </conditionalFormatting>
  <conditionalFormatting sqref="B102:B119">
    <cfRule type="duplicateValues" dxfId="272" priority="34"/>
  </conditionalFormatting>
  <conditionalFormatting sqref="B102:B119">
    <cfRule type="duplicateValues" dxfId="271" priority="31"/>
    <cfRule type="duplicateValues" dxfId="270" priority="32"/>
    <cfRule type="duplicateValues" dxfId="269" priority="33"/>
  </conditionalFormatting>
  <conditionalFormatting sqref="E102:E119">
    <cfRule type="duplicateValues" dxfId="268" priority="30"/>
  </conditionalFormatting>
  <conditionalFormatting sqref="E102:E119">
    <cfRule type="duplicateValues" dxfId="267" priority="28"/>
    <cfRule type="duplicateValues" dxfId="266" priority="29"/>
  </conditionalFormatting>
  <conditionalFormatting sqref="E102:E119">
    <cfRule type="duplicateValues" dxfId="265" priority="25"/>
    <cfRule type="duplicateValues" dxfId="264" priority="26"/>
    <cfRule type="duplicateValues" dxfId="263" priority="27"/>
  </conditionalFormatting>
  <conditionalFormatting sqref="B120:B126">
    <cfRule type="duplicateValues" dxfId="262" priority="23"/>
    <cfRule type="duplicateValues" dxfId="261" priority="24"/>
  </conditionalFormatting>
  <conditionalFormatting sqref="B120:B126">
    <cfRule type="duplicateValues" dxfId="260" priority="22"/>
  </conditionalFormatting>
  <conditionalFormatting sqref="B120:B126">
    <cfRule type="duplicateValues" dxfId="259" priority="19"/>
    <cfRule type="duplicateValues" dxfId="258" priority="20"/>
    <cfRule type="duplicateValues" dxfId="257" priority="21"/>
  </conditionalFormatting>
  <conditionalFormatting sqref="E120:E126">
    <cfRule type="duplicateValues" dxfId="256" priority="18"/>
  </conditionalFormatting>
  <conditionalFormatting sqref="E120:E126">
    <cfRule type="duplicateValues" dxfId="255" priority="16"/>
    <cfRule type="duplicateValues" dxfId="254" priority="17"/>
  </conditionalFormatting>
  <conditionalFormatting sqref="E120:E126">
    <cfRule type="duplicateValues" dxfId="253" priority="13"/>
    <cfRule type="duplicateValues" dxfId="252" priority="14"/>
    <cfRule type="duplicateValues" dxfId="251" priority="15"/>
  </conditionalFormatting>
  <conditionalFormatting sqref="B127:B141">
    <cfRule type="duplicateValues" dxfId="11" priority="11"/>
    <cfRule type="duplicateValues" dxfId="10" priority="12"/>
  </conditionalFormatting>
  <conditionalFormatting sqref="B127:B141">
    <cfRule type="duplicateValues" dxfId="9" priority="10"/>
  </conditionalFormatting>
  <conditionalFormatting sqref="B127:B141">
    <cfRule type="duplicateValues" dxfId="8" priority="7"/>
    <cfRule type="duplicateValues" dxfId="7" priority="8"/>
    <cfRule type="duplicateValues" dxfId="6" priority="9"/>
  </conditionalFormatting>
  <conditionalFormatting sqref="E127:E141">
    <cfRule type="duplicateValues" dxfId="5" priority="6"/>
  </conditionalFormatting>
  <conditionalFormatting sqref="E127:E141">
    <cfRule type="duplicateValues" dxfId="4" priority="4"/>
    <cfRule type="duplicateValues" dxfId="3" priority="5"/>
  </conditionalFormatting>
  <conditionalFormatting sqref="E127:E14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2606</v>
      </c>
      <c r="B2" s="180"/>
      <c r="C2" s="180"/>
      <c r="D2" s="180"/>
      <c r="E2" s="181"/>
      <c r="F2" s="97" t="s">
        <v>2534</v>
      </c>
      <c r="G2" s="96">
        <f>G3+G4</f>
        <v>141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5"/>
      <c r="B3" s="168"/>
      <c r="C3" s="186"/>
      <c r="D3" s="186"/>
      <c r="E3" s="187"/>
      <c r="F3" s="97" t="s">
        <v>2533</v>
      </c>
      <c r="G3" s="96">
        <f>COUNTIF(REPORTE!A:Q,"fuera de Servicio")</f>
        <v>84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188"/>
      <c r="D4" s="188"/>
      <c r="E4" s="189"/>
      <c r="F4" s="97" t="s">
        <v>2530</v>
      </c>
      <c r="G4" s="96">
        <f>COUNTIF(REPORTE!A:Q,"En Servicio")</f>
        <v>57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2" t="s">
        <v>2558</v>
      </c>
      <c r="B7" s="183"/>
      <c r="C7" s="183"/>
      <c r="D7" s="183"/>
      <c r="E7" s="184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99"/>
      <c r="D11" s="199"/>
      <c r="E11" s="199"/>
    </row>
    <row r="12" spans="1:11" s="119" customFormat="1" x14ac:dyDescent="0.25">
      <c r="A12" s="192"/>
      <c r="B12" s="193"/>
      <c r="C12" s="193"/>
      <c r="D12" s="193"/>
      <c r="E12" s="200"/>
    </row>
    <row r="13" spans="1:11" s="119" customFormat="1" ht="18.75" thickBot="1" x14ac:dyDescent="0.3">
      <c r="A13" s="182" t="s">
        <v>2559</v>
      </c>
      <c r="B13" s="183"/>
      <c r="C13" s="183"/>
      <c r="D13" s="183"/>
      <c r="E13" s="18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7" t="s">
        <v>2410</v>
      </c>
      <c r="E14" s="19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201"/>
      <c r="D19" s="202"/>
      <c r="E19" s="203"/>
    </row>
    <row r="20" spans="1:5" s="106" customFormat="1" ht="18" customHeight="1" thickBot="1" x14ac:dyDescent="0.3">
      <c r="A20" s="204"/>
      <c r="B20" s="172"/>
      <c r="C20" s="172"/>
      <c r="D20" s="172"/>
      <c r="E20" s="173"/>
    </row>
    <row r="21" spans="1:5" s="106" customFormat="1" ht="18" customHeight="1" thickBot="1" x14ac:dyDescent="0.3">
      <c r="A21" s="194" t="s">
        <v>2461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01"/>
      <c r="D46" s="202"/>
      <c r="E46" s="203"/>
    </row>
    <row r="47" spans="1:5" s="119" customFormat="1" ht="19.5" customHeight="1" thickBot="1" x14ac:dyDescent="0.3">
      <c r="A47" s="204"/>
      <c r="B47" s="172"/>
      <c r="C47" s="172"/>
      <c r="D47" s="172"/>
      <c r="E47" s="173"/>
    </row>
    <row r="48" spans="1:5" s="119" customFormat="1" ht="19.5" customHeight="1" thickBot="1" x14ac:dyDescent="0.3">
      <c r="A48" s="205" t="s">
        <v>2433</v>
      </c>
      <c r="B48" s="206"/>
      <c r="C48" s="206"/>
      <c r="D48" s="206"/>
      <c r="E48" s="207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211"/>
      <c r="D66" s="212"/>
      <c r="E66" s="213"/>
    </row>
    <row r="67" spans="1:6" s="106" customFormat="1" ht="18.75" customHeight="1" thickBot="1" x14ac:dyDescent="0.3">
      <c r="A67" s="204"/>
      <c r="B67" s="172"/>
      <c r="C67" s="172"/>
      <c r="D67" s="172"/>
      <c r="E67" s="173"/>
    </row>
    <row r="68" spans="1:6" s="106" customFormat="1" ht="18" customHeight="1" thickBot="1" x14ac:dyDescent="0.3">
      <c r="A68" s="208" t="s">
        <v>2572</v>
      </c>
      <c r="B68" s="209"/>
      <c r="C68" s="209"/>
      <c r="D68" s="209"/>
      <c r="E68" s="210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211"/>
      <c r="D88" s="212"/>
      <c r="E88" s="213"/>
    </row>
    <row r="89" spans="1:6" ht="15.75" thickBot="1" x14ac:dyDescent="0.3">
      <c r="A89" s="166"/>
      <c r="B89" s="167"/>
      <c r="C89" s="168"/>
      <c r="D89" s="168"/>
      <c r="E89" s="169"/>
    </row>
    <row r="90" spans="1:6" ht="18.75" customHeight="1" thickBot="1" x14ac:dyDescent="0.3">
      <c r="A90" s="214" t="s">
        <v>2462</v>
      </c>
      <c r="B90" s="215"/>
      <c r="C90" s="170"/>
      <c r="D90" s="170"/>
      <c r="E90" s="171"/>
    </row>
    <row r="91" spans="1:6" ht="18.75" thickBot="1" x14ac:dyDescent="0.3">
      <c r="A91" s="216">
        <f>+B46+B66+B88</f>
        <v>54</v>
      </c>
      <c r="B91" s="217"/>
      <c r="C91" s="170"/>
      <c r="D91" s="170"/>
      <c r="E91" s="171"/>
    </row>
    <row r="92" spans="1:6" ht="15.75" thickBot="1" x14ac:dyDescent="0.3">
      <c r="A92" s="166"/>
      <c r="B92" s="167"/>
      <c r="C92" s="172"/>
      <c r="D92" s="172"/>
      <c r="E92" s="173"/>
    </row>
    <row r="93" spans="1:6" ht="18.75" customHeight="1" thickBot="1" x14ac:dyDescent="0.3">
      <c r="A93" s="194" t="s">
        <v>2463</v>
      </c>
      <c r="B93" s="195"/>
      <c r="C93" s="195"/>
      <c r="D93" s="195"/>
      <c r="E93" s="196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97" t="s">
        <v>2410</v>
      </c>
      <c r="E94" s="198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2574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2574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2574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2574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2574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2574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2574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2574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2669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2669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2669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2669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2669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2574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2574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2574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2574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2574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2669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2574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2669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2574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2574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2574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2669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2574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2669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2574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2574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2574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2669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2574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2574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2669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2460</v>
      </c>
      <c r="B132" s="132">
        <f>COUNT(B95:B131)</f>
        <v>34</v>
      </c>
      <c r="C132" s="211"/>
      <c r="D132" s="212"/>
      <c r="E132" s="21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C11:E11"/>
    <mergeCell ref="A12:E12"/>
    <mergeCell ref="A13:E13"/>
    <mergeCell ref="D14:E14"/>
    <mergeCell ref="C19:E19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F1:G1"/>
    <mergeCell ref="A1:E1"/>
    <mergeCell ref="A2:E2"/>
    <mergeCell ref="A7:E7"/>
    <mergeCell ref="A3:B3"/>
    <mergeCell ref="C3:E6"/>
    <mergeCell ref="A6:B6"/>
    <mergeCell ref="D110:E110"/>
    <mergeCell ref="A89:B89"/>
    <mergeCell ref="C89:E92"/>
    <mergeCell ref="D107:E107"/>
    <mergeCell ref="D108:E108"/>
    <mergeCell ref="D109:E109"/>
  </mergeCells>
  <phoneticPr fontId="45" type="noConversion"/>
  <conditionalFormatting sqref="E54:E55">
    <cfRule type="duplicateValues" dxfId="250" priority="59"/>
  </conditionalFormatting>
  <conditionalFormatting sqref="E56">
    <cfRule type="duplicateValues" dxfId="249" priority="58"/>
  </conditionalFormatting>
  <conditionalFormatting sqref="B113:B303 B99 B85:B95 B70:B75 B50:B59 B15:B16 B23:B33 B66:B68 B18:B21 B10:B13 B35:B48 B1:B7">
    <cfRule type="duplicateValues" dxfId="248" priority="57"/>
  </conditionalFormatting>
  <conditionalFormatting sqref="E23:E24">
    <cfRule type="duplicateValues" dxfId="247" priority="56"/>
  </conditionalFormatting>
  <conditionalFormatting sqref="E132:E303 E66:E68 E1:E7 E46:E48 E10:E15 E88:E94 E18:E21 E50:E53 E70:E71">
    <cfRule type="duplicateValues" dxfId="246" priority="60"/>
  </conditionalFormatting>
  <conditionalFormatting sqref="E25">
    <cfRule type="duplicateValues" dxfId="245" priority="55"/>
  </conditionalFormatting>
  <conditionalFormatting sqref="E26">
    <cfRule type="duplicateValues" dxfId="244" priority="54"/>
  </conditionalFormatting>
  <conditionalFormatting sqref="E129:E131">
    <cfRule type="duplicateValues" dxfId="243" priority="53"/>
  </conditionalFormatting>
  <conditionalFormatting sqref="E27">
    <cfRule type="duplicateValues" dxfId="242" priority="52"/>
  </conditionalFormatting>
  <conditionalFormatting sqref="E72">
    <cfRule type="duplicateValues" dxfId="241" priority="51"/>
  </conditionalFormatting>
  <conditionalFormatting sqref="E16">
    <cfRule type="duplicateValues" dxfId="240" priority="50"/>
  </conditionalFormatting>
  <conditionalFormatting sqref="E73">
    <cfRule type="duplicateValues" dxfId="239" priority="49"/>
  </conditionalFormatting>
  <conditionalFormatting sqref="E29">
    <cfRule type="duplicateValues" dxfId="238" priority="48"/>
  </conditionalFormatting>
  <conditionalFormatting sqref="E30 E35:E45">
    <cfRule type="duplicateValues" dxfId="237" priority="47"/>
  </conditionalFormatting>
  <conditionalFormatting sqref="E57">
    <cfRule type="duplicateValues" dxfId="236" priority="46"/>
  </conditionalFormatting>
  <conditionalFormatting sqref="E85:E87 E74:E75">
    <cfRule type="duplicateValues" dxfId="235" priority="61"/>
  </conditionalFormatting>
  <conditionalFormatting sqref="E31">
    <cfRule type="duplicateValues" dxfId="234" priority="45"/>
  </conditionalFormatting>
  <conditionalFormatting sqref="E58">
    <cfRule type="duplicateValues" dxfId="233" priority="44"/>
  </conditionalFormatting>
  <conditionalFormatting sqref="E32">
    <cfRule type="duplicateValues" dxfId="232" priority="43"/>
  </conditionalFormatting>
  <conditionalFormatting sqref="E59">
    <cfRule type="duplicateValues" dxfId="231" priority="42"/>
  </conditionalFormatting>
  <conditionalFormatting sqref="E33">
    <cfRule type="duplicateValues" dxfId="230" priority="41"/>
  </conditionalFormatting>
  <conditionalFormatting sqref="B61">
    <cfRule type="duplicateValues" dxfId="229" priority="40"/>
  </conditionalFormatting>
  <conditionalFormatting sqref="E61">
    <cfRule type="duplicateValues" dxfId="228" priority="39"/>
  </conditionalFormatting>
  <conditionalFormatting sqref="B60">
    <cfRule type="duplicateValues" dxfId="227" priority="38"/>
  </conditionalFormatting>
  <conditionalFormatting sqref="E60">
    <cfRule type="duplicateValues" dxfId="226" priority="37"/>
  </conditionalFormatting>
  <conditionalFormatting sqref="B83:B84">
    <cfRule type="duplicateValues" dxfId="225" priority="35"/>
  </conditionalFormatting>
  <conditionalFormatting sqref="E82:E84">
    <cfRule type="duplicateValues" dxfId="224" priority="36"/>
  </conditionalFormatting>
  <conditionalFormatting sqref="E97">
    <cfRule type="duplicateValues" dxfId="223" priority="34"/>
  </conditionalFormatting>
  <conditionalFormatting sqref="E98">
    <cfRule type="duplicateValues" dxfId="222" priority="33"/>
  </conditionalFormatting>
  <conditionalFormatting sqref="B34">
    <cfRule type="duplicateValues" dxfId="221" priority="62"/>
  </conditionalFormatting>
  <conditionalFormatting sqref="E34">
    <cfRule type="duplicateValues" dxfId="220" priority="63"/>
  </conditionalFormatting>
  <conditionalFormatting sqref="B100">
    <cfRule type="duplicateValues" dxfId="219" priority="64"/>
  </conditionalFormatting>
  <conditionalFormatting sqref="E95">
    <cfRule type="duplicateValues" dxfId="218" priority="65"/>
  </conditionalFormatting>
  <conditionalFormatting sqref="E17">
    <cfRule type="duplicateValues" dxfId="217" priority="32"/>
  </conditionalFormatting>
  <conditionalFormatting sqref="E9">
    <cfRule type="duplicateValues" dxfId="216" priority="31"/>
  </conditionalFormatting>
  <conditionalFormatting sqref="E28">
    <cfRule type="duplicateValues" dxfId="215" priority="66"/>
  </conditionalFormatting>
  <conditionalFormatting sqref="B17">
    <cfRule type="duplicateValues" dxfId="214" priority="30"/>
  </conditionalFormatting>
  <conditionalFormatting sqref="B76:B81">
    <cfRule type="duplicateValues" dxfId="213" priority="67"/>
  </conditionalFormatting>
  <conditionalFormatting sqref="E76:E81">
    <cfRule type="duplicateValues" dxfId="212" priority="68"/>
  </conditionalFormatting>
  <conditionalFormatting sqref="B9">
    <cfRule type="duplicateValues" dxfId="211" priority="69"/>
  </conditionalFormatting>
  <conditionalFormatting sqref="E101">
    <cfRule type="duplicateValues" dxfId="210" priority="29"/>
  </conditionalFormatting>
  <conditionalFormatting sqref="E102">
    <cfRule type="duplicateValues" dxfId="209" priority="28"/>
  </conditionalFormatting>
  <conditionalFormatting sqref="E103">
    <cfRule type="duplicateValues" dxfId="208" priority="27"/>
  </conditionalFormatting>
  <conditionalFormatting sqref="E104">
    <cfRule type="duplicateValues" dxfId="207" priority="26"/>
  </conditionalFormatting>
  <conditionalFormatting sqref="E105">
    <cfRule type="duplicateValues" dxfId="206" priority="25"/>
  </conditionalFormatting>
  <conditionalFormatting sqref="E106">
    <cfRule type="duplicateValues" dxfId="205" priority="24"/>
  </conditionalFormatting>
  <conditionalFormatting sqref="B83:B303 B1:B81">
    <cfRule type="duplicateValues" dxfId="204" priority="23"/>
  </conditionalFormatting>
  <conditionalFormatting sqref="E107">
    <cfRule type="duplicateValues" dxfId="203" priority="22"/>
  </conditionalFormatting>
  <conditionalFormatting sqref="E108">
    <cfRule type="duplicateValues" dxfId="202" priority="21"/>
  </conditionalFormatting>
  <conditionalFormatting sqref="E109">
    <cfRule type="duplicateValues" dxfId="201" priority="20"/>
  </conditionalFormatting>
  <conditionalFormatting sqref="E110">
    <cfRule type="duplicateValues" dxfId="200" priority="19"/>
  </conditionalFormatting>
  <conditionalFormatting sqref="E111">
    <cfRule type="duplicateValues" dxfId="199" priority="18"/>
  </conditionalFormatting>
  <conditionalFormatting sqref="E112">
    <cfRule type="duplicateValues" dxfId="198" priority="17"/>
  </conditionalFormatting>
  <conditionalFormatting sqref="E113">
    <cfRule type="duplicateValues" dxfId="197" priority="16"/>
  </conditionalFormatting>
  <conditionalFormatting sqref="E114">
    <cfRule type="duplicateValues" dxfId="196" priority="15"/>
  </conditionalFormatting>
  <conditionalFormatting sqref="E115">
    <cfRule type="duplicateValues" dxfId="195" priority="14"/>
  </conditionalFormatting>
  <conditionalFormatting sqref="E116">
    <cfRule type="duplicateValues" dxfId="194" priority="13"/>
  </conditionalFormatting>
  <conditionalFormatting sqref="E117">
    <cfRule type="duplicateValues" dxfId="193" priority="12"/>
  </conditionalFormatting>
  <conditionalFormatting sqref="E118">
    <cfRule type="duplicateValues" dxfId="192" priority="11"/>
  </conditionalFormatting>
  <conditionalFormatting sqref="E119">
    <cfRule type="duplicateValues" dxfId="191" priority="10"/>
  </conditionalFormatting>
  <conditionalFormatting sqref="E120">
    <cfRule type="duplicateValues" dxfId="190" priority="9"/>
  </conditionalFormatting>
  <conditionalFormatting sqref="E121">
    <cfRule type="duplicateValues" dxfId="189" priority="8"/>
  </conditionalFormatting>
  <conditionalFormatting sqref="E122">
    <cfRule type="duplicateValues" dxfId="188" priority="7"/>
  </conditionalFormatting>
  <conditionalFormatting sqref="E123">
    <cfRule type="duplicateValues" dxfId="187" priority="6"/>
  </conditionalFormatting>
  <conditionalFormatting sqref="E124">
    <cfRule type="duplicateValues" dxfId="186" priority="5"/>
  </conditionalFormatting>
  <conditionalFormatting sqref="E125">
    <cfRule type="duplicateValues" dxfId="185" priority="4"/>
  </conditionalFormatting>
  <conditionalFormatting sqref="E126">
    <cfRule type="duplicateValues" dxfId="184" priority="3"/>
  </conditionalFormatting>
  <conditionalFormatting sqref="E127">
    <cfRule type="duplicateValues" dxfId="183" priority="2"/>
  </conditionalFormatting>
  <conditionalFormatting sqref="E128">
    <cfRule type="duplicateValues" dxfId="182" priority="1"/>
  </conditionalFormatting>
  <conditionalFormatting sqref="E99:E100">
    <cfRule type="duplicateValues" dxfId="181" priority="70"/>
  </conditionalFormatting>
  <conditionalFormatting sqref="E96">
    <cfRule type="duplicateValues" dxfId="180" priority="71"/>
  </conditionalFormatting>
  <conditionalFormatting sqref="B96">
    <cfRule type="duplicateValues" dxfId="179" priority="72"/>
  </conditionalFormatting>
  <conditionalFormatting sqref="B101:B112">
    <cfRule type="duplicateValues" dxfId="178" priority="73"/>
  </conditionalFormatting>
  <conditionalFormatting sqref="B97:B98">
    <cfRule type="duplicateValues" dxfId="177" priority="74"/>
  </conditionalFormatting>
  <conditionalFormatting sqref="B62:B65">
    <cfRule type="duplicateValues" dxfId="176" priority="75"/>
  </conditionalFormatting>
  <conditionalFormatting sqref="E62:E65">
    <cfRule type="duplicateValues" dxfId="175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2404</v>
      </c>
    </row>
    <row r="3" spans="2:5" s="119" customFormat="1" ht="18.75" thickBot="1" x14ac:dyDescent="0.3">
      <c r="B3" s="122">
        <v>238</v>
      </c>
      <c r="C3" s="130" t="s">
        <v>2404</v>
      </c>
    </row>
    <row r="4" spans="2:5" s="119" customFormat="1" ht="18.75" thickBot="1" x14ac:dyDescent="0.3">
      <c r="B4" s="122">
        <v>264</v>
      </c>
      <c r="C4" s="130" t="s">
        <v>2404</v>
      </c>
    </row>
    <row r="5" spans="2:5" s="119" customFormat="1" ht="18.75" thickBot="1" x14ac:dyDescent="0.3">
      <c r="B5" s="122">
        <v>288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304</v>
      </c>
      <c r="C7" s="130" t="s">
        <v>2404</v>
      </c>
    </row>
    <row r="8" spans="2:5" s="119" customFormat="1" ht="18.75" thickBot="1" x14ac:dyDescent="0.3">
      <c r="B8" s="122">
        <v>379</v>
      </c>
      <c r="C8" s="130" t="s">
        <v>2404</v>
      </c>
    </row>
    <row r="9" spans="2:5" s="119" customFormat="1" ht="18.75" thickBot="1" x14ac:dyDescent="0.3">
      <c r="B9" s="122">
        <v>386</v>
      </c>
      <c r="C9" s="130" t="s">
        <v>2404</v>
      </c>
    </row>
    <row r="10" spans="2:5" s="119" customFormat="1" ht="18.75" thickBot="1" x14ac:dyDescent="0.3">
      <c r="B10" s="122">
        <v>410</v>
      </c>
      <c r="C10" s="130" t="s">
        <v>2404</v>
      </c>
    </row>
    <row r="11" spans="2:5" s="119" customFormat="1" ht="18.75" thickBot="1" x14ac:dyDescent="0.3">
      <c r="B11" s="122">
        <v>600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691</v>
      </c>
      <c r="C14" s="130" t="s">
        <v>2404</v>
      </c>
    </row>
    <row r="15" spans="2:5" s="119" customFormat="1" ht="18.75" thickBot="1" x14ac:dyDescent="0.3">
      <c r="B15" s="122">
        <v>842</v>
      </c>
      <c r="C15" s="130" t="s">
        <v>2404</v>
      </c>
    </row>
    <row r="16" spans="2:5" s="119" customFormat="1" ht="18.75" thickBot="1" x14ac:dyDescent="0.3">
      <c r="B16" s="122">
        <v>925</v>
      </c>
      <c r="C16" s="130" t="s">
        <v>2404</v>
      </c>
    </row>
    <row r="17" spans="2:3" s="119" customFormat="1" ht="18.75" thickBot="1" x14ac:dyDescent="0.3">
      <c r="B17" s="122">
        <v>932</v>
      </c>
      <c r="C17" s="130" t="s">
        <v>2404</v>
      </c>
    </row>
    <row r="18" spans="2:3" s="119" customFormat="1" ht="18.75" thickBot="1" x14ac:dyDescent="0.3">
      <c r="B18" s="122">
        <v>936</v>
      </c>
      <c r="C18" s="130" t="s">
        <v>2404</v>
      </c>
    </row>
    <row r="19" spans="2:3" s="119" customFormat="1" ht="18.75" thickBot="1" x14ac:dyDescent="0.3">
      <c r="B19" s="122">
        <v>937</v>
      </c>
      <c r="C19" s="130" t="s">
        <v>2404</v>
      </c>
    </row>
    <row r="20" spans="2:3" s="119" customFormat="1" ht="18.75" thickBot="1" x14ac:dyDescent="0.3">
      <c r="B20" s="122">
        <v>952</v>
      </c>
      <c r="C20" s="130" t="s">
        <v>2404</v>
      </c>
    </row>
    <row r="21" spans="2:3" s="119" customFormat="1" ht="18.75" thickBot="1" x14ac:dyDescent="0.3">
      <c r="B21" s="122">
        <v>957</v>
      </c>
      <c r="C21" s="130" t="s">
        <v>2404</v>
      </c>
    </row>
    <row r="22" spans="2:3" s="119" customFormat="1" ht="18.75" thickBot="1" x14ac:dyDescent="0.3">
      <c r="B22" s="122">
        <v>968</v>
      </c>
      <c r="C22" s="130" t="s">
        <v>2404</v>
      </c>
    </row>
    <row r="23" spans="2:3" s="119" customFormat="1" ht="18.75" thickBot="1" x14ac:dyDescent="0.3">
      <c r="B23" s="122">
        <v>983</v>
      </c>
      <c r="C23" s="130" t="s">
        <v>2404</v>
      </c>
    </row>
    <row r="24" spans="2:3" s="119" customFormat="1" ht="18.75" thickBot="1" x14ac:dyDescent="0.3">
      <c r="B24" s="122">
        <v>986</v>
      </c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74" priority="803"/>
  </conditionalFormatting>
  <conditionalFormatting sqref="B61:B67">
    <cfRule type="duplicateValues" dxfId="173" priority="802"/>
  </conditionalFormatting>
  <conditionalFormatting sqref="B57:B60">
    <cfRule type="duplicateValues" dxfId="172" priority="800"/>
  </conditionalFormatting>
  <conditionalFormatting sqref="B57:B60">
    <cfRule type="duplicateValues" dxfId="171" priority="801"/>
  </conditionalFormatting>
  <conditionalFormatting sqref="B40:B56">
    <cfRule type="duplicateValues" dxfId="170" priority="799"/>
  </conditionalFormatting>
  <conditionalFormatting sqref="B39">
    <cfRule type="duplicateValues" dxfId="169" priority="798"/>
  </conditionalFormatting>
  <conditionalFormatting sqref="B28:B38">
    <cfRule type="duplicateValues" dxfId="168" priority="792"/>
  </conditionalFormatting>
  <conditionalFormatting sqref="B28:B38">
    <cfRule type="duplicateValues" dxfId="167" priority="793"/>
    <cfRule type="duplicateValues" dxfId="166" priority="794"/>
  </conditionalFormatting>
  <conditionalFormatting sqref="B28:B38">
    <cfRule type="duplicateValues" dxfId="165" priority="795"/>
  </conditionalFormatting>
  <conditionalFormatting sqref="B28:B38">
    <cfRule type="duplicateValues" dxfId="164" priority="791"/>
  </conditionalFormatting>
  <conditionalFormatting sqref="B28:B38">
    <cfRule type="duplicateValues" dxfId="163" priority="796"/>
  </conditionalFormatting>
  <conditionalFormatting sqref="B28:B38">
    <cfRule type="duplicateValues" dxfId="162" priority="797"/>
  </conditionalFormatting>
  <conditionalFormatting sqref="B25:B27">
    <cfRule type="duplicateValues" dxfId="161" priority="47"/>
  </conditionalFormatting>
  <conditionalFormatting sqref="B25:B27">
    <cfRule type="duplicateValues" dxfId="160" priority="46"/>
  </conditionalFormatting>
  <conditionalFormatting sqref="B25:B27">
    <cfRule type="duplicateValues" dxfId="159" priority="44"/>
    <cfRule type="duplicateValues" dxfId="158" priority="45"/>
  </conditionalFormatting>
  <conditionalFormatting sqref="B25:B27">
    <cfRule type="duplicateValues" dxfId="157" priority="41"/>
    <cfRule type="duplicateValues" dxfId="156" priority="42"/>
    <cfRule type="duplicateValues" dxfId="155" priority="43"/>
  </conditionalFormatting>
  <conditionalFormatting sqref="B2:B24">
    <cfRule type="duplicateValues" dxfId="154" priority="20"/>
  </conditionalFormatting>
  <conditionalFormatting sqref="B2:B24">
    <cfRule type="duplicateValues" dxfId="153" priority="19"/>
  </conditionalFormatting>
  <conditionalFormatting sqref="B2:B24">
    <cfRule type="duplicateValues" dxfId="152" priority="17"/>
    <cfRule type="duplicateValues" dxfId="151" priority="18"/>
  </conditionalFormatting>
  <conditionalFormatting sqref="B2:B24">
    <cfRule type="duplicateValues" dxfId="150" priority="14"/>
    <cfRule type="duplicateValues" dxfId="149" priority="15"/>
    <cfRule type="duplicateValues" dxfId="148" priority="16"/>
  </conditionalFormatting>
  <conditionalFormatting sqref="B2:B24">
    <cfRule type="duplicateValues" dxfId="147" priority="11"/>
    <cfRule type="duplicateValues" dxfId="146" priority="12"/>
    <cfRule type="duplicateValues" dxfId="145" priority="13"/>
  </conditionalFormatting>
  <conditionalFormatting sqref="B2:B24">
    <cfRule type="duplicateValues" dxfId="144" priority="9"/>
    <cfRule type="duplicateValues" dxfId="143" priority="10"/>
  </conditionalFormatting>
  <conditionalFormatting sqref="B2:B24">
    <cfRule type="duplicateValues" dxfId="142" priority="8"/>
  </conditionalFormatting>
  <conditionalFormatting sqref="B2:B24">
    <cfRule type="duplicateValues" dxfId="141" priority="7"/>
  </conditionalFormatting>
  <conditionalFormatting sqref="B1:B24">
    <cfRule type="duplicateValues" dxfId="140" priority="6"/>
  </conditionalFormatting>
  <conditionalFormatting sqref="B1:B24">
    <cfRule type="duplicateValues" dxfId="139" priority="4"/>
    <cfRule type="duplicateValues" dxfId="138" priority="5"/>
  </conditionalFormatting>
  <conditionalFormatting sqref="B1:B24">
    <cfRule type="duplicateValues" dxfId="137" priority="1"/>
    <cfRule type="duplicateValues" dxfId="136" priority="2"/>
    <cfRule type="duplicateValues" dxfId="13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13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2021-09-18T20:05:30Z</dcterms:modified>
</cp:coreProperties>
</file>