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18\"/>
    </mc:Choice>
  </mc:AlternateContent>
  <bookViews>
    <workbookView xWindow="0" yWindow="0" windowWidth="28800" windowHeight="114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REPORTE!$A$4:$Q$4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78" i="1" l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A77" i="1"/>
  <c r="A76" i="1"/>
  <c r="A75" i="1"/>
  <c r="A74" i="1"/>
  <c r="A73" i="1" l="1"/>
  <c r="A72" i="1"/>
  <c r="A71" i="1"/>
  <c r="A70" i="1"/>
  <c r="A69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 l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A48" i="1" l="1"/>
  <c r="A47" i="1"/>
  <c r="A46" i="1"/>
  <c r="A45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A44" i="1" l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 l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23" i="1"/>
  <c r="A22" i="1"/>
  <c r="A21" i="1"/>
  <c r="A20" i="1"/>
  <c r="F19" i="1"/>
  <c r="G19" i="1"/>
  <c r="H19" i="1"/>
  <c r="I19" i="1"/>
  <c r="J19" i="1"/>
  <c r="K19" i="1"/>
  <c r="A19" i="1"/>
  <c r="B132" i="16" l="1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A91" i="16"/>
  <c r="B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B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B19" i="16"/>
  <c r="C18" i="16"/>
  <c r="A18" i="16"/>
  <c r="C17" i="16"/>
  <c r="A17" i="16"/>
  <c r="C16" i="16"/>
  <c r="A16" i="16"/>
  <c r="C15" i="16"/>
  <c r="A15" i="16"/>
  <c r="B11" i="16"/>
  <c r="C10" i="16"/>
  <c r="A10" i="16"/>
  <c r="C9" i="16"/>
  <c r="A18" i="1"/>
  <c r="A17" i="1"/>
  <c r="A16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 l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15" i="1"/>
  <c r="A14" i="1"/>
  <c r="A13" i="1"/>
  <c r="A12" i="1"/>
  <c r="A11" i="1"/>
  <c r="A10" i="1"/>
  <c r="F9" i="1" l="1"/>
  <c r="G9" i="1"/>
  <c r="H9" i="1"/>
  <c r="I9" i="1"/>
  <c r="J9" i="1"/>
  <c r="K9" i="1"/>
  <c r="F8" i="1"/>
  <c r="G8" i="1"/>
  <c r="H8" i="1"/>
  <c r="I8" i="1"/>
  <c r="J8" i="1"/>
  <c r="K8" i="1"/>
  <c r="A9" i="1"/>
  <c r="A8" i="1"/>
  <c r="A7" i="1" l="1"/>
  <c r="F7" i="1"/>
  <c r="G7" i="1"/>
  <c r="H7" i="1"/>
  <c r="I7" i="1"/>
  <c r="J7" i="1"/>
  <c r="K7" i="1"/>
  <c r="A6" i="1" l="1"/>
  <c r="F6" i="1"/>
  <c r="G6" i="1"/>
  <c r="H6" i="1"/>
  <c r="I6" i="1"/>
  <c r="J6" i="1"/>
  <c r="K6" i="1"/>
  <c r="I2" i="16" l="1"/>
  <c r="K4" i="16" l="1"/>
  <c r="K1" i="16" l="1"/>
  <c r="A5" i="1" l="1"/>
  <c r="F11" i="3"/>
  <c r="G11" i="3"/>
  <c r="H11" i="3"/>
  <c r="I11" i="3"/>
  <c r="J11" i="3"/>
  <c r="F12" i="3"/>
  <c r="G12" i="3"/>
  <c r="H12" i="3"/>
  <c r="I12" i="3"/>
  <c r="J12" i="3"/>
  <c r="A11" i="3"/>
  <c r="A12" i="3"/>
  <c r="I3" i="16" l="1"/>
  <c r="F5" i="1" l="1"/>
  <c r="G5" i="1"/>
  <c r="H5" i="1"/>
  <c r="I5" i="1"/>
  <c r="J5" i="1"/>
  <c r="K5" i="1"/>
  <c r="H1" i="16" l="1"/>
  <c r="E1" i="32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<sst xmlns="http://schemas.openxmlformats.org/spreadsheetml/2006/main" count="13865" uniqueCount="2695">
  <si>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</si>
  <si>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</si>
  <si>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</si>
  <si>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</si>
  <si>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</si>
  <si>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</si>
  <si>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</si>
  <si>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</si>
  <si>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</si>
  <si>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</si>
  <si>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</si>
  <si>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</si>
  <si>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</si>
  <si>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</si>
  <si>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</si>
  <si>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</si>
  <si>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</si>
  <si>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</si>
  <si>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</si>
  <si>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</si>
  <si>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</si>
  <si>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</si>
  <si>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</si>
  <si>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</si>
  <si>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</si>
  <si>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</si>
  <si>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</si>
  <si>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</si>
  <si>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</si>
  <si>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</si>
  <si>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</si>
  <si>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</si>
  <si>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</si>
  <si>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</si>
  <si>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</si>
  <si>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</si>
  <si>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</si>
  <si>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</si>
  <si>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</si>
  <si>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</si>
  <si>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</si>
  <si>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</si>
  <si>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</si>
  <si>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</si>
  <si>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</si>
  <si>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</si>
  <si>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</si>
  <si>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</si>
  <si>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</si>
  <si>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</si>
  <si>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</si>
  <si>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</si>
  <si>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</si>
  <si>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</si>
  <si>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</si>
  <si>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</si>
  <si>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</si>
  <si>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</si>
  <si>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</si>
  <si>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</si>
  <si>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</si>
  <si>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</si>
  <si>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</si>
  <si>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</si>
  <si>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</si>
  <si>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</si>
  <si>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</si>
  <si>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</si>
  <si>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</si>
  <si>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</si>
  <si>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</si>
  <si>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</si>
  <si>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</si>
  <si>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</si>
  <si>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</si>
  <si>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</si>
  <si>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</si>
  <si>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</si>
  <si>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</si>
  <si>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</si>
  <si>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</si>
  <si>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</si>
  <si>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</si>
  <si>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</si>
  <si>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</si>
  <si>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</si>
  <si>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</si>
  <si>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</si>
  <si>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</si>
  <si>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</si>
  <si>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</si>
  <si>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</si>
  <si>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</si>
  <si>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</si>
  <si>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</si>
  <si>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</si>
  <si>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</si>
  <si>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</si>
  <si>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</si>
  <si>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</si>
  <si>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</si>
  <si>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</si>
  <si>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</si>
  <si>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</si>
  <si>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</si>
  <si>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</si>
  <si>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</si>
  <si>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</si>
  <si>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</si>
  <si>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</si>
  <si>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</si>
  <si>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</si>
  <si>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</si>
  <si>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</si>
  <si>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</si>
  <si>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</si>
  <si>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</si>
  <si>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</si>
  <si>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</si>
  <si>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</si>
  <si>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</si>
  <si>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</si>
  <si>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</si>
  <si>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</si>
  <si>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</si>
  <si>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</si>
  <si>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</si>
  <si>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</si>
  <si>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</si>
  <si>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</si>
  <si>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</si>
  <si>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</si>
  <si>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</si>
  <si>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</si>
  <si>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</si>
  <si>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</si>
  <si>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</si>
  <si>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</si>
  <si>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</si>
  <si>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</si>
  <si>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</si>
  <si>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</si>
  <si>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</si>
  <si>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</si>
  <si>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</si>
  <si>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</si>
  <si>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</si>
  <si>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</si>
  <si>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</si>
  <si>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</si>
  <si>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</si>
  <si>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</si>
  <si>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</si>
  <si>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</si>
  <si>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</si>
  <si>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</si>
  <si>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</si>
  <si>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</si>
  <si>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</si>
  <si>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</si>
  <si>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</si>
  <si>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</si>
  <si>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</si>
  <si>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</si>
  <si>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</si>
  <si>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</si>
  <si>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</si>
  <si>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</si>
  <si>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</si>
  <si>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</si>
  <si>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</si>
  <si>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</si>
  <si>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</si>
  <si>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</si>
  <si>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</si>
  <si>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</si>
  <si>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</si>
  <si>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</si>
  <si>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</si>
  <si>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</si>
  <si>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</si>
  <si>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</si>
  <si>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</si>
  <si>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</si>
  <si>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</si>
  <si>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</si>
  <si>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</si>
  <si>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</si>
  <si>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</si>
  <si>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</si>
  <si>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</si>
  <si>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</si>
  <si>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</si>
  <si>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</si>
  <si>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</si>
  <si>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</si>
  <si>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</si>
  <si>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</si>
  <si>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</si>
  <si>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</si>
  <si>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</si>
  <si>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</si>
  <si>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</si>
  <si>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</si>
  <si>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</si>
  <si>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</si>
  <si>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</si>
  <si>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</si>
  <si>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</si>
  <si>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</si>
  <si>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</si>
  <si>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</si>
  <si>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</si>
  <si>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</si>
  <si>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</si>
  <si>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</si>
  <si>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</si>
  <si>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</si>
  <si>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</si>
  <si>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</si>
  <si>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</si>
  <si>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</si>
  <si>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</si>
  <si>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</si>
  <si>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</si>
  <si>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</si>
  <si>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</si>
  <si>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</si>
  <si>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</si>
  <si>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</si>
  <si>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</si>
  <si>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</si>
  <si>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</si>
  <si>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</si>
  <si>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</si>
  <si>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</si>
  <si>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</si>
  <si>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</si>
  <si>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</si>
  <si>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</si>
  <si>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</si>
  <si>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</si>
  <si>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</si>
  <si>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</si>
  <si>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</si>
  <si>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</si>
  <si>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</si>
  <si>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</si>
  <si>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</si>
  <si>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</si>
  <si>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</si>
  <si>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</si>
  <si>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</si>
  <si>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</si>
  <si>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</si>
  <si>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</si>
  <si>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</si>
  <si>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</si>
  <si>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</si>
  <si>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</si>
  <si>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</si>
  <si>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</si>
  <si>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</si>
  <si>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</si>
  <si>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</si>
  <si>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</si>
  <si>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</si>
  <si>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</si>
  <si>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</si>
  <si>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</si>
  <si>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</si>
  <si>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</si>
  <si>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</si>
  <si>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</si>
  <si>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</si>
  <si>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</si>
  <si>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</si>
  <si>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</si>
  <si>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</si>
  <si>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</si>
  <si>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</si>
  <si>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</si>
  <si>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</si>
  <si>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</si>
  <si>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</si>
  <si>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</si>
  <si>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</si>
  <si>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</si>
  <si>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</si>
  <si>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</si>
  <si>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</si>
  <si>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</si>
  <si>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</si>
  <si>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</si>
  <si>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</si>
  <si>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</si>
  <si>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</si>
  <si>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</si>
  <si>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</si>
  <si>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</si>
  <si>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</si>
  <si>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</si>
  <si>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</si>
  <si>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</si>
  <si>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</si>
  <si>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</si>
  <si>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</si>
  <si>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</si>
  <si>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</si>
  <si>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</si>
  <si>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</si>
  <si>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</si>
  <si>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</si>
  <si>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</si>
  <si>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</si>
  <si>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</si>
  <si>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</si>
  <si>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</si>
  <si>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</si>
  <si>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</si>
  <si>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</si>
  <si>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</si>
  <si>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</si>
  <si>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</si>
  <si>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</si>
  <si>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</si>
  <si>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</si>
  <si>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</si>
  <si>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</si>
  <si>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</si>
  <si>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</si>
  <si>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</si>
  <si>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</si>
  <si>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</si>
  <si>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</si>
  <si>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</si>
  <si>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</si>
  <si>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</si>
  <si>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</si>
  <si>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</si>
  <si>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</si>
  <si>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</si>
  <si>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</si>
  <si>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</si>
  <si>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</si>
  <si>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</si>
  <si>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</si>
  <si>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</si>
  <si>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</si>
  <si>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</si>
  <si>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</si>
  <si>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</si>
  <si>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</si>
  <si>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</si>
  <si>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</si>
  <si>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</si>
  <si>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</si>
  <si>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</si>
  <si>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</si>
  <si>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</si>
  <si>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</si>
  <si>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</si>
  <si>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</si>
  <si>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</si>
  <si>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</si>
  <si>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</si>
  <si>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</si>
  <si>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</si>
  <si>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</si>
  <si>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</si>
  <si>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</si>
  <si>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</si>
  <si>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</si>
  <si>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</si>
  <si>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</si>
  <si>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</si>
  <si>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</si>
  <si>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</si>
  <si>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</si>
  <si>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</si>
  <si>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</si>
  <si>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</si>
  <si>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</si>
  <si>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</si>
  <si>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</si>
  <si>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</si>
  <si>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</si>
  <si>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</si>
  <si>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</si>
  <si>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</si>
  <si>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</si>
  <si>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</si>
  <si>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</si>
  <si>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</si>
  <si>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</si>
  <si>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</si>
  <si>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</si>
  <si>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</si>
  <si>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</si>
  <si>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</si>
  <si>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</si>
  <si>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</si>
  <si>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</si>
  <si>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</si>
  <si>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</si>
  <si>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</si>
  <si>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</si>
  <si>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</si>
  <si>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</si>
  <si>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</si>
  <si>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</si>
  <si>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</si>
  <si>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</si>
  <si>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</si>
  <si>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</si>
  <si>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</si>
  <si>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</si>
  <si>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</si>
  <si>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</si>
  <si>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</si>
  <si>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</si>
  <si>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</si>
  <si>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</si>
  <si>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</si>
  <si>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</si>
  <si>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</si>
  <si>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</si>
  <si>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</si>
  <si>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</si>
  <si>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</si>
  <si>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</si>
  <si>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</si>
  <si>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</si>
  <si>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</si>
  <si>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</si>
  <si>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</si>
  <si>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</si>
  <si>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</si>
  <si>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</si>
  <si>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</si>
  <si>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</si>
  <si>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</si>
  <si>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</si>
  <si>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</si>
  <si>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</si>
  <si>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</si>
  <si>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</si>
  <si>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</si>
  <si>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</si>
  <si>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</si>
  <si>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</si>
  <si>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</si>
  <si>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</si>
  <si>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</si>
  <si>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</si>
  <si>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</si>
  <si>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</si>
  <si>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</si>
  <si>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</si>
  <si>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</si>
  <si>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</si>
  <si>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</si>
  <si>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</si>
  <si>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</si>
  <si>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</si>
  <si>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</si>
  <si>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</si>
  <si>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</si>
  <si>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</si>
  <si>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</si>
  <si>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</si>
  <si>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</si>
  <si>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</si>
  <si>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</si>
  <si>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</si>
  <si>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</si>
  <si>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</si>
  <si>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</si>
  <si>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</si>
  <si>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</si>
  <si>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</si>
  <si>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</si>
  <si>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</si>
  <si>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</si>
  <si>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</si>
  <si>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</si>
  <si>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</si>
  <si>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</si>
  <si>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</si>
  <si>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</si>
  <si>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</si>
  <si>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</si>
  <si>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</si>
  <si>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</si>
  <si>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</si>
  <si>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</si>
  <si>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</si>
  <si>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</si>
  <si>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</si>
  <si>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</si>
  <si>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</si>
  <si>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</si>
  <si>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</si>
  <si>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</si>
  <si>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</si>
  <si>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</si>
  <si>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</si>
  <si>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</si>
  <si>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</si>
  <si>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</si>
  <si>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</si>
  <si>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</si>
  <si>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</si>
  <si>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</si>
  <si>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</si>
  <si>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</si>
  <si>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</si>
  <si>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</si>
  <si>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</si>
  <si>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</si>
  <si>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</si>
  <si>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</si>
  <si>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</si>
  <si>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</si>
  <si>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</si>
  <si>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</si>
  <si>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</si>
  <si>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</si>
  <si>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</si>
  <si>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</si>
  <si>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</si>
  <si>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</si>
  <si>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</si>
  <si>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</si>
  <si>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</si>
  <si>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</si>
  <si>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</si>
  <si>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</si>
  <si>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</si>
  <si>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</si>
  <si>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</si>
  <si>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</si>
  <si>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</si>
  <si>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</si>
  <si>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</si>
  <si>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</si>
  <si>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</si>
  <si>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</si>
  <si>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</si>
  <si>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</si>
  <si>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</si>
  <si>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</si>
  <si>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</si>
  <si>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</si>
  <si>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</si>
  <si>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</si>
  <si>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</si>
  <si>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</si>
  <si>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</si>
  <si>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</si>
  <si>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</si>
  <si>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</si>
  <si>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</si>
  <si>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</si>
  <si>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</si>
  <si>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</si>
  <si>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</si>
  <si>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</si>
  <si>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</si>
  <si>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</si>
  <si>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</si>
  <si>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</si>
  <si>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</si>
  <si>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</si>
  <si>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</si>
  <si>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</si>
  <si>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</si>
  <si>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</si>
  <si>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</si>
  <si>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</si>
  <si>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</si>
  <si>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</si>
  <si>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</si>
  <si>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</si>
  <si>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</si>
  <si>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</si>
  <si>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</si>
  <si>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</si>
  <si>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</si>
  <si>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</si>
  <si>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</si>
  <si>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</si>
  <si>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</si>
  <si>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</si>
  <si>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</si>
  <si>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</si>
  <si>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</si>
  <si>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</si>
  <si>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</si>
  <si>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</si>
  <si>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</si>
  <si>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</si>
  <si>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</si>
  <si>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</si>
  <si>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</si>
  <si>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</si>
  <si>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</si>
  <si>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</si>
  <si>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</si>
  <si>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</si>
  <si>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</si>
  <si>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</si>
  <si>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</si>
  <si>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</si>
  <si>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</si>
  <si>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</si>
  <si>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</si>
  <si>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</si>
  <si>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</si>
  <si>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</si>
  <si>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</si>
  <si>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</si>
  <si>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</si>
  <si>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</si>
  <si>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</si>
  <si>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</si>
  <si>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</si>
  <si>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</si>
  <si>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</si>
  <si>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</si>
  <si>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</si>
  <si>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</si>
  <si>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</si>
  <si>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</si>
  <si>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</si>
  <si>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</si>
  <si>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</si>
  <si>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</si>
  <si>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</si>
  <si>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</si>
  <si>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</si>
  <si>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</si>
  <si>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</si>
  <si>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</si>
  <si>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</si>
  <si>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</si>
  <si>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</si>
  <si>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</si>
  <si>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</si>
  <si>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</si>
  <si>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</si>
  <si>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</si>
  <si>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</si>
  <si>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</si>
  <si>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</si>
  <si>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</si>
  <si>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</si>
  <si>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</si>
  <si>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</si>
  <si>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</si>
  <si>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</si>
  <si>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</si>
  <si>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</si>
  <si>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</si>
  <si>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</si>
  <si>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</si>
  <si>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</si>
  <si>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</si>
  <si>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</si>
  <si>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</si>
  <si>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</si>
  <si>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</si>
  <si>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</si>
  <si>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</si>
  <si>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</si>
  <si>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</si>
  <si>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</si>
  <si>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</si>
  <si>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</si>
  <si>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</si>
  <si>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</si>
  <si>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</si>
  <si>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</si>
  <si>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</si>
  <si>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</si>
  <si>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</si>
  <si>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</si>
  <si>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</si>
  <si>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</si>
  <si>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</si>
  <si>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</si>
  <si>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</si>
  <si>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</si>
  <si>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</si>
  <si>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</si>
  <si>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</si>
  <si>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</si>
  <si>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</si>
  <si>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</si>
  <si>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</si>
  <si>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</si>
  <si>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</si>
  <si>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</si>
  <si>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</si>
  <si>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</si>
  <si>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</si>
  <si>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</si>
  <si>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</si>
  <si>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</si>
  <si>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</si>
  <si>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</si>
  <si>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</si>
  <si>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</si>
  <si>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</si>
  <si>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</si>
  <si>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</si>
  <si>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</si>
  <si>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</si>
  <si>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</si>
  <si>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</si>
  <si>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</si>
  <si>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</si>
  <si>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</si>
  <si>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</si>
  <si>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</si>
  <si>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</si>
  <si>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</si>
  <si>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</si>
  <si>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</si>
  <si>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</si>
  <si>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</si>
  <si>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</si>
  <si>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</si>
  <si>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</si>
  <si>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</si>
  <si>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</si>
  <si>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</si>
  <si>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</si>
  <si>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</si>
  <si>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</si>
  <si>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</si>
  <si>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</si>
  <si>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</si>
  <si>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</si>
  <si>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</si>
  <si>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</si>
  <si>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</si>
  <si>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</si>
  <si>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</si>
  <si>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</si>
  <si>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</si>
  <si>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</si>
  <si>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</si>
  <si>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</si>
  <si>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</si>
  <si>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</si>
  <si>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</si>
  <si>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</si>
  <si>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</si>
  <si>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</si>
  <si>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</si>
  <si>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</si>
  <si>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</si>
  <si>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</si>
  <si>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</si>
  <si>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</si>
  <si>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</si>
  <si>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</si>
  <si>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</si>
  <si>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</si>
  <si>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</si>
  <si>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</si>
  <si>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</si>
  <si>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</si>
  <si>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</si>
  <si>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</si>
  <si>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</si>
  <si>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</si>
  <si>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</si>
  <si>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</si>
  <si>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</si>
  <si>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</si>
  <si>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</si>
  <si>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</si>
  <si>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</si>
  <si>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</si>
  <si>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</si>
  <si>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</si>
  <si>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</si>
  <si>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</si>
  <si>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</si>
  <si>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</si>
  <si>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</si>
  <si>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</si>
  <si>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</si>
  <si>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</si>
  <si>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</si>
  <si>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</si>
  <si>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</si>
  <si>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</si>
  <si>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</si>
  <si>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</si>
  <si>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</si>
  <si>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</si>
  <si>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</si>
  <si>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</si>
  <si>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</si>
  <si>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</si>
  <si>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</si>
  <si>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</si>
  <si>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</si>
  <si>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</si>
  <si>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</si>
  <si>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</si>
  <si>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</si>
  <si>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</si>
  <si>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</si>
  <si>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</si>
  <si>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</si>
  <si>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</si>
  <si>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</si>
  <si>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</si>
  <si>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</si>
  <si>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</si>
  <si>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</si>
  <si>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</si>
  <si>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</si>
  <si>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</si>
  <si>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</si>
  <si>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</si>
  <si>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</si>
  <si>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</si>
  <si>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</si>
  <si>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</si>
  <si>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</si>
  <si>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</si>
  <si>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</si>
  <si>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</si>
  <si>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</si>
  <si>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</si>
  <si>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</si>
  <si>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</si>
  <si>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</si>
  <si>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</si>
  <si>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</si>
  <si>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</si>
  <si>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</si>
  <si>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</si>
  <si>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</si>
  <si>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</si>
  <si>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</si>
  <si>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</si>
  <si>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</si>
  <si>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</si>
  <si>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</si>
  <si>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</si>
  <si>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</si>
  <si>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</si>
  <si>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</si>
  <si>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</si>
  <si>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</si>
  <si>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</si>
  <si>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</si>
  <si>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</si>
  <si>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</si>
  <si>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</si>
  <si>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</si>
  <si>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</si>
  <si>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</si>
  <si>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</si>
  <si>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</si>
  <si>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</si>
  <si>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</si>
  <si>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</si>
  <si>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</si>
  <si>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</si>
  <si>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</si>
  <si>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</si>
  <si>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</si>
  <si>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</si>
  <si>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</si>
  <si>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</si>
  <si>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</si>
  <si>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</si>
  <si>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</si>
  <si>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</si>
  <si>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</si>
  <si>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</si>
  <si>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</si>
  <si>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</si>
  <si>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</si>
  <si>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</si>
  <si>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</si>
  <si>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</si>
  <si>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</si>
  <si>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</si>
  <si>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</si>
  <si>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</si>
  <si>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</si>
  <si>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</si>
  <si>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</si>
  <si>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</si>
  <si>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</si>
  <si>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</si>
  <si>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</si>
  <si>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</si>
  <si>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</si>
  <si>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</si>
  <si>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</si>
  <si>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</si>
  <si>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</si>
  <si>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</si>
  <si>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</si>
  <si>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</si>
  <si>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</si>
  <si>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</si>
  <si>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</si>
  <si>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</si>
  <si>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</si>
  <si>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</si>
  <si>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</si>
  <si>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</si>
  <si>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</si>
  <si>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</si>
  <si>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</si>
  <si>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</si>
  <si>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</si>
  <si>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</si>
  <si>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</si>
  <si>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</si>
  <si>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</si>
  <si>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</si>
  <si>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</si>
  <si>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</si>
  <si>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</si>
  <si>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</si>
  <si>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</si>
  <si>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</si>
  <si>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</si>
  <si>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</si>
  <si>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</si>
  <si>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</si>
  <si>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</si>
  <si>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</si>
  <si>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</si>
  <si>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</si>
  <si>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</si>
  <si>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</si>
  <si>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</si>
  <si>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</si>
  <si>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</si>
  <si>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</si>
  <si>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</si>
  <si>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</si>
  <si>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</si>
  <si>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</si>
  <si>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</si>
  <si>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</si>
  <si>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</si>
  <si>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</si>
  <si>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</si>
  <si>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</si>
  <si>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</si>
  <si>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</si>
  <si>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</si>
  <si>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</si>
  <si>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</si>
  <si>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</si>
  <si>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</si>
  <si>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</si>
  <si>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</si>
  <si>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</si>
  <si>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</si>
  <si>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</si>
  <si>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</si>
  <si>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</si>
  <si>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</si>
  <si>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</si>
  <si>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</si>
  <si>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</si>
  <si>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</si>
  <si>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</si>
  <si>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</si>
  <si>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</si>
  <si>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</si>
  <si>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</si>
  <si>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</si>
  <si>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</si>
  <si>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</si>
  <si>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</si>
  <si>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</si>
  <si>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</si>
  <si>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</si>
  <si>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</si>
  <si>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</si>
  <si>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</si>
  <si>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</si>
  <si>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</si>
  <si>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</si>
  <si>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</si>
  <si>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</si>
  <si>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</si>
  <si>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</si>
  <si>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</si>
  <si>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</si>
  <si>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</si>
  <si>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</si>
  <si>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</si>
  <si>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</si>
  <si>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</si>
  <si>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</si>
  <si>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</si>
  <si>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</si>
  <si>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</si>
  <si>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</si>
  <si>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</si>
  <si>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</si>
  <si>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</si>
  <si>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</si>
  <si>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</si>
  <si>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</si>
  <si>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</si>
  <si>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</si>
  <si>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</si>
  <si>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</si>
  <si>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</si>
  <si>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</si>
  <si>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</si>
  <si>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</si>
  <si>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</si>
  <si>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</si>
  <si>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</si>
  <si>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</si>
  <si>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</si>
  <si>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</si>
  <si>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</si>
  <si>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</si>
  <si>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</si>
  <si>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</si>
  <si>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</si>
  <si>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</si>
  <si>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</si>
  <si>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</si>
  <si>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</si>
  <si>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</si>
  <si>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</si>
  <si>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</si>
  <si>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</si>
  <si>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</si>
  <si>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</si>
  <si>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</si>
  <si>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</si>
  <si>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</si>
  <si>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</si>
  <si>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</si>
  <si>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</si>
  <si>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</si>
  <si>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</si>
  <si>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</si>
  <si>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</si>
  <si>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</si>
  <si>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</si>
  <si>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</si>
  <si>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</si>
  <si>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</si>
  <si>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</si>
  <si>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</si>
  <si>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</si>
  <si>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</si>
  <si>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</si>
  <si>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</si>
  <si>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</si>
  <si>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</si>
  <si>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</si>
  <si>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</si>
  <si>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</si>
  <si>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</si>
  <si>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</si>
  <si>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</si>
  <si>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</si>
  <si>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</si>
  <si>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</si>
  <si>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</si>
  <si>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</si>
  <si>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</si>
  <si>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</si>
  <si>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</si>
  <si>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</si>
  <si>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</si>
  <si>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</si>
  <si>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</si>
  <si>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</si>
  <si>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</si>
  <si>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</si>
  <si>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</si>
  <si>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</si>
  <si>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</si>
  <si>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</si>
  <si>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</si>
  <si>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</si>
  <si>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</si>
  <si>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</si>
  <si>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</si>
  <si>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</si>
  <si>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</si>
  <si>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</si>
  <si>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</si>
  <si>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</si>
  <si>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</si>
  <si>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</si>
  <si>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</si>
  <si>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</si>
  <si>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</si>
  <si>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</si>
  <si>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</si>
  <si>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</si>
  <si>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</si>
  <si>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</si>
  <si>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</si>
  <si>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</si>
  <si>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</si>
  <si>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</si>
  <si>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</si>
  <si>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</si>
  <si>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</si>
  <si>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</si>
  <si>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</si>
  <si>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</si>
  <si>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</si>
  <si>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</si>
  <si>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</si>
  <si>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</si>
  <si>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</si>
  <si>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</si>
  <si>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</si>
  <si>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</si>
  <si>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</si>
  <si>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</si>
  <si>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</si>
  <si>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</si>
  <si>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</si>
  <si>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</si>
  <si>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</si>
  <si>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</si>
  <si>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</si>
  <si>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</si>
  <si>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</si>
  <si>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</si>
  <si>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</si>
  <si>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</si>
  <si>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</si>
  <si>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</si>
  <si>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</si>
  <si>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</si>
  <si>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</si>
  <si>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</si>
  <si>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</si>
  <si>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</si>
  <si>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</si>
  <si>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</si>
  <si>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</si>
  <si>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</si>
  <si>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</si>
  <si>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</si>
  <si>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</si>
  <si>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</si>
  <si>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</si>
  <si>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</si>
  <si>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</si>
  <si>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</si>
  <si>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</si>
  <si>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</si>
  <si>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</si>
  <si>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</si>
  <si>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</si>
  <si>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</si>
  <si>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</si>
  <si>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</si>
  <si>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</si>
  <si>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</si>
  <si>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</si>
  <si>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</si>
  <si>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</si>
  <si>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</si>
  <si>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</si>
  <si>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</si>
  <si>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</si>
  <si>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</si>
  <si>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</si>
  <si>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</si>
  <si>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</si>
  <si>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</si>
  <si>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</si>
  <si>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</si>
  <si>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</si>
  <si>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</si>
  <si>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</si>
  <si>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</si>
  <si>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</si>
  <si>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</si>
  <si>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</si>
  <si>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</si>
  <si>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</si>
  <si>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</si>
  <si>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</si>
  <si>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</si>
  <si>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</si>
  <si>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</si>
  <si>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</si>
  <si>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</si>
  <si>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</si>
  <si>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</si>
  <si>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</si>
  <si>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</si>
  <si>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</si>
  <si>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</si>
  <si>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</si>
  <si>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</si>
  <si>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</si>
  <si>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</si>
  <si>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</si>
  <si>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</si>
  <si>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</si>
  <si>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</si>
  <si>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</si>
  <si>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</si>
  <si>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</si>
  <si>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</si>
  <si>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</si>
  <si>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</si>
  <si>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</si>
  <si>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</si>
  <si>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</si>
  <si>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</si>
  <si>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</si>
  <si>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</si>
  <si>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</si>
  <si>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</si>
  <si>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</si>
  <si>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</si>
  <si>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</si>
  <si>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</si>
  <si>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</si>
  <si>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</si>
  <si>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</si>
  <si>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</si>
  <si>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</si>
  <si>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</si>
  <si>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</si>
  <si>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</si>
  <si>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</si>
  <si>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</si>
  <si>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</si>
  <si>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</si>
  <si>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</si>
  <si>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</si>
  <si>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</si>
  <si>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</si>
  <si>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</si>
  <si>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</si>
  <si>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</si>
  <si>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</si>
  <si>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</si>
  <si>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</si>
  <si>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</si>
  <si>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</si>
  <si>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</si>
  <si>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</si>
  <si>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</si>
  <si>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</si>
  <si>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</si>
  <si>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</si>
  <si>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</si>
  <si>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</si>
  <si>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</si>
  <si>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</si>
  <si>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</si>
  <si>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</si>
  <si>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</si>
  <si>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</si>
  <si>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</si>
  <si>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</si>
  <si>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</si>
  <si>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</si>
  <si>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</si>
  <si>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</si>
  <si>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</si>
  <si>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</si>
  <si>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</si>
  <si>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</si>
  <si>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</si>
  <si>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</si>
  <si>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</si>
  <si>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</si>
  <si>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</si>
  <si>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</si>
  <si>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</si>
  <si>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</si>
  <si>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</si>
  <si>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</si>
  <si>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</si>
  <si>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</si>
  <si>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</si>
  <si>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</si>
  <si>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</si>
  <si>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</si>
  <si>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</si>
  <si>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</si>
  <si>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</si>
  <si>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</si>
  <si>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</si>
  <si>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</si>
  <si>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</si>
  <si>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</si>
  <si>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</si>
  <si>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</si>
  <si>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</si>
  <si>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</si>
  <si>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</si>
  <si>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</si>
  <si>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</si>
  <si>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</si>
  <si>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</si>
  <si>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</si>
  <si>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</si>
  <si>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</si>
  <si>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</si>
  <si>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</si>
  <si>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</si>
  <si>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</si>
  <si>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</si>
  <si>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</si>
  <si>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</si>
  <si>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</si>
  <si>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</si>
  <si>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</si>
  <si>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</si>
  <si>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</si>
  <si>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</si>
  <si>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</si>
  <si>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</si>
  <si>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</si>
  <si>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</si>
  <si>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</si>
  <si>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</si>
  <si>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</si>
  <si>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</si>
  <si>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</si>
  <si>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</si>
  <si>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</si>
  <si>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</si>
  <si>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</si>
  <si>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</si>
  <si>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</si>
  <si>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</si>
  <si>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</si>
  <si>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</si>
  <si>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</si>
  <si>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</si>
  <si>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</si>
  <si>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</si>
  <si>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</si>
  <si>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</si>
  <si>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</si>
  <si>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</si>
  <si>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</si>
  <si>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</si>
  <si>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</si>
  <si>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</si>
  <si>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</si>
  <si>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</si>
  <si>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</si>
  <si>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</si>
  <si>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</si>
  <si>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</si>
  <si>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</si>
  <si>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</si>
  <si>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</si>
  <si>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</si>
  <si>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</si>
  <si>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</si>
  <si>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</si>
  <si>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</si>
  <si>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</si>
  <si>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</si>
  <si>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</si>
  <si>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</si>
  <si>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</si>
  <si>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</si>
  <si>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</si>
  <si>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</si>
  <si>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</si>
  <si>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</si>
  <si>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</si>
  <si>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</si>
  <si>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</si>
  <si>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</si>
  <si>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</si>
  <si>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</si>
  <si>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</si>
  <si>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</si>
  <si>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</si>
  <si>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</si>
  <si>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</si>
  <si>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</si>
  <si>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</si>
  <si>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</si>
  <si>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</si>
  <si>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</si>
  <si>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</si>
  <si>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</si>
  <si>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</si>
  <si>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</si>
  <si>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</si>
  <si>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</si>
  <si>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</si>
  <si>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</si>
  <si>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</si>
  <si>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</si>
  <si>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</si>
  <si>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</si>
  <si>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</si>
  <si>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</si>
  <si>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</si>
  <si>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</si>
  <si>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</si>
  <si>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</si>
  <si>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</si>
  <si>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</si>
  <si>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</si>
  <si>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</si>
  <si>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</si>
  <si>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</si>
  <si>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</si>
  <si>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</si>
  <si>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</si>
  <si>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</si>
  <si>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</si>
  <si>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</si>
  <si>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</si>
  <si>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</si>
  <si>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</si>
  <si>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</si>
  <si>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</si>
  <si>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</si>
  <si>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</si>
  <si>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</si>
  <si>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</si>
  <si>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</si>
  <si>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</si>
  <si>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</si>
  <si>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</si>
  <si>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</si>
  <si>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</si>
  <si>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</si>
  <si>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</si>
  <si>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</si>
  <si>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</si>
  <si>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</si>
  <si>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</si>
  <si>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</si>
  <si>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</si>
  <si>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</si>
  <si>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</si>
  <si>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</si>
  <si>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</si>
  <si>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</si>
  <si>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</si>
  <si>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</si>
  <si>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</si>
  <si>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</si>
  <si>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</si>
  <si>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</si>
  <si>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</si>
  <si>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</si>
  <si>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</si>
  <si>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</si>
  <si>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</si>
  <si>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</si>
  <si>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</si>
  <si>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</si>
  <si>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</si>
  <si>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</si>
  <si>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</si>
  <si>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</si>
  <si>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</si>
  <si>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</si>
  <si>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</si>
  <si>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</si>
  <si>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</si>
  <si>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</si>
  <si>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</si>
  <si>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</si>
  <si>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</si>
  <si>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</si>
  <si>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</si>
  <si>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</si>
  <si>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</si>
  <si>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</si>
  <si>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</si>
  <si>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</si>
  <si>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</si>
  <si>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</si>
  <si>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</si>
  <si>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</si>
  <si>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</si>
  <si>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</si>
  <si>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</si>
  <si>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</si>
  <si>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</si>
  <si>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</si>
  <si>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</si>
  <si>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</si>
  <si>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</si>
  <si>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</si>
  <si>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</si>
  <si>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</si>
  <si>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</si>
  <si>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</si>
  <si>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</si>
  <si>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</si>
  <si>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</si>
  <si>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</si>
  <si>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</si>
  <si>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</si>
  <si>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</si>
  <si>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</si>
  <si>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</si>
  <si>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</si>
  <si>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</si>
  <si>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</si>
  <si>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</si>
  <si>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</si>
  <si>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</si>
  <si>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</si>
  <si>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</si>
  <si>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</si>
  <si>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</si>
  <si>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</si>
  <si>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</si>
  <si>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</si>
  <si>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</si>
  <si>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</si>
  <si>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</si>
  <si>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</si>
  <si>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</si>
  <si>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</si>
  <si>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</si>
  <si>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</si>
  <si>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</si>
  <si>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</si>
  <si>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</si>
  <si>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</si>
  <si>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</si>
  <si>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</si>
  <si>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</si>
  <si>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</si>
  <si>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</si>
  <si>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</si>
  <si>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</si>
  <si>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</si>
  <si>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</si>
  <si>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</si>
  <si>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</si>
  <si>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</si>
  <si>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</si>
  <si>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</si>
  <si>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</si>
  <si>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</si>
  <si>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</si>
  <si>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</si>
  <si>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</si>
  <si>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</si>
  <si>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</si>
  <si>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</si>
  <si>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</si>
  <si>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</si>
  <si>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</si>
  <si>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</si>
  <si>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</si>
  <si>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</si>
  <si>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</si>
  <si>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</si>
  <si>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</si>
  <si>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</si>
  <si>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</si>
  <si>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</si>
  <si>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</si>
  <si>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</si>
  <si>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</si>
  <si>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</si>
  <si>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</si>
  <si>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</si>
  <si>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</si>
  <si>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</si>
  <si>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</si>
  <si>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</si>
  <si>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</si>
  <si>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</si>
  <si>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</si>
  <si>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</si>
  <si>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</si>
  <si>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</si>
  <si>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</si>
  <si>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</si>
  <si>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</si>
  <si>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</si>
  <si>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</si>
  <si>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</si>
  <si>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</si>
  <si>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</si>
  <si>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</si>
  <si>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</si>
  <si>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</si>
  <si>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</si>
  <si>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</si>
  <si>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</si>
  <si>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</si>
  <si>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</si>
  <si>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</si>
  <si>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</si>
  <si>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</si>
  <si>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</si>
  <si>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</si>
  <si>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</si>
  <si>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</si>
  <si>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</si>
  <si>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</si>
  <si>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</si>
  <si>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</si>
  <si>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</si>
  <si>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</si>
  <si>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</si>
  <si>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</si>
  <si>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</si>
  <si>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</si>
  <si>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</si>
  <si>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</si>
  <si>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</si>
  <si>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</si>
  <si>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</si>
  <si>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</si>
  <si>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</si>
  <si>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</si>
  <si>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</si>
  <si>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</si>
  <si>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</si>
  <si>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</si>
  <si>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</si>
  <si>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</si>
  <si>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</si>
  <si>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</si>
  <si>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</si>
  <si>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</si>
  <si>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</si>
  <si>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</si>
  <si>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</si>
  <si>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</si>
  <si>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</si>
  <si>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</si>
  <si>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</si>
  <si>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</si>
  <si>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</si>
  <si>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</si>
  <si>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</si>
  <si>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</si>
  <si>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</si>
  <si>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</si>
  <si>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</si>
  <si>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</si>
  <si>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</si>
  <si>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</si>
  <si>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</si>
  <si>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</si>
  <si>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</si>
  <si>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</si>
  <si>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</si>
  <si>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</si>
  <si>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</si>
  <si>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</si>
  <si>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</si>
  <si>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</si>
  <si>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</si>
  <si>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</si>
  <si>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</si>
  <si>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</si>
  <si>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</si>
  <si>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</si>
  <si>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</si>
  <si>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</si>
  <si>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</si>
  <si>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</si>
  <si>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</si>
  <si>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</si>
  <si>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</si>
  <si>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</si>
  <si>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</si>
  <si>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</si>
  <si>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</si>
  <si>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</si>
  <si>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</si>
  <si>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</si>
  <si>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</si>
  <si>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</si>
  <si>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</si>
  <si>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</si>
  <si>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</si>
  <si>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</si>
  <si>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</si>
  <si>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</si>
  <si>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</si>
  <si>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</si>
  <si>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</si>
  <si>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</si>
  <si>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</si>
  <si>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</si>
  <si>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</si>
  <si>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</si>
  <si>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</si>
  <si>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</si>
  <si>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</si>
  <si>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</si>
  <si>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</si>
  <si>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</si>
  <si>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</si>
  <si>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</si>
  <si>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</si>
  <si>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</si>
  <si>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</si>
  <si>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</si>
  <si>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</si>
  <si>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</si>
  <si>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</si>
  <si>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</si>
  <si>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</si>
  <si>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</si>
  <si>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</si>
  <si>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</si>
  <si>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</si>
  <si>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</si>
  <si>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</si>
  <si>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</si>
  <si>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</si>
  <si>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</si>
  <si>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</si>
  <si>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</si>
  <si>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</si>
  <si>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</si>
  <si>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</si>
  <si>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</si>
  <si>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</si>
  <si>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</si>
  <si>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</si>
  <si>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</si>
  <si>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</si>
  <si>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</si>
  <si>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</si>
  <si>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</si>
  <si>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</si>
  <si>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</si>
  <si>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</si>
  <si>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</si>
  <si>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</si>
  <si>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</si>
  <si>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</si>
  <si>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</si>
  <si>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</si>
  <si>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</si>
  <si>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</si>
  <si>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</si>
  <si>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</si>
  <si>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</si>
  <si>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</si>
  <si>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</si>
  <si>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</si>
  <si>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</si>
  <si>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</si>
  <si>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</si>
  <si>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</si>
  <si>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</si>
  <si>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</si>
  <si>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</si>
  <si>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</si>
  <si>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</si>
  <si>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</si>
  <si>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</si>
  <si>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</si>
  <si>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</si>
  <si>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</si>
  <si>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</si>
  <si>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</si>
  <si>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</si>
  <si>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</si>
  <si>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</si>
  <si>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</si>
  <si>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</si>
  <si>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</si>
  <si>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</si>
  <si>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</si>
  <si>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</si>
  <si>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</si>
  <si>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</si>
  <si>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</si>
  <si>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</si>
  <si>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</si>
  <si>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</si>
  <si>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</si>
  <si>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</si>
  <si>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</si>
  <si>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</si>
  <si>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</si>
  <si>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</si>
  <si>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</si>
  <si>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</si>
  <si>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</si>
  <si>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</si>
  <si>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</si>
  <si>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</si>
  <si>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</si>
  <si>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</si>
  <si>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</si>
  <si>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</si>
  <si>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</si>
  <si>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</si>
  <si>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</si>
  <si>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</si>
  <si>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</si>
  <si>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</si>
  <si>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</si>
  <si>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</si>
  <si>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</si>
  <si>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</si>
  <si>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</si>
  <si>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</si>
  <si>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</si>
  <si>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</si>
  <si>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</si>
  <si>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</si>
  <si>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</si>
  <si>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</si>
  <si>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</si>
  <si>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</si>
  <si>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</si>
  <si>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</si>
  <si>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</si>
  <si>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</si>
  <si>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</si>
  <si>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</si>
  <si>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</si>
  <si>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</si>
  <si>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</si>
  <si>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</si>
  <si>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</si>
  <si>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</si>
  <si>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</si>
  <si>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</si>
  <si>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</si>
  <si>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</si>
  <si>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</si>
  <si>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</si>
  <si>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</si>
  <si>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</si>
  <si>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</si>
  <si>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</si>
  <si>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</si>
  <si>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</si>
  <si>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</si>
  <si>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</si>
  <si>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</si>
  <si>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</si>
  <si>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</si>
  <si>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</si>
  <si>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</si>
  <si>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</si>
  <si>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</si>
  <si>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</si>
  <si>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</si>
  <si>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</si>
  <si>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</si>
  <si>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</si>
  <si>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</si>
  <si>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</si>
  <si>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</si>
  <si>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</si>
  <si>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</si>
  <si>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</si>
  <si>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</si>
  <si>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</si>
  <si>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</si>
  <si>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</si>
  <si>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</si>
  <si>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</si>
  <si>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</si>
  <si>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</si>
  <si>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</si>
  <si>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</si>
  <si>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</si>
  <si>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</si>
  <si>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</si>
  <si>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</si>
  <si>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</si>
  <si>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</si>
  <si>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</si>
  <si>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</si>
  <si>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</si>
  <si>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</si>
  <si>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</si>
  <si>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</si>
  <si>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</si>
  <si>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</si>
  <si>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</si>
  <si>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</si>
  <si>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</si>
  <si>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</si>
  <si>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</si>
  <si>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</si>
  <si>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</si>
  <si>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</si>
  <si>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</si>
  <si>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</si>
  <si>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</si>
  <si>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</si>
  <si>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</si>
  <si>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</si>
  <si>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</si>
  <si>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</si>
  <si>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</si>
  <si>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</si>
  <si>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</si>
  <si>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</si>
  <si>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</si>
  <si>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</si>
  <si>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</si>
  <si>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</si>
  <si>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</si>
  <si>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</si>
  <si>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</si>
  <si>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</si>
  <si>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</si>
  <si>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</si>
  <si>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</si>
  <si>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</si>
  <si>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</si>
  <si>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</si>
  <si>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</si>
  <si>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</si>
  <si>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</si>
  <si>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</si>
  <si>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</si>
  <si>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</si>
  <si>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</si>
  <si>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</si>
  <si>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</si>
  <si>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</si>
  <si>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</si>
  <si>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</si>
  <si>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</si>
  <si>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</si>
  <si>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</si>
  <si>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</si>
  <si>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</si>
  <si>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</si>
  <si>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</si>
  <si>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</si>
  <si>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</si>
  <si>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</si>
  <si>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</si>
  <si>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</si>
  <si>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</si>
  <si>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</si>
  <si>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</si>
  <si>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</si>
  <si>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</si>
  <si>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</si>
  <si>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</si>
  <si>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</si>
  <si>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</si>
  <si>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</si>
  <si>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</si>
  <si>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</si>
  <si>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</si>
  <si>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</si>
  <si>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</si>
  <si>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</si>
  <si>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</si>
  <si>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</si>
  <si>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</si>
  <si>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</si>
  <si>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</si>
  <si>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</si>
  <si>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</si>
  <si>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</si>
  <si>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</si>
  <si>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</si>
  <si>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</si>
  <si>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</si>
  <si>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</si>
  <si>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</si>
  <si>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</si>
  <si>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</si>
  <si>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</si>
  <si>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</si>
  <si>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</si>
  <si>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</si>
  <si>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</si>
  <si>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</si>
  <si>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</si>
  <si>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</si>
  <si>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</si>
  <si>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</si>
  <si>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</si>
  <si>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</si>
  <si>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</si>
  <si>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</si>
  <si>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</si>
  <si>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</si>
  <si>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</si>
  <si>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</si>
  <si>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</si>
  <si>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</si>
  <si>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</si>
  <si>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</si>
  <si>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</si>
  <si>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</si>
  <si>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</si>
  <si>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</si>
  <si>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</si>
  <si>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</si>
  <si>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</si>
  <si>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</si>
  <si>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</si>
  <si>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</si>
  <si>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</si>
  <si>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</si>
  <si>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</si>
  <si>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</si>
  <si>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</si>
  <si>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</si>
  <si>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</si>
  <si>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</si>
  <si>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</si>
  <si>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</si>
  <si>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</si>
  <si>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</si>
  <si>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</si>
  <si>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</si>
  <si>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</si>
  <si>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</si>
  <si>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</si>
  <si>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</si>
  <si>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</si>
  <si>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</si>
  <si>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</si>
  <si>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</si>
  <si>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</si>
  <si>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</si>
  <si>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</si>
  <si>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</si>
  <si>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</si>
  <si>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</si>
  <si>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</si>
  <si>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</si>
  <si>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</si>
  <si>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</si>
  <si>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</si>
  <si>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</si>
  <si>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</si>
  <si>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</si>
  <si>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</si>
  <si>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</si>
  <si>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</si>
  <si>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</si>
  <si>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</si>
  <si>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</si>
  <si>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</si>
  <si>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</si>
  <si>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</si>
  <si>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</si>
  <si>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</si>
  <si>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</si>
  <si>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</si>
  <si>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</si>
  <si>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</si>
  <si>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</si>
  <si>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</si>
  <si>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</si>
  <si>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</si>
  <si>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</si>
  <si>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</si>
  <si>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</si>
  <si>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</si>
  <si>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</si>
  <si>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</si>
  <si>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</si>
  <si>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</si>
  <si>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</si>
  <si>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</si>
  <si>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</si>
  <si>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</si>
  <si>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</si>
  <si>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</si>
  <si>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</si>
  <si>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</si>
  <si>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</si>
  <si>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</si>
  <si>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</si>
  <si>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</si>
  <si>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</si>
  <si>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</si>
  <si>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</si>
  <si>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</si>
  <si>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</si>
  <si>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</si>
  <si>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</si>
  <si>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</si>
  <si>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</si>
  <si>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</si>
  <si>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</si>
  <si>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</si>
  <si>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</si>
  <si>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</si>
  <si>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</si>
  <si>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</si>
  <si>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</si>
  <si>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</si>
  <si>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</si>
  <si>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</si>
  <si>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</si>
  <si>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</si>
  <si>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</si>
  <si>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</si>
  <si>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</si>
  <si>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</si>
  <si>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</si>
  <si>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</si>
  <si>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</si>
  <si>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</si>
  <si>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</si>
  <si>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</si>
  <si>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</si>
  <si>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</si>
  <si>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</si>
  <si>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</si>
  <si>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</si>
  <si>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</si>
  <si>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</si>
  <si>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</si>
  <si>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</si>
  <si>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</si>
  <si>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</si>
  <si>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</si>
  <si>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</si>
  <si>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</si>
  <si>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</si>
  <si>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</si>
  <si>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</si>
  <si>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</si>
  <si>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</si>
  <si>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</si>
  <si>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</si>
  <si>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</si>
  <si>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</si>
  <si>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</si>
  <si>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</si>
  <si>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</si>
  <si>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</si>
  <si>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</si>
  <si>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</si>
  <si>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</si>
  <si>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</si>
  <si>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</si>
  <si>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</si>
  <si>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</si>
  <si>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</si>
  <si>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</si>
  <si>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</si>
  <si>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</si>
  <si>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</si>
  <si>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</si>
  <si>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</si>
  <si>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</si>
  <si>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</si>
  <si>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</si>
  <si>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</si>
  <si>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</si>
  <si>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</si>
  <si>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</si>
  <si>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</si>
  <si>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</si>
  <si>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</si>
  <si>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</si>
  <si>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</si>
  <si>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</si>
  <si>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</si>
  <si>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</si>
  <si>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</si>
  <si>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</si>
  <si>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</si>
  <si>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</si>
  <si>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</si>
  <si>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</si>
  <si>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</si>
  <si>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</si>
  <si>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</si>
  <si>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</si>
  <si>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</si>
  <si>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</si>
  <si>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</si>
  <si>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</si>
  <si>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</si>
  <si>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</si>
  <si>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</si>
  <si>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</si>
  <si>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</si>
  <si>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</si>
  <si>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</si>
  <si>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</si>
  <si>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</si>
  <si>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</si>
  <si>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</si>
  <si>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</si>
  <si>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</si>
  <si>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</si>
  <si>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</si>
  <si>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</si>
  <si>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</si>
  <si>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</si>
  <si>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</si>
  <si>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</si>
  <si>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</si>
  <si>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</si>
  <si>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</si>
  <si>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</si>
  <si>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</si>
  <si>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</si>
  <si>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</si>
  <si>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</si>
  <si>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</si>
  <si>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</si>
  <si>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</si>
  <si>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</si>
  <si>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</si>
  <si>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</si>
  <si>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</si>
  <si>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</si>
  <si>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</si>
  <si>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</si>
  <si>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</si>
  <si>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</si>
  <si>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</si>
  <si>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</si>
  <si>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</si>
  <si>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</si>
  <si>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</si>
  <si>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</si>
  <si>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</si>
  <si>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</si>
  <si>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</si>
  <si>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</si>
  <si>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</si>
  <si>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</si>
  <si>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</si>
  <si>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</si>
  <si>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</si>
  <si>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</si>
  <si>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</si>
  <si>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</si>
  <si>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</si>
  <si>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</si>
  <si>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</si>
  <si>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</si>
  <si>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</si>
  <si>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</si>
  <si>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</si>
  <si>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</si>
  <si>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</si>
  <si>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</si>
  <si>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</si>
  <si>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</si>
  <si>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</si>
  <si>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</si>
  <si>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</si>
  <si>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</si>
  <si>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</si>
  <si>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</si>
  <si>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</si>
  <si>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</si>
  <si>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</si>
  <si>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</si>
  <si>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</si>
  <si>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</si>
  <si>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</si>
  <si>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</si>
  <si>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</si>
  <si>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</si>
  <si>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</si>
  <si>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</si>
  <si>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</si>
  <si>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</si>
  <si>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</si>
  <si>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</si>
  <si>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</si>
  <si>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</si>
  <si>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</si>
  <si>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</si>
  <si>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</si>
  <si>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</si>
  <si>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</si>
  <si>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</si>
  <si>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</si>
  <si>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</si>
  <si>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</si>
  <si>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</si>
  <si>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</si>
  <si>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</si>
  <si>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</si>
  <si>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</si>
  <si>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</si>
  <si>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</si>
  <si>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</si>
  <si>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</si>
  <si>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</si>
  <si>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</si>
  <si>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</si>
  <si>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</si>
  <si>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</si>
  <si>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</si>
  <si>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</si>
  <si>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</si>
  <si>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</si>
  <si>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</si>
  <si>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</si>
  <si>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</si>
  <si>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</si>
  <si>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</si>
  <si>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</si>
  <si>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</si>
  <si>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</si>
  <si>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</si>
  <si>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</si>
  <si>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</si>
  <si>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</si>
  <si>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</si>
  <si>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</si>
  <si>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</si>
  <si>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</si>
  <si>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</si>
  <si>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</si>
  <si>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</si>
  <si>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</si>
  <si>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</si>
  <si>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</si>
  <si>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</si>
  <si>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</si>
  <si>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</si>
  <si>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</si>
  <si>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</si>
  <si>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</si>
  <si>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</si>
  <si>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</si>
  <si>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</si>
  <si>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</si>
  <si>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</si>
  <si>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</si>
  <si>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</si>
  <si>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</si>
  <si>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</si>
  <si>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</si>
  <si>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</si>
  <si>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</si>
  <si>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</si>
  <si>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</si>
  <si>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</si>
  <si>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</si>
  <si>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</si>
  <si>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</si>
  <si>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</si>
  <si>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</si>
  <si>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</si>
  <si>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</si>
  <si>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</si>
  <si>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</si>
  <si>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</si>
  <si>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</si>
  <si>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</si>
  <si>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</si>
  <si>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</si>
  <si>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</si>
  <si>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</si>
  <si>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</si>
  <si>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</si>
  <si>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</si>
  <si>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</si>
  <si>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</si>
  <si>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</si>
  <si>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</si>
  <si>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</si>
  <si>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</si>
  <si>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</si>
  <si>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</si>
  <si>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</si>
  <si>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</si>
  <si>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</si>
  <si>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</si>
  <si>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</si>
  <si>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</si>
  <si>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</si>
  <si>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</si>
  <si>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</si>
  <si>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</si>
  <si>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</si>
  <si>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</si>
  <si>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</si>
  <si>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</si>
  <si>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</si>
  <si>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</si>
  <si>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</si>
  <si>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</si>
  <si>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</si>
  <si>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</si>
  <si>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</si>
  <si>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</si>
  <si>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</si>
  <si>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</si>
  <si>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</si>
  <si>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</si>
  <si>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</si>
  <si>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</si>
  <si>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</si>
  <si>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</si>
  <si>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</si>
  <si>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</si>
  <si>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</si>
  <si>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</si>
  <si>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</si>
  <si>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</si>
  <si>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</si>
  <si>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</si>
  <si>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</si>
  <si>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</si>
  <si>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</si>
  <si>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</si>
  <si>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</si>
  <si>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</si>
  <si>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</si>
  <si>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</si>
  <si>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</si>
  <si>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</si>
  <si>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</si>
  <si>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</si>
  <si>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</si>
  <si>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</si>
  <si>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</si>
  <si>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</si>
  <si>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</si>
  <si>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</si>
  <si>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</si>
  <si>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</si>
  <si>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</si>
  <si>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</si>
  <si>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</si>
  <si>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</si>
  <si>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</si>
  <si>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</si>
  <si>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</si>
  <si>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</si>
  <si>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</si>
  <si>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</si>
  <si>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</si>
  <si>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</si>
  <si>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</si>
  <si>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</si>
  <si>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</si>
  <si>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</si>
  <si>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</si>
  <si>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</si>
  <si>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</si>
  <si>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</si>
  <si>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</si>
  <si>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</si>
  <si>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</si>
  <si>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</si>
  <si>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</si>
  <si>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</si>
  <si>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</si>
  <si>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</si>
  <si>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</si>
  <si>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</si>
  <si>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</si>
  <si>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</si>
  <si>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</si>
  <si>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</si>
  <si>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</si>
  <si>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</si>
  <si>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</si>
  <si>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</si>
  <si>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</si>
  <si>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</si>
  <si>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</si>
  <si>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</si>
  <si>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</si>
  <si>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</si>
  <si>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</si>
  <si>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</si>
  <si>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</si>
  <si>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</si>
  <si>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</si>
  <si>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</si>
  <si>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</si>
  <si>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</si>
  <si>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</si>
  <si>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</si>
  <si>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</si>
  <si>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</si>
  <si>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</si>
  <si>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</si>
  <si>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</si>
  <si>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</si>
  <si>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</si>
  <si>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</si>
  <si>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</si>
  <si>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</si>
  <si>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</si>
  <si>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</si>
  <si>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</si>
  <si>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</si>
  <si>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</si>
  <si>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</si>
  <si>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</si>
  <si>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</si>
  <si>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</si>
  <si>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</si>
  <si>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</si>
  <si>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</si>
  <si>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</si>
  <si>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</si>
  <si>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</si>
  <si>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</si>
  <si>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</si>
  <si>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</si>
  <si>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</si>
  <si>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</si>
  <si>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</si>
  <si>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</si>
  <si>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</si>
  <si>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</si>
  <si>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</si>
  <si>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</si>
  <si>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</si>
  <si>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</si>
  <si>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</si>
  <si>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</si>
  <si>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</si>
  <si>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</si>
  <si>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</si>
  <si>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</si>
  <si>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</si>
  <si>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</si>
  <si>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</si>
  <si>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</si>
  <si>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</si>
  <si>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</si>
  <si>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</si>
  <si>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</si>
  <si>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</si>
  <si>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</si>
  <si>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</si>
  <si>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</si>
  <si>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</si>
  <si>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</si>
  <si>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</si>
  <si>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</si>
  <si>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</si>
  <si>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</si>
  <si>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</si>
  <si>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</si>
  <si>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</si>
  <si>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</si>
  <si>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</si>
  <si>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</si>
  <si>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</si>
  <si>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</si>
  <si>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</si>
  <si>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</si>
  <si>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</si>
  <si>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</si>
  <si>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</si>
  <si>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</si>
  <si>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</si>
  <si>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</si>
  <si>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</si>
  <si>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</si>
  <si>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</si>
  <si>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</si>
  <si>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</si>
  <si>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</si>
  <si>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</si>
  <si>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</si>
  <si>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</si>
  <si>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</si>
  <si>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</si>
  <si>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</si>
  <si>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</si>
  <si>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</si>
  <si>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</si>
  <si>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</si>
  <si>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</si>
  <si>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</si>
  <si>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DRBR863</t>
  </si>
  <si>
    <t xml:space="preserve">Sin Efectivo </t>
  </si>
  <si>
    <t>Gavetas Rechazo/Deposito  Atendido</t>
  </si>
  <si>
    <t>Solucionado</t>
  </si>
  <si>
    <t>Gavetas Vacias/Gavetas Fallando</t>
  </si>
  <si>
    <t>LECTOR</t>
  </si>
  <si>
    <t>ATM 570 S/M Liverpool Villa Mella</t>
  </si>
  <si>
    <t>ATM 264 S/M Nacional Independencia</t>
  </si>
  <si>
    <t>ReservaC Norte</t>
  </si>
  <si>
    <t xml:space="preserve">Brioso Luciano, Cristino </t>
  </si>
  <si>
    <t>Abastecidos</t>
  </si>
  <si>
    <t>Acevedo Dominguez, Victor Leonardo</t>
  </si>
  <si>
    <t>Alvarez Eusebio, Wascar Antonio</t>
  </si>
  <si>
    <t xml:space="preserve">Gonzalez Ceballos, Dionisio </t>
  </si>
  <si>
    <t>3336028345</t>
  </si>
  <si>
    <t>3336028334</t>
  </si>
  <si>
    <t>3336028255</t>
  </si>
  <si>
    <t>3336027920</t>
  </si>
  <si>
    <t>3336027900</t>
  </si>
  <si>
    <t>3336028768</t>
  </si>
  <si>
    <t>3336028731</t>
  </si>
  <si>
    <t>3336028726</t>
  </si>
  <si>
    <t>3336028719</t>
  </si>
  <si>
    <t>3336028596</t>
  </si>
  <si>
    <t>COMENTARIO</t>
  </si>
  <si>
    <t>3336029059</t>
  </si>
  <si>
    <t>3336029055</t>
  </si>
  <si>
    <t>3336029054</t>
  </si>
  <si>
    <t>3336029048</t>
  </si>
  <si>
    <t>3336029047</t>
  </si>
  <si>
    <t>3336029045</t>
  </si>
  <si>
    <t>3336029038</t>
  </si>
  <si>
    <t>3336029037</t>
  </si>
  <si>
    <t>3336029027</t>
  </si>
  <si>
    <t>3336029010</t>
  </si>
  <si>
    <t>3336029006</t>
  </si>
  <si>
    <t>3336029004</t>
  </si>
  <si>
    <t>3336029003</t>
  </si>
  <si>
    <t>3336028999</t>
  </si>
  <si>
    <t>3336028998</t>
  </si>
  <si>
    <t>3336028996</t>
  </si>
  <si>
    <t>3336028906</t>
  </si>
  <si>
    <t>3336028783</t>
  </si>
  <si>
    <t>3336028779</t>
  </si>
  <si>
    <t>3336029088</t>
  </si>
  <si>
    <t>3336029087</t>
  </si>
  <si>
    <t>3336029086</t>
  </si>
  <si>
    <t>3336029085</t>
  </si>
  <si>
    <t>3336029084</t>
  </si>
  <si>
    <t>3336029083</t>
  </si>
  <si>
    <t>3336029082</t>
  </si>
  <si>
    <t>3336029079</t>
  </si>
  <si>
    <t>3336029078</t>
  </si>
  <si>
    <t>3336029077</t>
  </si>
  <si>
    <t>3336029076</t>
  </si>
  <si>
    <t>3336029074</t>
  </si>
  <si>
    <t>3336029073</t>
  </si>
  <si>
    <t>3336029072</t>
  </si>
  <si>
    <t>3336029071</t>
  </si>
  <si>
    <t>3336029069</t>
  </si>
  <si>
    <t>3336028901 </t>
  </si>
  <si>
    <t>2 Gavetas Vacías + 1 Gaveta Fallando</t>
  </si>
  <si>
    <t>INHIBIDO</t>
  </si>
  <si>
    <t>DRBR100</t>
  </si>
  <si>
    <t>UASD HIGUEY</t>
  </si>
  <si>
    <t>ATM UASD Higuey</t>
  </si>
  <si>
    <t>18 Septiembre de 2021</t>
  </si>
  <si>
    <t>3336030135</t>
  </si>
  <si>
    <t>3336030134</t>
  </si>
  <si>
    <t>3336030133</t>
  </si>
  <si>
    <t>3336030132</t>
  </si>
  <si>
    <t>3336030166</t>
  </si>
  <si>
    <t>3336030165</t>
  </si>
  <si>
    <t>3336030164</t>
  </si>
  <si>
    <t>3336030163</t>
  </si>
  <si>
    <t>3336030162</t>
  </si>
  <si>
    <t>3336030160</t>
  </si>
  <si>
    <t>3336030159</t>
  </si>
  <si>
    <t>3336030158</t>
  </si>
  <si>
    <t>3336030156</t>
  </si>
  <si>
    <t>3336030155</t>
  </si>
  <si>
    <t>3336030154</t>
  </si>
  <si>
    <t>3336030153</t>
  </si>
  <si>
    <t>3336030136</t>
  </si>
  <si>
    <t xml:space="preserve">DISPENSADOR </t>
  </si>
  <si>
    <t xml:space="preserve"> DISPENSADOR </t>
  </si>
  <si>
    <t>9/18/2021  10:26: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</si>
</sst>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6" fontId="33" fillId="5" borderId="59" xfId="0" applyNumberFormat="1" applyFont="1" applyFill="1" applyBorder="1" applyAlignment="1">
      <alignment horizontal="center" vertical="center"/>
    </xf>
    <xf numFmtId="0" fontId="11" fillId="5" borderId="62" xfId="0" applyNumberFormat="1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0" fillId="0" borderId="0" xfId="0" applyFill="1" applyBorder="1"/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85"/>
      <tableStyleElement type="headerRow" dxfId="484"/>
      <tableStyleElement type="totalRow" dxfId="483"/>
      <tableStyleElement type="firstColumn" dxfId="482"/>
      <tableStyleElement type="lastColumn" dxfId="481"/>
      <tableStyleElement type="firstRowStripe" dxfId="480"/>
      <tableStyleElement type="firstColumnStripe" dxfId="47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255000" cy="59892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255000" cy="59892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375</v>
          </cell>
          <cell r="B267" t="str">
            <v>ATM Base Naval Las Calderas (BANI)</v>
          </cell>
          <cell r="C267" t="str">
            <v>SUR</v>
          </cell>
        </row>
        <row r="268">
          <cell r="A268">
            <v>377</v>
          </cell>
          <cell r="B268" t="str">
            <v>ATM Estación del Metro Eduardo Brito</v>
          </cell>
          <cell r="C268" t="str">
            <v>DISTRITO NACIONAL</v>
          </cell>
        </row>
        <row r="269">
          <cell r="A269">
            <v>378</v>
          </cell>
          <cell r="B269" t="str">
            <v>ATM UNP Villa Flores</v>
          </cell>
          <cell r="C269" t="str">
            <v>DISTRITO NACIONAL</v>
          </cell>
        </row>
        <row r="270">
          <cell r="A270">
            <v>380</v>
          </cell>
          <cell r="B270" t="str">
            <v xml:space="preserve">ATM Oficina Navarrete </v>
          </cell>
          <cell r="C270" t="str">
            <v>NORTE</v>
          </cell>
        </row>
        <row r="271">
          <cell r="A271">
            <v>382</v>
          </cell>
          <cell r="B271" t="str">
            <v>ATM Estación del Metro María Montés</v>
          </cell>
          <cell r="C271" t="str">
            <v>DISTRITO NACIONAL</v>
          </cell>
        </row>
        <row r="272">
          <cell r="A272">
            <v>383</v>
          </cell>
          <cell r="B272" t="str">
            <v>ATM S/M Daniel (Dajabón)</v>
          </cell>
          <cell r="C272" t="str">
            <v>NORTE</v>
          </cell>
        </row>
        <row r="273">
          <cell r="A273">
            <v>385</v>
          </cell>
          <cell r="B273" t="str">
            <v xml:space="preserve">ATM Plaza Verón I </v>
          </cell>
          <cell r="C273" t="str">
            <v>ESTE</v>
          </cell>
        </row>
        <row r="274">
          <cell r="A274">
            <v>386</v>
          </cell>
          <cell r="B274" t="str">
            <v xml:space="preserve">ATM Plaza Verón II </v>
          </cell>
          <cell r="C274" t="str">
            <v>ESTE</v>
          </cell>
        </row>
        <row r="275">
          <cell r="A275">
            <v>387</v>
          </cell>
          <cell r="B275" t="str">
            <v xml:space="preserve">ATM S/M La Cadena San Vicente de Paul </v>
          </cell>
          <cell r="C275" t="str">
            <v>DISTRITO NACIONAL</v>
          </cell>
        </row>
        <row r="276">
          <cell r="A276">
            <v>388</v>
          </cell>
          <cell r="B276" t="str">
            <v xml:space="preserve">ATM Multicentro La Sirena Puerto Plata </v>
          </cell>
          <cell r="C276" t="str">
            <v>NORTE</v>
          </cell>
        </row>
        <row r="277">
          <cell r="A277">
            <v>389</v>
          </cell>
          <cell r="B277" t="str">
            <v xml:space="preserve">ATM Casino Hotel Princess </v>
          </cell>
          <cell r="C277" t="str">
            <v>DISTRITO NACIONAL</v>
          </cell>
        </row>
        <row r="278">
          <cell r="A278">
            <v>390</v>
          </cell>
          <cell r="B278" t="str">
            <v xml:space="preserve">ATM Oficina Boca Chica II </v>
          </cell>
          <cell r="C278" t="str">
            <v>DISTRITO NACIONAL</v>
          </cell>
        </row>
        <row r="279">
          <cell r="A279">
            <v>391</v>
          </cell>
          <cell r="B279" t="str">
            <v xml:space="preserve">ATM S/M Jumbo Luperón </v>
          </cell>
          <cell r="C279" t="str">
            <v>DISTRITO NACIONAL</v>
          </cell>
        </row>
        <row r="280">
          <cell r="A280">
            <v>392</v>
          </cell>
          <cell r="B280" t="str">
            <v xml:space="preserve">ATM Oficina San Juan de la Maguana II </v>
          </cell>
          <cell r="C280" t="str">
            <v>SUR</v>
          </cell>
        </row>
        <row r="281">
          <cell r="A281">
            <v>394</v>
          </cell>
          <cell r="B281" t="str">
            <v xml:space="preserve">ATM Multicentro La Sirena Luperón </v>
          </cell>
          <cell r="C281" t="str">
            <v>DISTRITO NACIONAL</v>
          </cell>
        </row>
        <row r="282">
          <cell r="A282">
            <v>395</v>
          </cell>
          <cell r="B282" t="str">
            <v xml:space="preserve">ATM UNP Sabana Iglesia </v>
          </cell>
          <cell r="C282" t="str">
            <v>NORTE</v>
          </cell>
        </row>
        <row r="283">
          <cell r="A283">
            <v>396</v>
          </cell>
          <cell r="B283" t="str">
            <v xml:space="preserve">ATM Oficina Plaza Ulloa (La Fuente) </v>
          </cell>
          <cell r="C283" t="str">
            <v>NORTE</v>
          </cell>
        </row>
        <row r="284">
          <cell r="A284">
            <v>397</v>
          </cell>
          <cell r="B284" t="str">
            <v xml:space="preserve">ATM Autobanco San Francisco de Macoris </v>
          </cell>
          <cell r="C284" t="str">
            <v>NORTE</v>
          </cell>
        </row>
        <row r="285">
          <cell r="A285">
            <v>399</v>
          </cell>
          <cell r="B285" t="str">
            <v xml:space="preserve">ATM Oficina La Romana II </v>
          </cell>
          <cell r="C285" t="str">
            <v>ESTE</v>
          </cell>
        </row>
        <row r="286">
          <cell r="A286">
            <v>402</v>
          </cell>
          <cell r="B286" t="str">
            <v xml:space="preserve">ATM La Sirena La Vega </v>
          </cell>
          <cell r="C286" t="str">
            <v>NORTE</v>
          </cell>
        </row>
        <row r="287">
          <cell r="A287">
            <v>403</v>
          </cell>
          <cell r="B287" t="str">
            <v xml:space="preserve">ATM Oficina Vicente Noble </v>
          </cell>
          <cell r="C287" t="str">
            <v>SUR</v>
          </cell>
        </row>
        <row r="288">
          <cell r="A288">
            <v>405</v>
          </cell>
          <cell r="B288" t="str">
            <v xml:space="preserve">ATM UNP Loma de Cabrera </v>
          </cell>
          <cell r="C288" t="str">
            <v>NORTE</v>
          </cell>
        </row>
        <row r="289">
          <cell r="A289">
            <v>406</v>
          </cell>
          <cell r="B289" t="str">
            <v xml:space="preserve">ATM UNP Plaza Lama Máximo Gómez </v>
          </cell>
          <cell r="C289" t="str">
            <v>DISTRITO NACIONAL</v>
          </cell>
        </row>
        <row r="290">
          <cell r="A290">
            <v>407</v>
          </cell>
          <cell r="B290" t="str">
            <v xml:space="preserve">ATM Multicentro La Sirena Villa Mella </v>
          </cell>
          <cell r="C290" t="str">
            <v>DISTRITO NACIONAL</v>
          </cell>
        </row>
        <row r="291">
          <cell r="A291">
            <v>408</v>
          </cell>
          <cell r="B291" t="str">
            <v xml:space="preserve">ATM Autobanco Las Palmas de Herrera </v>
          </cell>
          <cell r="C291" t="str">
            <v>DISTRITO NACIONAL</v>
          </cell>
        </row>
        <row r="292">
          <cell r="A292">
            <v>409</v>
          </cell>
          <cell r="B292" t="str">
            <v xml:space="preserve">ATM Oficina Las Palmas de Herrera I </v>
          </cell>
          <cell r="C292" t="str">
            <v>DISTRITO NACIONAL</v>
          </cell>
        </row>
        <row r="293">
          <cell r="A293">
            <v>410</v>
          </cell>
          <cell r="B293" t="str">
            <v xml:space="preserve">ATM Oficina Las Palmas de Herrera II </v>
          </cell>
          <cell r="C293" t="str">
            <v>DISTRITO NACIONAL</v>
          </cell>
        </row>
        <row r="294">
          <cell r="A294">
            <v>411</v>
          </cell>
          <cell r="B294" t="str">
            <v xml:space="preserve">ATM UNP Piedra Blanca </v>
          </cell>
          <cell r="C294" t="str">
            <v>NORTE</v>
          </cell>
        </row>
        <row r="295">
          <cell r="A295">
            <v>413</v>
          </cell>
          <cell r="B295" t="str">
            <v xml:space="preserve">ATM UNP Las Galeras Samaná </v>
          </cell>
          <cell r="C295" t="str">
            <v>NORTE</v>
          </cell>
        </row>
        <row r="296">
          <cell r="A296">
            <v>414</v>
          </cell>
          <cell r="B296" t="str">
            <v>ATM Villa Francisca II</v>
          </cell>
          <cell r="C296" t="str">
            <v>DISTRITO NACIONAL</v>
          </cell>
        </row>
        <row r="297">
          <cell r="A297">
            <v>415</v>
          </cell>
          <cell r="B297" t="str">
            <v xml:space="preserve">ATM Autobanco San Martín I </v>
          </cell>
          <cell r="C297" t="str">
            <v>DISTRITO NACIONAL</v>
          </cell>
        </row>
        <row r="298">
          <cell r="A298">
            <v>416</v>
          </cell>
          <cell r="B298" t="str">
            <v xml:space="preserve">ATM Autobanco San Martín II </v>
          </cell>
          <cell r="C298" t="str">
            <v>DISTRITO NACIONAL</v>
          </cell>
        </row>
        <row r="299">
          <cell r="A299">
            <v>420</v>
          </cell>
          <cell r="B299" t="str">
            <v xml:space="preserve">ATM DGII Av. Lincoln </v>
          </cell>
          <cell r="C299" t="str">
            <v>DISTRITO NACIONAL</v>
          </cell>
        </row>
        <row r="300">
          <cell r="A300">
            <v>421</v>
          </cell>
          <cell r="B300" t="str">
            <v xml:space="preserve">ATM Estación Texaco Arroyo Hondo </v>
          </cell>
          <cell r="C300" t="str">
            <v>DISTRITO NACIONAL</v>
          </cell>
        </row>
        <row r="301">
          <cell r="A301">
            <v>422</v>
          </cell>
          <cell r="B301" t="str">
            <v xml:space="preserve">ATM Olé Manoguayabo </v>
          </cell>
          <cell r="C301" t="str">
            <v>DISTRITO NACIONAL</v>
          </cell>
        </row>
        <row r="302">
          <cell r="A302">
            <v>423</v>
          </cell>
          <cell r="B302" t="str">
            <v xml:space="preserve">ATM Farmacia Marinely </v>
          </cell>
          <cell r="C302" t="str">
            <v>DISTRITO NACIONAL</v>
          </cell>
        </row>
        <row r="303">
          <cell r="A303">
            <v>424</v>
          </cell>
          <cell r="B303" t="str">
            <v xml:space="preserve">ATM UNP Jumbo Luperón I </v>
          </cell>
          <cell r="C303" t="str">
            <v>DISTRITO NACIONAL</v>
          </cell>
        </row>
        <row r="304">
          <cell r="A304">
            <v>425</v>
          </cell>
          <cell r="B304" t="str">
            <v xml:space="preserve">ATM UNP Jumbo Luperón II </v>
          </cell>
          <cell r="C304" t="str">
            <v>DISTRITO NACIONAL</v>
          </cell>
        </row>
        <row r="305">
          <cell r="A305">
            <v>427</v>
          </cell>
          <cell r="B305" t="str">
            <v xml:space="preserve">ATM Almacenes Iberia (Hato Mayor) </v>
          </cell>
          <cell r="C305" t="str">
            <v>ESTE</v>
          </cell>
        </row>
        <row r="306">
          <cell r="A306">
            <v>428</v>
          </cell>
          <cell r="B306" t="str">
            <v xml:space="preserve">ATM Acrópolis Center </v>
          </cell>
          <cell r="C306" t="str">
            <v>DISTRITO NACIONAL</v>
          </cell>
        </row>
        <row r="307">
          <cell r="A307">
            <v>429</v>
          </cell>
          <cell r="B307" t="str">
            <v xml:space="preserve">ATM Oficina Jumbo La Romana </v>
          </cell>
          <cell r="C307" t="str">
            <v>ESTE</v>
          </cell>
        </row>
        <row r="308">
          <cell r="A308">
            <v>430</v>
          </cell>
          <cell r="B308" t="str">
            <v xml:space="preserve">ATM Almacén IKEA </v>
          </cell>
          <cell r="C308" t="str">
            <v>DISTRITO NACIONAL</v>
          </cell>
        </row>
        <row r="309">
          <cell r="A309">
            <v>431</v>
          </cell>
          <cell r="B309" t="str">
            <v xml:space="preserve">ATM Autoservicio Sol (Santiago) </v>
          </cell>
          <cell r="C309" t="str">
            <v>NORTE</v>
          </cell>
        </row>
        <row r="310">
          <cell r="A310">
            <v>432</v>
          </cell>
          <cell r="B310" t="str">
            <v xml:space="preserve">ATM Oficina Puerto Plata II </v>
          </cell>
          <cell r="C310" t="str">
            <v>NORTE</v>
          </cell>
        </row>
        <row r="311">
          <cell r="A311">
            <v>433</v>
          </cell>
          <cell r="B311" t="str">
            <v xml:space="preserve">ATM Centro Comercial Las Canas (Cap Cana) </v>
          </cell>
          <cell r="C311" t="str">
            <v>ESTE</v>
          </cell>
        </row>
        <row r="312">
          <cell r="A312">
            <v>434</v>
          </cell>
          <cell r="B312" t="str">
            <v xml:space="preserve">ATM Generadora Hidroeléctrica Dom. (EGEHID) </v>
          </cell>
          <cell r="C312" t="str">
            <v>DISTRITO NACIONAL</v>
          </cell>
        </row>
        <row r="313">
          <cell r="A313">
            <v>435</v>
          </cell>
          <cell r="B313" t="str">
            <v xml:space="preserve">ATM Autobanco Torre I </v>
          </cell>
          <cell r="C313" t="str">
            <v>DISTRITO NACIONAL</v>
          </cell>
        </row>
        <row r="314">
          <cell r="A314">
            <v>436</v>
          </cell>
          <cell r="B314" t="str">
            <v xml:space="preserve">ATM Autobanco Torre II </v>
          </cell>
          <cell r="C314" t="str">
            <v>DISTRITO NACIONAL</v>
          </cell>
        </row>
        <row r="315">
          <cell r="A315">
            <v>437</v>
          </cell>
          <cell r="B315" t="str">
            <v xml:space="preserve">ATM Autobanco Torre III </v>
          </cell>
          <cell r="C315" t="str">
            <v>DISTRITO NACIONAL</v>
          </cell>
        </row>
        <row r="316">
          <cell r="A316">
            <v>438</v>
          </cell>
          <cell r="B316" t="str">
            <v xml:space="preserve">ATM Autobanco Torre IV </v>
          </cell>
          <cell r="C316" t="str">
            <v>DISTRITO NACIONAL</v>
          </cell>
        </row>
        <row r="317">
          <cell r="A317">
            <v>441</v>
          </cell>
          <cell r="B317" t="str">
            <v>ATM Estacion de Servicio Romulo Betancour</v>
          </cell>
          <cell r="C317" t="str">
            <v>DISTRITO NACIONAL</v>
          </cell>
        </row>
        <row r="318">
          <cell r="A318">
            <v>443</v>
          </cell>
          <cell r="B318" t="str">
            <v xml:space="preserve">ATM Edificio San Rafael </v>
          </cell>
          <cell r="C318" t="str">
            <v>DISTRITO NACIONAL</v>
          </cell>
        </row>
        <row r="319">
          <cell r="A319">
            <v>444</v>
          </cell>
          <cell r="B319" t="str">
            <v xml:space="preserve">ATM Hospital Metropolitano de (Santiago) (HOMS) </v>
          </cell>
          <cell r="C319" t="str">
            <v>NORTE</v>
          </cell>
        </row>
        <row r="320">
          <cell r="A320">
            <v>445</v>
          </cell>
          <cell r="B320" t="str">
            <v xml:space="preserve">ATM Distribuidora Corripio </v>
          </cell>
          <cell r="C320" t="str">
            <v>DISTRITO NACIONAL</v>
          </cell>
        </row>
        <row r="321">
          <cell r="A321">
            <v>446</v>
          </cell>
          <cell r="B321" t="str">
            <v>ATM Hipodromo V Centenario</v>
          </cell>
          <cell r="C321" t="str">
            <v>DISTRITO NACIONAL</v>
          </cell>
        </row>
        <row r="322">
          <cell r="A322">
            <v>447</v>
          </cell>
          <cell r="B322" t="str">
            <v xml:space="preserve">ATM Centro Caja Plaza Lama (La Romana) </v>
          </cell>
          <cell r="C322" t="str">
            <v>ESTE</v>
          </cell>
        </row>
        <row r="323">
          <cell r="A323">
            <v>448</v>
          </cell>
          <cell r="B323" t="str">
            <v xml:space="preserve">ATM Club Banco Central </v>
          </cell>
          <cell r="C323" t="str">
            <v>DISTRITO NACIONAL</v>
          </cell>
        </row>
        <row r="324">
          <cell r="A324">
            <v>449</v>
          </cell>
          <cell r="B324" t="str">
            <v>ATM Autobanco Lope de Vega II</v>
          </cell>
          <cell r="C324" t="str">
            <v>DISTRITO NACIONAL</v>
          </cell>
        </row>
        <row r="325">
          <cell r="A325">
            <v>453</v>
          </cell>
          <cell r="B325" t="str">
            <v xml:space="preserve">ATM Autobanco Sarasota II </v>
          </cell>
          <cell r="C325" t="str">
            <v>DISTRITO NACIONAL</v>
          </cell>
        </row>
        <row r="326">
          <cell r="A326">
            <v>454</v>
          </cell>
          <cell r="B326" t="str">
            <v>ATM Partido Dajabón</v>
          </cell>
          <cell r="C326" t="str">
            <v>NORTE</v>
          </cell>
        </row>
        <row r="327">
          <cell r="A327">
            <v>455</v>
          </cell>
          <cell r="B327" t="str">
            <v xml:space="preserve">ATM Oficina Baní II </v>
          </cell>
          <cell r="C327" t="str">
            <v>SUR</v>
          </cell>
        </row>
        <row r="328">
          <cell r="A328">
            <v>457</v>
          </cell>
          <cell r="B328" t="str">
            <v>ATM S/M Olé Hainamosa</v>
          </cell>
          <cell r="C328" t="str">
            <v>DISTRITO NACIONAL</v>
          </cell>
        </row>
        <row r="329">
          <cell r="A329">
            <v>458</v>
          </cell>
          <cell r="B329" t="str">
            <v>ATM Hospital Dario Contreras</v>
          </cell>
          <cell r="C329" t="str">
            <v>DISTRITO NACIONAL</v>
          </cell>
        </row>
        <row r="330">
          <cell r="A330">
            <v>459</v>
          </cell>
          <cell r="B330" t="str">
            <v>ATM Estación Jima Bonao</v>
          </cell>
          <cell r="C330" t="str">
            <v>DISTRITO NACIONAL</v>
          </cell>
        </row>
        <row r="331">
          <cell r="A331">
            <v>461</v>
          </cell>
          <cell r="B331" t="str">
            <v xml:space="preserve">ATM Autobanco Sarasota I </v>
          </cell>
          <cell r="C331" t="str">
            <v>DISTRITO NACIONAL</v>
          </cell>
        </row>
        <row r="332">
          <cell r="A332">
            <v>462</v>
          </cell>
          <cell r="B332" t="str">
            <v>ATM Agrocafe Del Caribe</v>
          </cell>
          <cell r="C332" t="str">
            <v>ESTE</v>
          </cell>
        </row>
        <row r="333">
          <cell r="A333">
            <v>463</v>
          </cell>
          <cell r="B333" t="str">
            <v xml:space="preserve">ATM La Sirena El Embrujo </v>
          </cell>
          <cell r="C333" t="str">
            <v>NORTE</v>
          </cell>
        </row>
        <row r="334">
          <cell r="A334">
            <v>465</v>
          </cell>
          <cell r="B334" t="str">
            <v>ATM Edificio Tarjeta de Crédito</v>
          </cell>
          <cell r="C334" t="str">
            <v>DISTRITO NACIONAL</v>
          </cell>
        </row>
        <row r="335">
          <cell r="A335">
            <v>466</v>
          </cell>
          <cell r="B335" t="str">
            <v>ATM Superintendencia de Valores</v>
          </cell>
          <cell r="C335" t="str">
            <v>DISTRITO NACIONAL</v>
          </cell>
        </row>
        <row r="336">
          <cell r="A336">
            <v>467</v>
          </cell>
          <cell r="B336" t="str">
            <v>ATM Estacion Rilix Pontezuela (puerto Plata)</v>
          </cell>
          <cell r="C336" t="str">
            <v>NORTE</v>
          </cell>
        </row>
        <row r="337">
          <cell r="A337">
            <v>468</v>
          </cell>
          <cell r="B337" t="str">
            <v>ATM Estadio Quisqueya</v>
          </cell>
          <cell r="C337" t="str">
            <v>DISTRITO NACIONAL</v>
          </cell>
        </row>
        <row r="338">
          <cell r="A338">
            <v>469</v>
          </cell>
          <cell r="B338" t="str">
            <v>ATM ASOCIVU</v>
          </cell>
          <cell r="C338" t="str">
            <v>DISTRITO NACIONAL</v>
          </cell>
        </row>
        <row r="339">
          <cell r="A339">
            <v>470</v>
          </cell>
          <cell r="B339" t="str">
            <v xml:space="preserve">ATM Hospital Taiwán (Azua) </v>
          </cell>
          <cell r="C339" t="str">
            <v>SUR</v>
          </cell>
        </row>
        <row r="340">
          <cell r="A340">
            <v>471</v>
          </cell>
          <cell r="B340" t="str">
            <v>ATM Autoservicio DGT I</v>
          </cell>
          <cell r="C340" t="str">
            <v>DISTRITO NACIONAL</v>
          </cell>
        </row>
        <row r="341">
          <cell r="A341">
            <v>472</v>
          </cell>
          <cell r="B341" t="str">
            <v xml:space="preserve">ATM Plaza Megatone (Moca) </v>
          </cell>
          <cell r="C341" t="str">
            <v>NORTE</v>
          </cell>
        </row>
        <row r="342">
          <cell r="A342">
            <v>473</v>
          </cell>
          <cell r="B342" t="str">
            <v xml:space="preserve">ATM Oficina Carrefour II </v>
          </cell>
          <cell r="C342" t="str">
            <v>DISTRITO NACIONAL</v>
          </cell>
        </row>
        <row r="343">
          <cell r="A343">
            <v>476</v>
          </cell>
          <cell r="B343" t="str">
            <v xml:space="preserve">ATM Multicentro La Sirena Las Caobas </v>
          </cell>
          <cell r="C343" t="str">
            <v>DISTRITO NACIONAL</v>
          </cell>
        </row>
        <row r="344">
          <cell r="A344">
            <v>480</v>
          </cell>
          <cell r="B344" t="str">
            <v>ATM UNP Farmaconal Higuey</v>
          </cell>
          <cell r="C344" t="str">
            <v>ESTE</v>
          </cell>
        </row>
        <row r="345">
          <cell r="A345">
            <v>482</v>
          </cell>
          <cell r="B345" t="str">
            <v xml:space="preserve">ATM Centro de Caja Plaza Lama (Santiago) </v>
          </cell>
          <cell r="C345" t="str">
            <v>NORTE</v>
          </cell>
        </row>
        <row r="346">
          <cell r="A346">
            <v>483</v>
          </cell>
          <cell r="B346" t="str">
            <v xml:space="preserve">ATM S/M Karla (Dajabón) </v>
          </cell>
          <cell r="C346" t="str">
            <v>NORTE</v>
          </cell>
        </row>
        <row r="347">
          <cell r="A347">
            <v>485</v>
          </cell>
          <cell r="B347" t="str">
            <v xml:space="preserve">ATM CEDIMAT </v>
          </cell>
          <cell r="C347" t="str">
            <v>DISTRITO NACIONAL</v>
          </cell>
        </row>
        <row r="348">
          <cell r="A348">
            <v>486</v>
          </cell>
          <cell r="B348" t="str">
            <v xml:space="preserve">ATM Olé La Caleta </v>
          </cell>
          <cell r="C348" t="str">
            <v>DISTRITO NACIONAL</v>
          </cell>
        </row>
        <row r="349">
          <cell r="A349">
            <v>487</v>
          </cell>
          <cell r="B349" t="str">
            <v xml:space="preserve">ATM Olé Hainamosa </v>
          </cell>
          <cell r="C349" t="str">
            <v>DISTRITO NACIONAL</v>
          </cell>
        </row>
        <row r="350">
          <cell r="A350">
            <v>488</v>
          </cell>
          <cell r="B350" t="str">
            <v xml:space="preserve">ATM Aeropuerto El Higuero </v>
          </cell>
          <cell r="C350" t="str">
            <v>DISTRITO NACIONAL</v>
          </cell>
        </row>
        <row r="351">
          <cell r="A351">
            <v>489</v>
          </cell>
          <cell r="B351" t="str">
            <v xml:space="preserve">ATM Aeropuerto El Catey (Samaná) </v>
          </cell>
          <cell r="C351" t="str">
            <v>NORTE</v>
          </cell>
        </row>
        <row r="352">
          <cell r="A352">
            <v>490</v>
          </cell>
          <cell r="B352" t="str">
            <v xml:space="preserve">ATM Hospital Ney Arias Lora </v>
          </cell>
          <cell r="C352" t="str">
            <v>DISTRITO NACIONAL</v>
          </cell>
        </row>
        <row r="353">
          <cell r="A353">
            <v>491</v>
          </cell>
          <cell r="B353" t="str">
            <v xml:space="preserve">ATM Dolphin Explorer </v>
          </cell>
          <cell r="C353" t="str">
            <v>ESTE</v>
          </cell>
        </row>
        <row r="354">
          <cell r="A354">
            <v>492</v>
          </cell>
          <cell r="B354" t="str">
            <v>S/M Nacional El Dorado (Santiago)</v>
          </cell>
          <cell r="C354" t="str">
            <v>NORTE</v>
          </cell>
        </row>
        <row r="355">
          <cell r="A355">
            <v>493</v>
          </cell>
          <cell r="B355" t="str">
            <v xml:space="preserve">ATM Oficina Haina Occidental II </v>
          </cell>
          <cell r="C355" t="str">
            <v>DISTRITO NACIONAL</v>
          </cell>
        </row>
        <row r="356">
          <cell r="A356">
            <v>494</v>
          </cell>
          <cell r="B356" t="str">
            <v xml:space="preserve">ATM Oficina Blue Mall </v>
          </cell>
          <cell r="C356" t="str">
            <v>DISTRITO NACIONAL</v>
          </cell>
        </row>
        <row r="357">
          <cell r="A357">
            <v>495</v>
          </cell>
          <cell r="B357" t="str">
            <v>ATM Cemento PANAM</v>
          </cell>
          <cell r="C357" t="str">
            <v>ESTE</v>
          </cell>
        </row>
        <row r="358">
          <cell r="A358">
            <v>496</v>
          </cell>
          <cell r="B358" t="str">
            <v xml:space="preserve">ATM Multicentro La Sirena Bonao </v>
          </cell>
          <cell r="C358" t="str">
            <v>NORTE</v>
          </cell>
        </row>
        <row r="359">
          <cell r="A359">
            <v>497</v>
          </cell>
          <cell r="B359" t="str">
            <v>ATM Ofic. El Portal ll (Santiago)</v>
          </cell>
          <cell r="C359" t="str">
            <v>NORTE</v>
          </cell>
        </row>
        <row r="360">
          <cell r="A360">
            <v>498</v>
          </cell>
          <cell r="B360" t="str">
            <v xml:space="preserve">ATM Estación Sunix 27 de Febrero </v>
          </cell>
          <cell r="C360" t="str">
            <v>DISTRITO NACIONAL</v>
          </cell>
        </row>
        <row r="361">
          <cell r="A361">
            <v>499</v>
          </cell>
          <cell r="B361" t="str">
            <v xml:space="preserve">ATM Estación Sunix Tiradentes </v>
          </cell>
          <cell r="C361" t="str">
            <v>DISTRITO NACIONAL</v>
          </cell>
        </row>
        <row r="362">
          <cell r="A362">
            <v>500</v>
          </cell>
          <cell r="B362" t="str">
            <v xml:space="preserve">ATM UNP Cutupú </v>
          </cell>
          <cell r="C362" t="str">
            <v>NORTE</v>
          </cell>
        </row>
        <row r="363">
          <cell r="A363">
            <v>501</v>
          </cell>
          <cell r="B363" t="str">
            <v xml:space="preserve">ATM UNP La Canela </v>
          </cell>
          <cell r="C363" t="str">
            <v>NORTE</v>
          </cell>
        </row>
        <row r="364">
          <cell r="A364">
            <v>502</v>
          </cell>
          <cell r="B364" t="str">
            <v xml:space="preserve">ATM Materno Infantil de (Santiago) </v>
          </cell>
          <cell r="C364" t="str">
            <v>NORTE</v>
          </cell>
        </row>
        <row r="365">
          <cell r="A365">
            <v>504</v>
          </cell>
          <cell r="B365" t="str">
            <v>ATM CURNA UASD Nagua</v>
          </cell>
          <cell r="C365" t="str">
            <v>NORTE</v>
          </cell>
        </row>
        <row r="366">
          <cell r="A366">
            <v>507</v>
          </cell>
          <cell r="B366" t="str">
            <v>ATM Estación Sigma Boca Chica</v>
          </cell>
          <cell r="C366" t="str">
            <v>DISTRITO NACIONAL</v>
          </cell>
        </row>
        <row r="367">
          <cell r="A367">
            <v>510</v>
          </cell>
          <cell r="B367" t="str">
            <v xml:space="preserve">ATM Ferretería Bellón (Santiago) </v>
          </cell>
          <cell r="C367" t="str">
            <v>NORTE</v>
          </cell>
        </row>
        <row r="368">
          <cell r="A368">
            <v>511</v>
          </cell>
          <cell r="B368" t="str">
            <v xml:space="preserve">ATM UNP Río San Juan (Nagua) </v>
          </cell>
          <cell r="C368" t="str">
            <v>NORTE</v>
          </cell>
        </row>
        <row r="369">
          <cell r="A369">
            <v>512</v>
          </cell>
          <cell r="B369" t="str">
            <v>ATM Plaza Jesús Ferreira</v>
          </cell>
          <cell r="C369" t="str">
            <v>SUR</v>
          </cell>
        </row>
        <row r="370">
          <cell r="A370">
            <v>513</v>
          </cell>
          <cell r="B370" t="str">
            <v xml:space="preserve">ATM UNP Lagunas de Nisibón </v>
          </cell>
          <cell r="C370" t="str">
            <v>ESTE</v>
          </cell>
        </row>
        <row r="371">
          <cell r="A371">
            <v>514</v>
          </cell>
          <cell r="B371" t="str">
            <v>ATM Autoservicio Charles de Gaulle</v>
          </cell>
          <cell r="C371" t="str">
            <v>DISTRITO NACIONAL</v>
          </cell>
        </row>
        <row r="372">
          <cell r="A372">
            <v>515</v>
          </cell>
          <cell r="B372" t="str">
            <v xml:space="preserve">ATM Oficina Agora Mall I </v>
          </cell>
          <cell r="C372" t="str">
            <v>DISTRITO NACIONAL</v>
          </cell>
        </row>
        <row r="373">
          <cell r="A373">
            <v>516</v>
          </cell>
          <cell r="B373" t="str">
            <v xml:space="preserve">ATM Oficina Gascue </v>
          </cell>
          <cell r="C373" t="str">
            <v>DISTRITO NACIONAL</v>
          </cell>
        </row>
        <row r="374">
          <cell r="A374">
            <v>517</v>
          </cell>
          <cell r="B374" t="str">
            <v xml:space="preserve">ATM Autobanco Oficina Sans Soucí </v>
          </cell>
          <cell r="C374" t="str">
            <v>DISTRITO NACIONAL</v>
          </cell>
        </row>
        <row r="375">
          <cell r="A375">
            <v>518</v>
          </cell>
          <cell r="B375" t="str">
            <v xml:space="preserve">ATM Autobanco Los Alamos </v>
          </cell>
          <cell r="C375" t="str">
            <v>NORTE</v>
          </cell>
        </row>
        <row r="376">
          <cell r="A376">
            <v>519</v>
          </cell>
          <cell r="B376" t="str">
            <v xml:space="preserve">ATM Plaza Estrella (Bávaro) </v>
          </cell>
          <cell r="C376" t="str">
            <v>ESTE</v>
          </cell>
        </row>
        <row r="377">
          <cell r="A377">
            <v>520</v>
          </cell>
          <cell r="B377" t="str">
            <v xml:space="preserve">ATM Cooperativa Navarrete (COOPNAVA) </v>
          </cell>
          <cell r="C377" t="str">
            <v>NORTE</v>
          </cell>
        </row>
        <row r="378">
          <cell r="A378">
            <v>521</v>
          </cell>
          <cell r="B378" t="str">
            <v xml:space="preserve">ATM UNP Bayahibe (La Romana) </v>
          </cell>
          <cell r="C378" t="str">
            <v>ESTE</v>
          </cell>
        </row>
        <row r="379">
          <cell r="A379">
            <v>522</v>
          </cell>
          <cell r="B379" t="str">
            <v xml:space="preserve">ATM Oficina Galería 360 </v>
          </cell>
          <cell r="C379" t="str">
            <v>DISTRITO NACIONAL</v>
          </cell>
        </row>
        <row r="380">
          <cell r="A380">
            <v>524</v>
          </cell>
          <cell r="B380" t="str">
            <v xml:space="preserve">ATM DNCD </v>
          </cell>
          <cell r="C380" t="str">
            <v>DISTRITO NACIONAL</v>
          </cell>
        </row>
        <row r="381">
          <cell r="A381">
            <v>525</v>
          </cell>
          <cell r="B381" t="str">
            <v>ATM S/M Bravo Las Americas</v>
          </cell>
          <cell r="C381" t="str">
            <v>DISTRITO NACIONAL</v>
          </cell>
        </row>
        <row r="382">
          <cell r="A382">
            <v>527</v>
          </cell>
          <cell r="B382" t="str">
            <v>ATM Oficina Zona Oriental II</v>
          </cell>
          <cell r="C382" t="str">
            <v>DISTRITO NACIONAL</v>
          </cell>
        </row>
        <row r="383">
          <cell r="A383">
            <v>528</v>
          </cell>
          <cell r="B383" t="str">
            <v xml:space="preserve">ATM Ferretería Ochoa (Santiago) </v>
          </cell>
          <cell r="C383" t="str">
            <v>NORTE</v>
          </cell>
        </row>
        <row r="384">
          <cell r="A384">
            <v>529</v>
          </cell>
          <cell r="B384" t="str">
            <v xml:space="preserve">ATM Plan Social de la Presidencia </v>
          </cell>
          <cell r="C384" t="str">
            <v>DISTRITO NACIONAL</v>
          </cell>
        </row>
        <row r="385">
          <cell r="A385">
            <v>530</v>
          </cell>
          <cell r="B385" t="str">
            <v xml:space="preserve">ATM Estación Next Dipsa (Charles Summer) </v>
          </cell>
          <cell r="C385" t="str">
            <v>DISTRITO NACIONAL</v>
          </cell>
        </row>
        <row r="386">
          <cell r="A386">
            <v>531</v>
          </cell>
          <cell r="B386" t="str">
            <v xml:space="preserve">ATM Escuela Nacional de la Judicatura </v>
          </cell>
          <cell r="C386" t="str">
            <v>DISTRITO NACIONAL</v>
          </cell>
        </row>
        <row r="387">
          <cell r="A387">
            <v>532</v>
          </cell>
          <cell r="B387" t="str">
            <v xml:space="preserve">ATM UNP Guanábano (Moca) </v>
          </cell>
          <cell r="C387" t="str">
            <v>NORTE</v>
          </cell>
        </row>
        <row r="388">
          <cell r="A388">
            <v>533</v>
          </cell>
          <cell r="B388" t="str">
            <v>ATM AILA II</v>
          </cell>
          <cell r="C388" t="str">
            <v>DISTRITO NACIONAL</v>
          </cell>
        </row>
        <row r="389">
          <cell r="A389">
            <v>533</v>
          </cell>
          <cell r="B389" t="str">
            <v xml:space="preserve">ATM Oficina Aeropuerto Las Américas II </v>
          </cell>
          <cell r="C389" t="str">
            <v>DISTRITO NACIONAL</v>
          </cell>
        </row>
        <row r="390">
          <cell r="A390">
            <v>534</v>
          </cell>
          <cell r="B390" t="str">
            <v xml:space="preserve">ATM Oficina Torre II </v>
          </cell>
          <cell r="C390" t="str">
            <v>DISTRITO NACIONAL</v>
          </cell>
        </row>
        <row r="391">
          <cell r="A391">
            <v>535</v>
          </cell>
          <cell r="B391" t="str">
            <v xml:space="preserve">ATM Autoservicio Torre III </v>
          </cell>
          <cell r="C391" t="str">
            <v>DISTRITO NACIONAL</v>
          </cell>
        </row>
        <row r="392">
          <cell r="A392">
            <v>536</v>
          </cell>
          <cell r="B392" t="str">
            <v xml:space="preserve">ATM Super Lama San Isidro </v>
          </cell>
          <cell r="C392" t="str">
            <v>DISTRITO NACIONAL</v>
          </cell>
        </row>
        <row r="393">
          <cell r="A393">
            <v>537</v>
          </cell>
          <cell r="B393" t="str">
            <v xml:space="preserve">ATM Estación Texaco Enriquillo (Barahona) </v>
          </cell>
          <cell r="C393" t="str">
            <v>SUR</v>
          </cell>
        </row>
        <row r="394">
          <cell r="A394">
            <v>538</v>
          </cell>
          <cell r="B394" t="str">
            <v>ATM  Autoservicio San Fco. Macorís</v>
          </cell>
          <cell r="C394" t="str">
            <v>NORTE</v>
          </cell>
        </row>
        <row r="395">
          <cell r="A395">
            <v>539</v>
          </cell>
          <cell r="B395" t="str">
            <v>ATM S/M La Cadena Los Proceres</v>
          </cell>
          <cell r="C395" t="str">
            <v>DISTRITO NACIONAL</v>
          </cell>
        </row>
        <row r="396">
          <cell r="A396">
            <v>540</v>
          </cell>
          <cell r="B396" t="str">
            <v xml:space="preserve">ATM Autoservicio Sambil I </v>
          </cell>
          <cell r="C396" t="str">
            <v>DISTRITO NACIONAL</v>
          </cell>
        </row>
        <row r="397">
          <cell r="A397">
            <v>541</v>
          </cell>
          <cell r="B397" t="str">
            <v xml:space="preserve">ATM Oficina Sambil II </v>
          </cell>
          <cell r="C397" t="str">
            <v>DISTRITO NACIONAL</v>
          </cell>
        </row>
        <row r="398">
          <cell r="A398">
            <v>542</v>
          </cell>
          <cell r="B398" t="str">
            <v>ATM S/M la Cadena Carretera Mella</v>
          </cell>
          <cell r="C398" t="str">
            <v>DISTRITO NACIONAL</v>
          </cell>
        </row>
        <row r="399">
          <cell r="A399">
            <v>544</v>
          </cell>
          <cell r="B399" t="str">
            <v xml:space="preserve">ATM Dirección General de Tecnología (DGT CTB) </v>
          </cell>
          <cell r="C399" t="str">
            <v>DISTRITO NACIONAL</v>
          </cell>
        </row>
        <row r="400">
          <cell r="A400">
            <v>545</v>
          </cell>
          <cell r="B400" t="str">
            <v xml:space="preserve">ATM Oficina Isabel La Católica II  </v>
          </cell>
          <cell r="C400" t="str">
            <v>DISTRITO NACIONAL</v>
          </cell>
        </row>
        <row r="401">
          <cell r="A401">
            <v>546</v>
          </cell>
          <cell r="B401" t="str">
            <v xml:space="preserve">ATM ITLA </v>
          </cell>
          <cell r="C401" t="str">
            <v>DISTRITO NACIONAL</v>
          </cell>
        </row>
        <row r="402">
          <cell r="A402">
            <v>547</v>
          </cell>
          <cell r="B402" t="str">
            <v xml:space="preserve">ATM Plaza Lama Herrera </v>
          </cell>
          <cell r="C402" t="str">
            <v>DISTRITO NACIONAL</v>
          </cell>
        </row>
        <row r="403">
          <cell r="A403">
            <v>548</v>
          </cell>
          <cell r="B403" t="str">
            <v xml:space="preserve">ATM AMET </v>
          </cell>
          <cell r="C403" t="str">
            <v>DISTRITO NACIONAL</v>
          </cell>
        </row>
        <row r="404">
          <cell r="A404">
            <v>549</v>
          </cell>
          <cell r="B404" t="str">
            <v xml:space="preserve">ATM Ministerio de Turismo (Oficinas Gubernamentales) </v>
          </cell>
          <cell r="C404" t="str">
            <v>DISTRITO NACIONAL</v>
          </cell>
        </row>
        <row r="405">
          <cell r="A405">
            <v>551</v>
          </cell>
          <cell r="B405" t="str">
            <v xml:space="preserve">ATM Oficina Padre Castellanos </v>
          </cell>
          <cell r="C405" t="str">
            <v>DISTRITO NACIONAL</v>
          </cell>
        </row>
        <row r="406">
          <cell r="A406">
            <v>552</v>
          </cell>
          <cell r="B406" t="str">
            <v xml:space="preserve">ATM Suprema Corte de Justicia </v>
          </cell>
          <cell r="C406" t="str">
            <v>DISTRITO NACIONAL</v>
          </cell>
        </row>
        <row r="407">
          <cell r="A407">
            <v>553</v>
          </cell>
          <cell r="B407" t="str">
            <v xml:space="preserve">ATM Centro de Caja Las Américas </v>
          </cell>
          <cell r="C407" t="str">
            <v>DISTRITO NACIONAL</v>
          </cell>
        </row>
        <row r="408">
          <cell r="A408">
            <v>554</v>
          </cell>
          <cell r="B408" t="str">
            <v xml:space="preserve">ATM Oficina Isabel La Católica I </v>
          </cell>
          <cell r="C408" t="str">
            <v>DISTRITO NACIONAL</v>
          </cell>
        </row>
        <row r="409">
          <cell r="A409">
            <v>555</v>
          </cell>
          <cell r="B409" t="str">
            <v xml:space="preserve">ATM Estación Shell Las Praderas </v>
          </cell>
          <cell r="C409" t="str">
            <v>DISTRITO NACIONAL</v>
          </cell>
        </row>
        <row r="410">
          <cell r="A410">
            <v>556</v>
          </cell>
          <cell r="B410" t="str">
            <v xml:space="preserve">ATM Almacén General Ave. Luperón </v>
          </cell>
          <cell r="C410" t="str">
            <v>DISTRITO NACIONAL</v>
          </cell>
        </row>
        <row r="411">
          <cell r="A411">
            <v>557</v>
          </cell>
          <cell r="B411" t="str">
            <v xml:space="preserve">ATM Multicentro La Sirena Ave. Mella </v>
          </cell>
          <cell r="C411" t="str">
            <v>DISTRITO NACIONAL</v>
          </cell>
        </row>
        <row r="412">
          <cell r="A412">
            <v>558</v>
          </cell>
          <cell r="B412" t="str">
            <v xml:space="preserve">ATM Base Naval 27 de Febrero (Sans Soucí) </v>
          </cell>
          <cell r="C412" t="str">
            <v>DISTRITO NACIONAL</v>
          </cell>
        </row>
        <row r="413">
          <cell r="A413">
            <v>559</v>
          </cell>
          <cell r="B413" t="str">
            <v xml:space="preserve">ATM UNP Metro I </v>
          </cell>
          <cell r="C413" t="str">
            <v>DISTRITO NACIONAL</v>
          </cell>
        </row>
        <row r="414">
          <cell r="A414">
            <v>560</v>
          </cell>
          <cell r="B414" t="str">
            <v xml:space="preserve">ATM Junta Central Electoral </v>
          </cell>
          <cell r="C414" t="str">
            <v>DISTRITO NACIONAL</v>
          </cell>
        </row>
        <row r="415">
          <cell r="A415">
            <v>561</v>
          </cell>
          <cell r="B415" t="str">
            <v xml:space="preserve">ATM Comando Regional P.N. S.D. Este </v>
          </cell>
          <cell r="C415" t="str">
            <v>DISTRITO NACIONAL</v>
          </cell>
        </row>
        <row r="416">
          <cell r="A416">
            <v>562</v>
          </cell>
          <cell r="B416" t="str">
            <v xml:space="preserve">ATM S/M Jumbo Carretera Mella </v>
          </cell>
          <cell r="C416" t="str">
            <v>DISTRITO NACIONAL</v>
          </cell>
        </row>
        <row r="417">
          <cell r="A417">
            <v>563</v>
          </cell>
          <cell r="B417" t="str">
            <v xml:space="preserve">ATM Base Aérea San Isidro </v>
          </cell>
          <cell r="C417" t="str">
            <v>DISTRITO NACIONAL</v>
          </cell>
        </row>
        <row r="418">
          <cell r="A418">
            <v>564</v>
          </cell>
          <cell r="B418" t="str">
            <v xml:space="preserve">ATM Ministerio de Agricultura </v>
          </cell>
          <cell r="C418" t="str">
            <v>DISTRITO NACIONAL</v>
          </cell>
        </row>
        <row r="419">
          <cell r="A419">
            <v>565</v>
          </cell>
          <cell r="B419" t="str">
            <v xml:space="preserve">ATM S/M La Cadena Núñez de Cáceres </v>
          </cell>
          <cell r="C419" t="str">
            <v>DISTRITO NACIONAL</v>
          </cell>
        </row>
        <row r="420">
          <cell r="A420">
            <v>566</v>
          </cell>
          <cell r="B420" t="str">
            <v xml:space="preserve">ATM Hiper Olé Aut. Duarte </v>
          </cell>
          <cell r="C420" t="str">
            <v>DISTRITO NACIONAL</v>
          </cell>
        </row>
        <row r="421">
          <cell r="A421">
            <v>567</v>
          </cell>
          <cell r="B421" t="str">
            <v xml:space="preserve">ATM Oficina Máximo Gómez </v>
          </cell>
          <cell r="C421" t="str">
            <v>DISTRITO NACIONAL</v>
          </cell>
        </row>
        <row r="422">
          <cell r="A422">
            <v>568</v>
          </cell>
          <cell r="B422" t="str">
            <v xml:space="preserve">ATM Ministerio de Educación </v>
          </cell>
          <cell r="C422" t="str">
            <v>DISTRITO NACIONAL</v>
          </cell>
        </row>
        <row r="423">
          <cell r="A423">
            <v>569</v>
          </cell>
          <cell r="B423" t="str">
            <v xml:space="preserve">ATM Superintendencia de Seguros </v>
          </cell>
          <cell r="C423" t="str">
            <v>DISTRITO NACIONAL</v>
          </cell>
        </row>
        <row r="424">
          <cell r="A424">
            <v>570</v>
          </cell>
          <cell r="B424" t="str">
            <v xml:space="preserve">ATM S/M Liverpool Villa Mella </v>
          </cell>
          <cell r="C424" t="str">
            <v>DISTRITO NACIONAL</v>
          </cell>
        </row>
        <row r="425">
          <cell r="A425">
            <v>571</v>
          </cell>
          <cell r="B425" t="str">
            <v xml:space="preserve">ATM Hospital Central FF. AA. </v>
          </cell>
          <cell r="C425" t="str">
            <v>DISTRITO NACIONAL</v>
          </cell>
        </row>
        <row r="426">
          <cell r="A426">
            <v>572</v>
          </cell>
          <cell r="B426" t="str">
            <v xml:space="preserve">ATM Olé Ovando </v>
          </cell>
          <cell r="C426" t="str">
            <v>DISTRITO NACIONAL</v>
          </cell>
        </row>
        <row r="427">
          <cell r="A427">
            <v>573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574</v>
          </cell>
          <cell r="B428" t="str">
            <v xml:space="preserve">ATM Club Obras Públicas </v>
          </cell>
          <cell r="C428" t="str">
            <v>DISTRITO NACIONAL</v>
          </cell>
        </row>
        <row r="429">
          <cell r="A429">
            <v>575</v>
          </cell>
          <cell r="B429" t="str">
            <v xml:space="preserve">ATM EDESUR Tiradentes </v>
          </cell>
          <cell r="C429" t="str">
            <v>DISTRITO NACIONAL</v>
          </cell>
        </row>
        <row r="430">
          <cell r="A430">
            <v>576</v>
          </cell>
          <cell r="B430" t="str">
            <v xml:space="preserve">ATM IDSS </v>
          </cell>
          <cell r="C430" t="str">
            <v>DISTRITO NACIONAL</v>
          </cell>
        </row>
        <row r="431">
          <cell r="A431">
            <v>577</v>
          </cell>
          <cell r="B431" t="str">
            <v xml:space="preserve">ATM Olé Ave. Duarte </v>
          </cell>
          <cell r="C431" t="str">
            <v>DISTRITO NACIONAL</v>
          </cell>
        </row>
        <row r="432">
          <cell r="A432">
            <v>578</v>
          </cell>
          <cell r="B432" t="str">
            <v xml:space="preserve">ATM Procuraduría General de la República </v>
          </cell>
          <cell r="C432" t="str">
            <v>DISTRITO NACIONAL</v>
          </cell>
        </row>
        <row r="433">
          <cell r="A433">
            <v>579</v>
          </cell>
          <cell r="B433" t="str">
            <v xml:space="preserve">ATM Estación Sunix Down Town </v>
          </cell>
          <cell r="C433" t="str">
            <v>ESTE</v>
          </cell>
        </row>
        <row r="434">
          <cell r="A434">
            <v>580</v>
          </cell>
          <cell r="B434" t="str">
            <v xml:space="preserve">ATM Edificio Propagas </v>
          </cell>
          <cell r="C434" t="str">
            <v>DISTRITO NACIONAL</v>
          </cell>
        </row>
        <row r="435">
          <cell r="A435">
            <v>581</v>
          </cell>
          <cell r="B435" t="str">
            <v>ATM Banco Bandex II (Antiguo BNV II)</v>
          </cell>
          <cell r="C435" t="str">
            <v>DISTRITO NACIONAL</v>
          </cell>
        </row>
        <row r="436">
          <cell r="A436">
            <v>582</v>
          </cell>
          <cell r="B436" t="str">
            <v>ATM Estación Sabana Yegua</v>
          </cell>
          <cell r="C436" t="str">
            <v>SUR</v>
          </cell>
        </row>
        <row r="437">
          <cell r="A437">
            <v>583</v>
          </cell>
          <cell r="B437" t="str">
            <v xml:space="preserve">ATM Ministerio Fuerzas Armadas I </v>
          </cell>
          <cell r="C437" t="str">
            <v>DISTRITO NACIONAL</v>
          </cell>
        </row>
        <row r="438">
          <cell r="A438">
            <v>584</v>
          </cell>
          <cell r="B438" t="str">
            <v xml:space="preserve">ATM Oficina San Cristóbal I </v>
          </cell>
          <cell r="C438" t="str">
            <v>SUR</v>
          </cell>
        </row>
        <row r="439">
          <cell r="A439">
            <v>585</v>
          </cell>
          <cell r="B439" t="str">
            <v xml:space="preserve">ATM Oficina Haina Oriental </v>
          </cell>
          <cell r="C439" t="str">
            <v>DISTRITO NACIONAL</v>
          </cell>
        </row>
        <row r="440">
          <cell r="A440">
            <v>586</v>
          </cell>
          <cell r="B440" t="str">
            <v xml:space="preserve">ATM Palacio de Justicia D.N. </v>
          </cell>
          <cell r="C440" t="str">
            <v>DISTRITO NACIONAL</v>
          </cell>
        </row>
        <row r="441">
          <cell r="A441">
            <v>587</v>
          </cell>
          <cell r="B441" t="str">
            <v xml:space="preserve">ATM Cuerpo de Ayudantes Militares </v>
          </cell>
          <cell r="C441" t="str">
            <v>DISTRITO NACIONAL</v>
          </cell>
        </row>
        <row r="442">
          <cell r="A442">
            <v>588</v>
          </cell>
          <cell r="B442" t="str">
            <v xml:space="preserve">ATM INAVI </v>
          </cell>
          <cell r="C442" t="str">
            <v>DISTRITO NACIONAL</v>
          </cell>
        </row>
        <row r="443">
          <cell r="A443">
            <v>589</v>
          </cell>
          <cell r="B443" t="str">
            <v xml:space="preserve">ATM S/M Bravo San Vicente de Paul </v>
          </cell>
          <cell r="C443" t="str">
            <v>DISTRITO NACIONAL</v>
          </cell>
        </row>
        <row r="444">
          <cell r="A444">
            <v>590</v>
          </cell>
          <cell r="B444" t="str">
            <v xml:space="preserve">ATM Olé Aut. Las Américas </v>
          </cell>
          <cell r="C444" t="str">
            <v>DISTRITO NACIONAL</v>
          </cell>
        </row>
        <row r="445">
          <cell r="A445">
            <v>591</v>
          </cell>
          <cell r="B445" t="str">
            <v xml:space="preserve">ATM Universidad del Caribe </v>
          </cell>
          <cell r="C445" t="str">
            <v>DISTRITO NACIONAL</v>
          </cell>
        </row>
        <row r="446">
          <cell r="A446">
            <v>592</v>
          </cell>
          <cell r="B446" t="str">
            <v xml:space="preserve">ATM Centro de Caja San Cristóbal I </v>
          </cell>
          <cell r="C446" t="str">
            <v>SUR</v>
          </cell>
        </row>
        <row r="447">
          <cell r="A447">
            <v>593</v>
          </cell>
          <cell r="B447" t="str">
            <v xml:space="preserve">ATM Ministerio Fuerzas Armadas II </v>
          </cell>
          <cell r="C447" t="str">
            <v>DISTRITO NACIONAL</v>
          </cell>
        </row>
        <row r="448">
          <cell r="A448">
            <v>594</v>
          </cell>
          <cell r="B448" t="str">
            <v xml:space="preserve">ATM Plaza Venezuela II (Santiago) </v>
          </cell>
          <cell r="C448" t="str">
            <v>NORTE</v>
          </cell>
        </row>
        <row r="449">
          <cell r="A449">
            <v>595</v>
          </cell>
          <cell r="B449" t="str">
            <v xml:space="preserve">ATM S/M Central I (Santiago) </v>
          </cell>
          <cell r="C449" t="str">
            <v>NORTE</v>
          </cell>
        </row>
        <row r="450">
          <cell r="A450">
            <v>596</v>
          </cell>
          <cell r="B450" t="str">
            <v xml:space="preserve">ATM Autobanco Malecón Center </v>
          </cell>
          <cell r="C450" t="str">
            <v>DISTRITO NACIONAL</v>
          </cell>
        </row>
        <row r="451">
          <cell r="A451">
            <v>597</v>
          </cell>
          <cell r="B451" t="str">
            <v xml:space="preserve">ATM CTB II (Santiago) </v>
          </cell>
          <cell r="C451" t="str">
            <v>NORTE</v>
          </cell>
        </row>
        <row r="452">
          <cell r="A452">
            <v>598</v>
          </cell>
          <cell r="B452" t="str">
            <v xml:space="preserve">ATM Hotel Matún (Santiago) </v>
          </cell>
          <cell r="C452" t="str">
            <v>NORTE</v>
          </cell>
        </row>
        <row r="453">
          <cell r="A453">
            <v>599</v>
          </cell>
          <cell r="B453" t="str">
            <v xml:space="preserve">ATM Oficina Plaza Internacional (Santiago) </v>
          </cell>
          <cell r="C453" t="str">
            <v>NORTE</v>
          </cell>
        </row>
        <row r="454">
          <cell r="A454">
            <v>600</v>
          </cell>
          <cell r="B454" t="str">
            <v>ATM S/M Bravo Hipica</v>
          </cell>
          <cell r="C454" t="str">
            <v>DISTRITO NACIONAL</v>
          </cell>
        </row>
        <row r="455">
          <cell r="A455">
            <v>601</v>
          </cell>
          <cell r="B455" t="str">
            <v xml:space="preserve">ATM Plaza Haché (Santiago) </v>
          </cell>
          <cell r="C455" t="str">
            <v>NORTE</v>
          </cell>
        </row>
        <row r="456">
          <cell r="A456">
            <v>602</v>
          </cell>
          <cell r="B456" t="str">
            <v xml:space="preserve">ATM Zona Franca (Santiago) I </v>
          </cell>
          <cell r="C456" t="str">
            <v>NORTE</v>
          </cell>
        </row>
        <row r="457">
          <cell r="A457">
            <v>603</v>
          </cell>
          <cell r="B457" t="str">
            <v xml:space="preserve">ATM Zona Franca (Santiago) II </v>
          </cell>
          <cell r="C457" t="str">
            <v>NORTE</v>
          </cell>
        </row>
        <row r="458">
          <cell r="A458">
            <v>604</v>
          </cell>
          <cell r="B458" t="str">
            <v xml:space="preserve">ATM Oficina Estancia Nueva (Moca) </v>
          </cell>
          <cell r="C458" t="str">
            <v>NORTE</v>
          </cell>
        </row>
        <row r="459">
          <cell r="A459">
            <v>605</v>
          </cell>
          <cell r="B459" t="str">
            <v xml:space="preserve">ATM Oficina Bonao I </v>
          </cell>
          <cell r="C459" t="str">
            <v>NORTE</v>
          </cell>
        </row>
        <row r="460">
          <cell r="A460">
            <v>606</v>
          </cell>
          <cell r="B460" t="str">
            <v xml:space="preserve">ATM UNP Manolo Tavarez Justo </v>
          </cell>
          <cell r="C460" t="str">
            <v>NORTE</v>
          </cell>
        </row>
        <row r="461">
          <cell r="A461">
            <v>607</v>
          </cell>
          <cell r="B461" t="str">
            <v xml:space="preserve">ATM ONAPI </v>
          </cell>
          <cell r="C461" t="str">
            <v>DISTRITO NACIONAL</v>
          </cell>
        </row>
        <row r="462">
          <cell r="A462">
            <v>608</v>
          </cell>
          <cell r="B462" t="str">
            <v xml:space="preserve">ATM Oficina Jumbo (San Pedro) </v>
          </cell>
          <cell r="C462" t="str">
            <v>ESTE</v>
          </cell>
        </row>
        <row r="463">
          <cell r="A463">
            <v>609</v>
          </cell>
          <cell r="B463" t="str">
            <v xml:space="preserve">ATM S/M Jumbo (San Pedro) </v>
          </cell>
          <cell r="C463" t="str">
            <v>ESTE</v>
          </cell>
        </row>
        <row r="464">
          <cell r="A464">
            <v>610</v>
          </cell>
          <cell r="B464" t="str">
            <v xml:space="preserve">ATM EDEESTE </v>
          </cell>
          <cell r="C464" t="str">
            <v>DISTRITO NACIONAL</v>
          </cell>
        </row>
        <row r="465">
          <cell r="A465">
            <v>611</v>
          </cell>
          <cell r="B465" t="str">
            <v xml:space="preserve">ATM DGII Sede Central </v>
          </cell>
          <cell r="C465" t="str">
            <v>DISTRITO NACIONAL</v>
          </cell>
        </row>
        <row r="466">
          <cell r="A466">
            <v>612</v>
          </cell>
          <cell r="B466" t="str">
            <v xml:space="preserve">ATM Plaza Orense (La Romana) </v>
          </cell>
          <cell r="C466" t="str">
            <v>ESTE</v>
          </cell>
        </row>
        <row r="467">
          <cell r="A467">
            <v>613</v>
          </cell>
          <cell r="B467" t="str">
            <v xml:space="preserve">ATM Almacenes Zaglul (La Altagracia) </v>
          </cell>
          <cell r="C467" t="str">
            <v>ESTE</v>
          </cell>
        </row>
        <row r="468">
          <cell r="A468">
            <v>614</v>
          </cell>
          <cell r="B468" t="str">
            <v>ATM S/M Bravo Pontezuela (Zona Norte)</v>
          </cell>
          <cell r="C468" t="str">
            <v>NORTE</v>
          </cell>
        </row>
        <row r="469">
          <cell r="A469">
            <v>615</v>
          </cell>
          <cell r="B469" t="str">
            <v xml:space="preserve">ATM Estación Sunix Cabral (Barahona) </v>
          </cell>
          <cell r="C469" t="str">
            <v>SUR</v>
          </cell>
        </row>
        <row r="470">
          <cell r="A470">
            <v>616</v>
          </cell>
          <cell r="B470" t="str">
            <v xml:space="preserve">ATM 5ta. Brigada Barahona </v>
          </cell>
          <cell r="C470" t="str">
            <v>SUR</v>
          </cell>
        </row>
        <row r="471">
          <cell r="A471">
            <v>617</v>
          </cell>
          <cell r="B471" t="str">
            <v xml:space="preserve">ATM Guardia Presidencial </v>
          </cell>
          <cell r="C471" t="str">
            <v>DISTRITO NACIONAL</v>
          </cell>
        </row>
        <row r="472">
          <cell r="A472">
            <v>618</v>
          </cell>
          <cell r="B472" t="str">
            <v xml:space="preserve">ATM Bienes Nacionales </v>
          </cell>
          <cell r="C472" t="str">
            <v>DISTRITO NACIONAL</v>
          </cell>
        </row>
        <row r="473">
          <cell r="A473">
            <v>619</v>
          </cell>
          <cell r="B473" t="str">
            <v xml:space="preserve">ATM Academia P.N. Hatillo (San Cristóbal) </v>
          </cell>
          <cell r="C473" t="str">
            <v>SUR</v>
          </cell>
        </row>
        <row r="474">
          <cell r="A474">
            <v>620</v>
          </cell>
          <cell r="B474" t="str">
            <v xml:space="preserve">ATM Ministerio de Medio Ambiente </v>
          </cell>
          <cell r="C474" t="str">
            <v>DISTRITO NACIONAL</v>
          </cell>
        </row>
        <row r="475">
          <cell r="A475">
            <v>621</v>
          </cell>
          <cell r="B475" t="str">
            <v xml:space="preserve">ATM CESAC  </v>
          </cell>
          <cell r="C475" t="str">
            <v>DISTRITO NACIONAL</v>
          </cell>
        </row>
        <row r="476">
          <cell r="A476">
            <v>622</v>
          </cell>
          <cell r="B476" t="str">
            <v xml:space="preserve">ATM Ayuntamiento D.N. </v>
          </cell>
          <cell r="C476" t="str">
            <v>DISTRITO NACIONAL</v>
          </cell>
        </row>
        <row r="477">
          <cell r="A477">
            <v>623</v>
          </cell>
          <cell r="B477" t="str">
            <v xml:space="preserve">ATM Operaciones Especiales (Manoguayabo) </v>
          </cell>
          <cell r="C477" t="str">
            <v>DISTRITO NACIONAL</v>
          </cell>
        </row>
        <row r="478">
          <cell r="A478">
            <v>624</v>
          </cell>
          <cell r="B478" t="str">
            <v xml:space="preserve">ATM Policía Nacional I </v>
          </cell>
          <cell r="C478" t="str">
            <v>DISTRITO NACIONAL</v>
          </cell>
        </row>
        <row r="479">
          <cell r="A479">
            <v>625</v>
          </cell>
          <cell r="B479" t="str">
            <v xml:space="preserve">ATM Policía Nacional II </v>
          </cell>
          <cell r="C479" t="str">
            <v>DISTRITO NACIONAL</v>
          </cell>
        </row>
        <row r="480">
          <cell r="A480">
            <v>626</v>
          </cell>
          <cell r="B480" t="str">
            <v xml:space="preserve">ATM MERCASD (Merca Santo Domingo) </v>
          </cell>
          <cell r="C480" t="str">
            <v>DISTRITO NACIONAL</v>
          </cell>
        </row>
        <row r="481">
          <cell r="A481">
            <v>627</v>
          </cell>
          <cell r="B481" t="str">
            <v xml:space="preserve">ATM CAASD </v>
          </cell>
          <cell r="C481" t="str">
            <v>DISTRITO NACIONAL</v>
          </cell>
        </row>
        <row r="482">
          <cell r="A482">
            <v>628</v>
          </cell>
          <cell r="B482" t="str">
            <v xml:space="preserve">ATM Autobanco San Isidro </v>
          </cell>
          <cell r="C482" t="str">
            <v>DISTRITO NACIONAL</v>
          </cell>
        </row>
        <row r="483">
          <cell r="A483">
            <v>629</v>
          </cell>
          <cell r="B483" t="str">
            <v xml:space="preserve">ATM Oficina Americana Independencia I </v>
          </cell>
          <cell r="C483" t="str">
            <v>DISTRITO NACIONAL</v>
          </cell>
        </row>
        <row r="484">
          <cell r="A484">
            <v>630</v>
          </cell>
          <cell r="B484" t="str">
            <v xml:space="preserve">ATM Oficina Plaza Zaglul (SPM) </v>
          </cell>
          <cell r="C484" t="str">
            <v>ESTE</v>
          </cell>
        </row>
        <row r="485">
          <cell r="A485">
            <v>631</v>
          </cell>
          <cell r="B485" t="str">
            <v xml:space="preserve">ATM ASOCODEQUI (San Pedro) </v>
          </cell>
          <cell r="C485" t="str">
            <v>ESTE</v>
          </cell>
        </row>
        <row r="486">
          <cell r="A486">
            <v>632</v>
          </cell>
          <cell r="B486" t="str">
            <v xml:space="preserve">ATM Autobanco Gurabo </v>
          </cell>
          <cell r="C486" t="str">
            <v>NORTE</v>
          </cell>
        </row>
        <row r="487">
          <cell r="A487">
            <v>633</v>
          </cell>
          <cell r="B487" t="str">
            <v xml:space="preserve">ATM Autobanco Las Colinas </v>
          </cell>
          <cell r="C487" t="str">
            <v>NORTE</v>
          </cell>
        </row>
        <row r="488">
          <cell r="A488">
            <v>634</v>
          </cell>
          <cell r="B488" t="str">
            <v xml:space="preserve">ATM Ayuntamiento Los Llanos (SPM) </v>
          </cell>
          <cell r="C488" t="str">
            <v>ESTE</v>
          </cell>
        </row>
        <row r="489">
          <cell r="A489">
            <v>635</v>
          </cell>
          <cell r="B489" t="str">
            <v xml:space="preserve">ATM Zona Franca Tamboril </v>
          </cell>
          <cell r="C489" t="str">
            <v>NORTE</v>
          </cell>
        </row>
        <row r="490">
          <cell r="A490">
            <v>636</v>
          </cell>
          <cell r="B490" t="str">
            <v xml:space="preserve">ATM Oficina Tamboríl </v>
          </cell>
          <cell r="C490" t="str">
            <v>NORTE</v>
          </cell>
        </row>
        <row r="491">
          <cell r="A491">
            <v>637</v>
          </cell>
          <cell r="B491" t="str">
            <v xml:space="preserve">ATM UNP Monción </v>
          </cell>
          <cell r="C491" t="str">
            <v>NORTE</v>
          </cell>
        </row>
        <row r="492">
          <cell r="A492">
            <v>638</v>
          </cell>
          <cell r="B492" t="str">
            <v xml:space="preserve">ATM S/M Yoma </v>
          </cell>
          <cell r="C492" t="str">
            <v>NORTE</v>
          </cell>
        </row>
        <row r="493">
          <cell r="A493">
            <v>639</v>
          </cell>
          <cell r="B493" t="str">
            <v xml:space="preserve">ATM Comisión Militar MOPC </v>
          </cell>
          <cell r="C493" t="str">
            <v>DISTRITO NACIONAL</v>
          </cell>
        </row>
        <row r="494">
          <cell r="A494">
            <v>640</v>
          </cell>
          <cell r="B494" t="str">
            <v xml:space="preserve">ATM Ministerio Obras Públicas </v>
          </cell>
          <cell r="C494" t="str">
            <v>DISTRITO NACIONAL</v>
          </cell>
        </row>
        <row r="495">
          <cell r="A495">
            <v>641</v>
          </cell>
          <cell r="B495" t="str">
            <v xml:space="preserve">ATM Farmacia Rimac </v>
          </cell>
          <cell r="C495" t="str">
            <v>DISTRITO NACIONAL</v>
          </cell>
        </row>
        <row r="496">
          <cell r="A496">
            <v>642</v>
          </cell>
          <cell r="B496" t="str">
            <v xml:space="preserve">ATM OMSA Sto. Dgo. </v>
          </cell>
          <cell r="C496" t="str">
            <v>DISTRITO NACIONAL</v>
          </cell>
        </row>
        <row r="497">
          <cell r="A497">
            <v>643</v>
          </cell>
          <cell r="B497" t="str">
            <v xml:space="preserve">ATM Oficina Valerio </v>
          </cell>
          <cell r="C497" t="str">
            <v>NORTE</v>
          </cell>
        </row>
        <row r="498">
          <cell r="A498">
            <v>644</v>
          </cell>
          <cell r="B498" t="str">
            <v xml:space="preserve">ATM Zona Franca Grupo M I (Santiago) </v>
          </cell>
          <cell r="C498" t="str">
            <v>NORTE</v>
          </cell>
        </row>
        <row r="499">
          <cell r="A499">
            <v>645</v>
          </cell>
          <cell r="B499" t="str">
            <v xml:space="preserve">ATM UNP Cabrera </v>
          </cell>
          <cell r="C499" t="str">
            <v>NORTE</v>
          </cell>
        </row>
        <row r="500">
          <cell r="A500">
            <v>646</v>
          </cell>
          <cell r="B500" t="str">
            <v xml:space="preserve">ATM Plaza Jacaranda (Bonao) </v>
          </cell>
          <cell r="C500" t="str">
            <v>NORTE</v>
          </cell>
        </row>
        <row r="501">
          <cell r="A501">
            <v>647</v>
          </cell>
          <cell r="B501" t="str">
            <v xml:space="preserve">ATM CORAASAN </v>
          </cell>
          <cell r="C501" t="str">
            <v>NORTE</v>
          </cell>
        </row>
        <row r="502">
          <cell r="A502">
            <v>648</v>
          </cell>
          <cell r="B502" t="str">
            <v xml:space="preserve">ATM Hermandad de Pensionados </v>
          </cell>
          <cell r="C502" t="str">
            <v>DISTRITO NACIONAL</v>
          </cell>
        </row>
        <row r="503">
          <cell r="A503">
            <v>649</v>
          </cell>
          <cell r="B503" t="str">
            <v xml:space="preserve">ATM Oficina Galería 56 (San Francisco de Macorís) </v>
          </cell>
          <cell r="C503" t="str">
            <v>NORTE</v>
          </cell>
        </row>
        <row r="504">
          <cell r="A504">
            <v>650</v>
          </cell>
          <cell r="B504" t="str">
            <v>ATM Edificio 911 (Santiago)</v>
          </cell>
          <cell r="C504" t="str">
            <v>NORTE</v>
          </cell>
        </row>
        <row r="505">
          <cell r="A505">
            <v>651</v>
          </cell>
          <cell r="B505" t="str">
            <v>ATM Eco Petroleo Romana</v>
          </cell>
          <cell r="C505" t="str">
            <v>ESTE</v>
          </cell>
        </row>
        <row r="506">
          <cell r="A506">
            <v>653</v>
          </cell>
          <cell r="B506" t="str">
            <v>ATM Estación Isla Jarabacoa</v>
          </cell>
          <cell r="C506" t="str">
            <v>NORTE</v>
          </cell>
        </row>
        <row r="507">
          <cell r="A507">
            <v>654</v>
          </cell>
          <cell r="B507" t="str">
            <v>ATM Autoservicio S/M Jumbo Puerto Plata</v>
          </cell>
          <cell r="C507" t="str">
            <v>NORTE</v>
          </cell>
        </row>
        <row r="508">
          <cell r="A508">
            <v>655</v>
          </cell>
          <cell r="B508" t="str">
            <v>ATM Farmacia Sandra</v>
          </cell>
          <cell r="C508" t="str">
            <v>DISTRITO NACIONAL</v>
          </cell>
        </row>
        <row r="509">
          <cell r="A509">
            <v>658</v>
          </cell>
          <cell r="B509" t="str">
            <v>ATM Cámara de Cuentas</v>
          </cell>
          <cell r="C509" t="str">
            <v>DISTRITO NACIONAL</v>
          </cell>
        </row>
        <row r="510">
          <cell r="A510">
            <v>659</v>
          </cell>
          <cell r="B510" t="str">
            <v>ATM Down Town Center</v>
          </cell>
          <cell r="C510" t="str">
            <v>DISTRITO NACIONAL</v>
          </cell>
        </row>
        <row r="511">
          <cell r="A511">
            <v>660</v>
          </cell>
          <cell r="B511" t="str">
            <v>ATM Oficina Romana Norte II</v>
          </cell>
          <cell r="C511" t="str">
            <v>ESTE</v>
          </cell>
        </row>
        <row r="512">
          <cell r="A512">
            <v>661</v>
          </cell>
          <cell r="B512" t="str">
            <v xml:space="preserve">ATM Almacenes Iberia (San Pedro) </v>
          </cell>
          <cell r="C512" t="str">
            <v>ESTE</v>
          </cell>
        </row>
        <row r="513">
          <cell r="A513">
            <v>662</v>
          </cell>
          <cell r="B513" t="str">
            <v>ATM UTESA (Santiago)</v>
          </cell>
          <cell r="C513" t="str">
            <v>NORTE</v>
          </cell>
        </row>
        <row r="514">
          <cell r="A514">
            <v>663</v>
          </cell>
          <cell r="B514" t="str">
            <v>S/M Ole Ave. España</v>
          </cell>
          <cell r="C514" t="str">
            <v>DISTRITO NACIONAL</v>
          </cell>
        </row>
        <row r="515">
          <cell r="A515">
            <v>664</v>
          </cell>
          <cell r="B515" t="str">
            <v>ATM S/M Asfer (Constanza)</v>
          </cell>
          <cell r="C515" t="str">
            <v>NORTE</v>
          </cell>
        </row>
        <row r="516">
          <cell r="A516">
            <v>665</v>
          </cell>
          <cell r="B516" t="str">
            <v>ATM Huacal (Santiago)</v>
          </cell>
          <cell r="C516" t="str">
            <v>NORTE</v>
          </cell>
        </row>
        <row r="517">
          <cell r="A517">
            <v>666</v>
          </cell>
          <cell r="B517" t="str">
            <v>ATM S/M El Porvernir Libert</v>
          </cell>
          <cell r="C517" t="str">
            <v>NORTE</v>
          </cell>
        </row>
        <row r="518">
          <cell r="A518">
            <v>667</v>
          </cell>
          <cell r="B518" t="str">
            <v>ATM Zona Franca Emimar (Santiago)</v>
          </cell>
          <cell r="C518" t="str">
            <v>NORTE</v>
          </cell>
        </row>
        <row r="519">
          <cell r="A519">
            <v>668</v>
          </cell>
          <cell r="B519" t="str">
            <v>ATM Hospital HEMMI (Santiago)</v>
          </cell>
          <cell r="C519" t="str">
            <v>NORTE</v>
          </cell>
        </row>
        <row r="520">
          <cell r="A520">
            <v>669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670</v>
          </cell>
          <cell r="B521" t="str">
            <v>ATM Estación Texaco Algodón</v>
          </cell>
          <cell r="C521" t="str">
            <v>DISTRITO NACIONAL</v>
          </cell>
        </row>
        <row r="522">
          <cell r="A522">
            <v>671</v>
          </cell>
          <cell r="B522" t="str">
            <v>ATM Ayuntamiento Sto. Dgo. Norte</v>
          </cell>
          <cell r="C522" t="str">
            <v>DISTRITO NACIONAL</v>
          </cell>
        </row>
        <row r="523">
          <cell r="A523">
            <v>672</v>
          </cell>
          <cell r="B523" t="str">
            <v>ATM Destacamento Policía Nacional La Victoria</v>
          </cell>
          <cell r="C523" t="str">
            <v>DISTRITO NACIONAL</v>
          </cell>
        </row>
        <row r="524">
          <cell r="A524">
            <v>673</v>
          </cell>
          <cell r="B524" t="str">
            <v>ATM Clínica Dr. Cruz Jiminián</v>
          </cell>
          <cell r="C524" t="str">
            <v>ESTE</v>
          </cell>
        </row>
        <row r="525">
          <cell r="A525">
            <v>676</v>
          </cell>
          <cell r="B525" t="str">
            <v>ATM S/M Bravo Colina Del Oeste</v>
          </cell>
          <cell r="C525" t="str">
            <v>DISTRITO NACIONAL</v>
          </cell>
        </row>
        <row r="526">
          <cell r="A526">
            <v>677</v>
          </cell>
          <cell r="B526" t="str">
            <v>ATM PBG Villa Jaragua</v>
          </cell>
          <cell r="C526" t="str">
            <v>SUR</v>
          </cell>
        </row>
        <row r="527">
          <cell r="A527">
            <v>678</v>
          </cell>
          <cell r="B527" t="str">
            <v>ATM Eco Petroleo San Isidro</v>
          </cell>
          <cell r="C527" t="str">
            <v>DISTRITO NACIONAL</v>
          </cell>
        </row>
        <row r="528">
          <cell r="A528">
            <v>679</v>
          </cell>
          <cell r="B528" t="str">
            <v>ATM Base Aerea Puerto Plata</v>
          </cell>
          <cell r="C528" t="str">
            <v>NORTE</v>
          </cell>
        </row>
        <row r="529">
          <cell r="A529">
            <v>680</v>
          </cell>
          <cell r="B529" t="str">
            <v>ATM Hotel Royalton</v>
          </cell>
          <cell r="C529" t="str">
            <v>ESTE</v>
          </cell>
        </row>
        <row r="530">
          <cell r="A530">
            <v>681</v>
          </cell>
          <cell r="B530" t="str">
            <v xml:space="preserve">ATM Hotel Royalton II </v>
          </cell>
          <cell r="C530" t="str">
            <v>ESTE</v>
          </cell>
        </row>
        <row r="531">
          <cell r="A531">
            <v>682</v>
          </cell>
          <cell r="B531" t="str">
            <v>ATM Blue Mall Punta Cana</v>
          </cell>
          <cell r="C531" t="str">
            <v>ESTE</v>
          </cell>
        </row>
        <row r="532">
          <cell r="A532">
            <v>683</v>
          </cell>
          <cell r="B532" t="str">
            <v>ATM INCARNA El Pino (la Vega)</v>
          </cell>
          <cell r="C532" t="str">
            <v>NORTE</v>
          </cell>
        </row>
        <row r="533">
          <cell r="A533">
            <v>684</v>
          </cell>
          <cell r="B533" t="str">
            <v>ATM Estación Texaco Prolongación 27 Febrero</v>
          </cell>
          <cell r="C533" t="str">
            <v>DISTRITO NACIONAL</v>
          </cell>
        </row>
        <row r="534">
          <cell r="A534">
            <v>685</v>
          </cell>
          <cell r="B534" t="str">
            <v>ATM Autoservicio UASD</v>
          </cell>
          <cell r="C534" t="str">
            <v>DISTRITO NACIONAL</v>
          </cell>
        </row>
        <row r="535">
          <cell r="A535">
            <v>686</v>
          </cell>
          <cell r="B535" t="str">
            <v>ATM Autoservicio Oficina Máximo Gómez</v>
          </cell>
          <cell r="C535" t="str">
            <v>DISTRITO NACIONAL</v>
          </cell>
        </row>
        <row r="536">
          <cell r="A536">
            <v>687</v>
          </cell>
          <cell r="B536" t="str">
            <v>ATM Oficina Monterrico II</v>
          </cell>
          <cell r="C536" t="str">
            <v>NORTE</v>
          </cell>
        </row>
        <row r="537">
          <cell r="A537">
            <v>688</v>
          </cell>
          <cell r="B537" t="str">
            <v>ATM Innova Centro Ave. Kennedy</v>
          </cell>
          <cell r="C537" t="str">
            <v>DISTRITO NACIONAL</v>
          </cell>
        </row>
        <row r="538">
          <cell r="A538">
            <v>689</v>
          </cell>
          <cell r="B538" t="str">
            <v>ATM Eco Petroleo Villa Gonzalez</v>
          </cell>
          <cell r="C538" t="str">
            <v>NORTE</v>
          </cell>
        </row>
        <row r="539">
          <cell r="A539">
            <v>690</v>
          </cell>
          <cell r="B539" t="str">
            <v>ATM Eco Petroleo Esperanza</v>
          </cell>
          <cell r="C539" t="str">
            <v>DISTRITO NACIONAL</v>
          </cell>
        </row>
        <row r="540">
          <cell r="A540">
            <v>691</v>
          </cell>
          <cell r="B540" t="str">
            <v>ATM Eco Petroleo Manzanillo</v>
          </cell>
          <cell r="C540" t="str">
            <v>NORTE</v>
          </cell>
        </row>
        <row r="541">
          <cell r="A541">
            <v>693</v>
          </cell>
          <cell r="B541" t="str">
            <v>ATM INTL Medical Punta Cana</v>
          </cell>
          <cell r="C541" t="str">
            <v>ESTE</v>
          </cell>
        </row>
        <row r="542">
          <cell r="A542">
            <v>694</v>
          </cell>
          <cell r="B542" t="str">
            <v>ATM Optica 27 de Febrero</v>
          </cell>
          <cell r="C542" t="str">
            <v>DISTRITO NACIONAL</v>
          </cell>
        </row>
        <row r="543">
          <cell r="A543">
            <v>695</v>
          </cell>
          <cell r="B543" t="str">
            <v>ATM Contac Center</v>
          </cell>
          <cell r="C543" t="str">
            <v>DISTRITO NACIONAL</v>
          </cell>
        </row>
        <row r="544">
          <cell r="A544">
            <v>696</v>
          </cell>
          <cell r="B544" t="str">
            <v>ATM Olé Jacobo Majluta</v>
          </cell>
          <cell r="C544" t="str">
            <v>DISTRITO NACIONAL</v>
          </cell>
        </row>
        <row r="545">
          <cell r="A545">
            <v>697</v>
          </cell>
          <cell r="B545" t="str">
            <v>ATM Hipermercado Olé Ciudad Juan Bosch</v>
          </cell>
          <cell r="C545" t="str">
            <v>DISTRITO NACIONAL</v>
          </cell>
        </row>
        <row r="546">
          <cell r="A546">
            <v>698</v>
          </cell>
          <cell r="B546" t="str">
            <v>ATM Parador Bellamar</v>
          </cell>
          <cell r="C546" t="str">
            <v>DISTRITO NACIONAL</v>
          </cell>
        </row>
        <row r="547">
          <cell r="A547">
            <v>699</v>
          </cell>
          <cell r="B547" t="str">
            <v>ATM S/M Bravo Bani</v>
          </cell>
          <cell r="C547" t="str">
            <v>SUR</v>
          </cell>
        </row>
        <row r="548">
          <cell r="A548">
            <v>701</v>
          </cell>
          <cell r="B548" t="str">
            <v>ATM Autoservicio Los Alcarrizos</v>
          </cell>
          <cell r="C548" t="str">
            <v>DISTRITO NACIONAL</v>
          </cell>
        </row>
        <row r="549">
          <cell r="A549">
            <v>703</v>
          </cell>
          <cell r="B549" t="str">
            <v xml:space="preserve">ATM Oficina El Mamey Los Hidalgos </v>
          </cell>
          <cell r="C549" t="str">
            <v>NORTE</v>
          </cell>
        </row>
        <row r="550">
          <cell r="A550">
            <v>705</v>
          </cell>
          <cell r="B550" t="str">
            <v xml:space="preserve">ATM ISFODOSU (Instituto Superior de Formación Docente Salomé Ureña (Licey al Medio) </v>
          </cell>
          <cell r="C550" t="str">
            <v>NORTE</v>
          </cell>
        </row>
        <row r="551">
          <cell r="A551">
            <v>706</v>
          </cell>
          <cell r="B551" t="str">
            <v xml:space="preserve">ATM S/M Pristine </v>
          </cell>
          <cell r="C551" t="str">
            <v>DISTRITO NACIONAL</v>
          </cell>
        </row>
        <row r="552">
          <cell r="A552">
            <v>707</v>
          </cell>
          <cell r="B552" t="str">
            <v xml:space="preserve">ATM IAD </v>
          </cell>
          <cell r="C552" t="str">
            <v>DISTRITO NACIONAL</v>
          </cell>
        </row>
        <row r="553">
          <cell r="A553">
            <v>708</v>
          </cell>
          <cell r="B553" t="str">
            <v xml:space="preserve">ATM El Vestir De Hoy </v>
          </cell>
          <cell r="C553" t="str">
            <v>DISTRITO NACIONAL</v>
          </cell>
        </row>
        <row r="554">
          <cell r="A554">
            <v>709</v>
          </cell>
          <cell r="B554" t="str">
            <v xml:space="preserve">ATM Seguros Maestro SEMMA  </v>
          </cell>
          <cell r="C554" t="str">
            <v>DISTRITO NACIONAL</v>
          </cell>
        </row>
        <row r="555">
          <cell r="A555">
            <v>710</v>
          </cell>
          <cell r="B555" t="str">
            <v xml:space="preserve">ATM S/M Soberano </v>
          </cell>
          <cell r="C555" t="str">
            <v>DISTRITO NACIONAL</v>
          </cell>
        </row>
        <row r="556">
          <cell r="A556">
            <v>712</v>
          </cell>
          <cell r="B556" t="str">
            <v xml:space="preserve">ATM Oficina Imbert </v>
          </cell>
          <cell r="C556" t="str">
            <v>NORTE</v>
          </cell>
        </row>
        <row r="557">
          <cell r="A557">
            <v>713</v>
          </cell>
          <cell r="B557" t="str">
            <v xml:space="preserve">ATM Oficina Las Américas </v>
          </cell>
          <cell r="C557" t="str">
            <v>DISTRITO NACIONAL</v>
          </cell>
        </row>
        <row r="558">
          <cell r="A558">
            <v>714</v>
          </cell>
          <cell r="B558" t="str">
            <v xml:space="preserve">ATM Hospital de Herrera </v>
          </cell>
          <cell r="C558" t="str">
            <v>DISTRITO NACIONAL</v>
          </cell>
        </row>
        <row r="559">
          <cell r="A559">
            <v>715</v>
          </cell>
          <cell r="B559" t="str">
            <v xml:space="preserve">ATM Oficina 27 de Febrero (Lobby) </v>
          </cell>
          <cell r="C559" t="str">
            <v>DISTRITO NACIONAL</v>
          </cell>
        </row>
        <row r="560">
          <cell r="A560">
            <v>716</v>
          </cell>
          <cell r="B560" t="str">
            <v xml:space="preserve">ATM Oficina Zona Franca (Santiago) </v>
          </cell>
          <cell r="C560" t="str">
            <v>NORTE</v>
          </cell>
        </row>
        <row r="561">
          <cell r="A561">
            <v>717</v>
          </cell>
          <cell r="B561" t="str">
            <v xml:space="preserve">ATM Oficina Los Alcarrizos </v>
          </cell>
          <cell r="C561" t="str">
            <v>DISTRITO NACIONAL</v>
          </cell>
        </row>
        <row r="562">
          <cell r="A562">
            <v>718</v>
          </cell>
          <cell r="B562" t="str">
            <v xml:space="preserve">ATM Feria Ganadera </v>
          </cell>
          <cell r="C562" t="str">
            <v>DISTRITO NACIONAL</v>
          </cell>
        </row>
        <row r="563">
          <cell r="A563">
            <v>719</v>
          </cell>
          <cell r="B563" t="str">
            <v xml:space="preserve">ATM Ayuntamiento Municipal San Luís </v>
          </cell>
          <cell r="C563" t="str">
            <v>DISTRITO NACIONAL</v>
          </cell>
        </row>
        <row r="564">
          <cell r="A564">
            <v>720</v>
          </cell>
          <cell r="B564" t="str">
            <v xml:space="preserve">ATM OMSA (Santiago) </v>
          </cell>
          <cell r="C564" t="str">
            <v>NORTE</v>
          </cell>
        </row>
        <row r="565">
          <cell r="A565">
            <v>721</v>
          </cell>
          <cell r="B565" t="str">
            <v xml:space="preserve">ATM Oficina Charles de Gaulle II </v>
          </cell>
          <cell r="C565" t="str">
            <v>DISTRITO NACIONAL</v>
          </cell>
        </row>
        <row r="566">
          <cell r="A566">
            <v>722</v>
          </cell>
          <cell r="B566" t="str">
            <v xml:space="preserve">ATM Oficina Charles de Gaulle III </v>
          </cell>
          <cell r="C566" t="str">
            <v>DISTRITO NACIONAL</v>
          </cell>
        </row>
        <row r="567">
          <cell r="A567">
            <v>723</v>
          </cell>
          <cell r="B567" t="str">
            <v xml:space="preserve">ATM Farmacia COOPINFA </v>
          </cell>
          <cell r="C567" t="str">
            <v>DISTRITO NACIONAL</v>
          </cell>
        </row>
        <row r="568">
          <cell r="A568">
            <v>724</v>
          </cell>
          <cell r="B568" t="str">
            <v xml:space="preserve">ATM El Huacal I </v>
          </cell>
          <cell r="C568" t="str">
            <v>DISTRITO NACIONAL</v>
          </cell>
        </row>
        <row r="569">
          <cell r="A569">
            <v>725</v>
          </cell>
          <cell r="B569" t="str">
            <v xml:space="preserve">ATM El Huacal II  </v>
          </cell>
          <cell r="C569" t="str">
            <v>DISTRITO NACIONAL</v>
          </cell>
        </row>
        <row r="570">
          <cell r="A570">
            <v>726</v>
          </cell>
          <cell r="B570" t="str">
            <v xml:space="preserve">ATM El Huacal III </v>
          </cell>
          <cell r="C570" t="str">
            <v>DISTRITO NACIONAL</v>
          </cell>
        </row>
        <row r="571">
          <cell r="A571">
            <v>727</v>
          </cell>
          <cell r="B571" t="str">
            <v xml:space="preserve">ATM UNP Pisano </v>
          </cell>
          <cell r="C571" t="str">
            <v>NORTE</v>
          </cell>
        </row>
        <row r="572">
          <cell r="A572">
            <v>728</v>
          </cell>
          <cell r="B572" t="str">
            <v xml:space="preserve">ATM UNP La Vega Oficina Regional Norcentral </v>
          </cell>
          <cell r="C572" t="str">
            <v>NORTE</v>
          </cell>
        </row>
        <row r="573">
          <cell r="A573">
            <v>729</v>
          </cell>
          <cell r="B573" t="str">
            <v xml:space="preserve">ATM Zona Franca (La Vega) </v>
          </cell>
          <cell r="C573" t="str">
            <v>NORTE</v>
          </cell>
        </row>
        <row r="574">
          <cell r="A574">
            <v>730</v>
          </cell>
          <cell r="B574" t="str">
            <v xml:space="preserve">ATM Palacio de Justicia Barahona </v>
          </cell>
          <cell r="C574" t="str">
            <v>SUR</v>
          </cell>
        </row>
        <row r="575">
          <cell r="A575">
            <v>731</v>
          </cell>
          <cell r="B575" t="str">
            <v xml:space="preserve">ATM UNP Villa González </v>
          </cell>
          <cell r="C575" t="str">
            <v>NORTE</v>
          </cell>
        </row>
        <row r="576">
          <cell r="A576">
            <v>732</v>
          </cell>
          <cell r="B576" t="str">
            <v xml:space="preserve">ATM Molino del Valle (Santiago) </v>
          </cell>
          <cell r="C576" t="str">
            <v>NORTE</v>
          </cell>
        </row>
        <row r="577">
          <cell r="A577">
            <v>733</v>
          </cell>
          <cell r="B577" t="str">
            <v xml:space="preserve">ATM Zona Franca Perdenales </v>
          </cell>
          <cell r="C577" t="str">
            <v>SUR</v>
          </cell>
        </row>
        <row r="578">
          <cell r="A578">
            <v>734</v>
          </cell>
          <cell r="B578" t="str">
            <v xml:space="preserve">ATM Oficina Independencia I </v>
          </cell>
          <cell r="C578" t="str">
            <v>DISTRITO NACIONAL</v>
          </cell>
        </row>
        <row r="579">
          <cell r="A579">
            <v>735</v>
          </cell>
          <cell r="B579" t="str">
            <v xml:space="preserve">ATM Oficina Independencia II  </v>
          </cell>
          <cell r="C579" t="str">
            <v>DISTRITO NACIONAL</v>
          </cell>
        </row>
        <row r="580">
          <cell r="A580">
            <v>736</v>
          </cell>
          <cell r="B580" t="str">
            <v xml:space="preserve">ATM Oficina Puerto Plata I </v>
          </cell>
          <cell r="C580" t="str">
            <v>NORTE</v>
          </cell>
        </row>
        <row r="581">
          <cell r="A581">
            <v>737</v>
          </cell>
          <cell r="B581" t="str">
            <v xml:space="preserve">ATM UNP Cabarete (Puerto Plata) </v>
          </cell>
          <cell r="C581" t="str">
            <v>NORTE</v>
          </cell>
        </row>
        <row r="582">
          <cell r="A582">
            <v>738</v>
          </cell>
          <cell r="B582" t="str">
            <v xml:space="preserve">ATM Zona Franca Los Alcarrizos </v>
          </cell>
          <cell r="C582" t="str">
            <v>DISTRITO NACIONAL</v>
          </cell>
        </row>
        <row r="583">
          <cell r="A583">
            <v>739</v>
          </cell>
          <cell r="B583" t="str">
            <v xml:space="preserve">ATM Peaje Autopista Duarte </v>
          </cell>
          <cell r="C583" t="str">
            <v>DISTRITO NACIONAL</v>
          </cell>
        </row>
        <row r="584">
          <cell r="A584">
            <v>740</v>
          </cell>
          <cell r="B584" t="str">
            <v xml:space="preserve">ATM EDENORTE (Santiago) </v>
          </cell>
          <cell r="C584" t="str">
            <v>NORTE</v>
          </cell>
        </row>
        <row r="585">
          <cell r="A585">
            <v>741</v>
          </cell>
          <cell r="B585" t="str">
            <v>ATM CURNE UASD San Francisco de Macorís</v>
          </cell>
          <cell r="C585" t="str">
            <v>NORTE</v>
          </cell>
        </row>
        <row r="586">
          <cell r="A586">
            <v>742</v>
          </cell>
          <cell r="B586" t="str">
            <v xml:space="preserve">ATM Oficina Plaza del Rey (La Romana) </v>
          </cell>
          <cell r="C586" t="str">
            <v>ESTE</v>
          </cell>
        </row>
        <row r="587">
          <cell r="A587">
            <v>743</v>
          </cell>
          <cell r="B587" t="str">
            <v xml:space="preserve">ATM Oficina Los Frailes </v>
          </cell>
          <cell r="C587" t="str">
            <v>DISTRITO NACIONAL</v>
          </cell>
        </row>
        <row r="588">
          <cell r="A588">
            <v>744</v>
          </cell>
          <cell r="B588" t="str">
            <v xml:space="preserve">ATM Multicentro La Sirena Venezuela </v>
          </cell>
          <cell r="C588" t="str">
            <v>DISTRITO NACIONAL</v>
          </cell>
        </row>
        <row r="589">
          <cell r="A589">
            <v>745</v>
          </cell>
          <cell r="B589" t="str">
            <v xml:space="preserve">ATM Oficina Ave. Duarte </v>
          </cell>
          <cell r="C589" t="str">
            <v>DISTRITO NACIONAL</v>
          </cell>
        </row>
        <row r="590">
          <cell r="A590">
            <v>746</v>
          </cell>
          <cell r="B590" t="str">
            <v xml:space="preserve">ATM Oficina Las Terrenas </v>
          </cell>
          <cell r="C590" t="str">
            <v>NORTE</v>
          </cell>
        </row>
        <row r="591">
          <cell r="A591">
            <v>747</v>
          </cell>
          <cell r="B591" t="str">
            <v xml:space="preserve">ATM Club BR (Santiago) </v>
          </cell>
          <cell r="C591" t="str">
            <v>NORTE</v>
          </cell>
        </row>
        <row r="592">
          <cell r="A592">
            <v>748</v>
          </cell>
          <cell r="B592" t="str">
            <v xml:space="preserve">ATM Centro de Caja (Santiago) </v>
          </cell>
          <cell r="C592" t="str">
            <v>NORTE</v>
          </cell>
        </row>
        <row r="593">
          <cell r="A593">
            <v>749</v>
          </cell>
          <cell r="B593" t="str">
            <v xml:space="preserve">ATM Oficina Yaque </v>
          </cell>
          <cell r="C593" t="str">
            <v>NORTE</v>
          </cell>
        </row>
        <row r="594">
          <cell r="A594">
            <v>750</v>
          </cell>
          <cell r="B594" t="str">
            <v xml:space="preserve">ATM UNP Duvergé </v>
          </cell>
          <cell r="C594" t="str">
            <v>SUR</v>
          </cell>
        </row>
        <row r="595">
          <cell r="A595">
            <v>751</v>
          </cell>
          <cell r="B595" t="str">
            <v>ATM Eco Petroleo Camilo</v>
          </cell>
          <cell r="C595" t="str">
            <v>SUR</v>
          </cell>
        </row>
        <row r="596">
          <cell r="A596">
            <v>752</v>
          </cell>
          <cell r="B596" t="str">
            <v xml:space="preserve">ATM UNP Las Carolinas (La Vega) </v>
          </cell>
          <cell r="C596" t="str">
            <v>NORTE</v>
          </cell>
        </row>
        <row r="597">
          <cell r="A597">
            <v>753</v>
          </cell>
          <cell r="B597" t="str">
            <v xml:space="preserve">ATM S/M Nacional Tiradentes </v>
          </cell>
          <cell r="C597" t="str">
            <v>DISTRITO NACIONAL</v>
          </cell>
        </row>
        <row r="598">
          <cell r="A598">
            <v>754</v>
          </cell>
          <cell r="B598" t="str">
            <v xml:space="preserve">ATM Autobanco Oficina Licey al Medio </v>
          </cell>
          <cell r="C598" t="str">
            <v>NORTE</v>
          </cell>
        </row>
        <row r="599">
          <cell r="A599">
            <v>755</v>
          </cell>
          <cell r="B599" t="str">
            <v xml:space="preserve">ATM Oficina Galería del Este (Plaza) </v>
          </cell>
          <cell r="C599" t="str">
            <v>DISTRITO NACIONAL</v>
          </cell>
        </row>
        <row r="600">
          <cell r="A600">
            <v>756</v>
          </cell>
          <cell r="B600" t="str">
            <v xml:space="preserve">ATM UNP Villa La Mata (Cotuí) </v>
          </cell>
          <cell r="C600" t="str">
            <v>NORTE</v>
          </cell>
        </row>
        <row r="601">
          <cell r="A601">
            <v>757</v>
          </cell>
          <cell r="B601" t="str">
            <v xml:space="preserve">ATM UNP Plaza Paseo (Santiago) </v>
          </cell>
          <cell r="C601" t="str">
            <v>NORTE</v>
          </cell>
        </row>
        <row r="602">
          <cell r="A602">
            <v>758</v>
          </cell>
          <cell r="B602" t="str">
            <v>ATM S/M Nacional El Embrujo</v>
          </cell>
          <cell r="C602" t="str">
            <v>NORTE</v>
          </cell>
        </row>
        <row r="603">
          <cell r="A603">
            <v>759</v>
          </cell>
          <cell r="B603" t="str">
            <v xml:space="preserve">ATM Oficina Buena Vista I </v>
          </cell>
          <cell r="C603" t="str">
            <v>DISTRITO NACIONAL</v>
          </cell>
        </row>
        <row r="604">
          <cell r="A604">
            <v>760</v>
          </cell>
          <cell r="B604" t="str">
            <v xml:space="preserve">ATM UNP Cruce Guayacanes (Mao) </v>
          </cell>
          <cell r="C604" t="str">
            <v>NORTE</v>
          </cell>
        </row>
        <row r="605">
          <cell r="A605">
            <v>761</v>
          </cell>
          <cell r="B605" t="str">
            <v xml:space="preserve">ATM ISSPOL </v>
          </cell>
          <cell r="C605" t="str">
            <v>DISTRITO NACIONAL</v>
          </cell>
        </row>
        <row r="606">
          <cell r="A606">
            <v>763</v>
          </cell>
          <cell r="B606" t="str">
            <v xml:space="preserve">ATM UNP Montellano </v>
          </cell>
          <cell r="C606" t="str">
            <v>NORTE</v>
          </cell>
        </row>
        <row r="607">
          <cell r="A607">
            <v>764</v>
          </cell>
          <cell r="B607" t="str">
            <v xml:space="preserve">ATM Oficina Elías Piña </v>
          </cell>
          <cell r="C607" t="str">
            <v>SUR</v>
          </cell>
        </row>
        <row r="608">
          <cell r="A608">
            <v>765</v>
          </cell>
          <cell r="B608" t="str">
            <v xml:space="preserve">ATM Oficina Azua I </v>
          </cell>
          <cell r="C608" t="str">
            <v>SUR</v>
          </cell>
        </row>
        <row r="609">
          <cell r="A609">
            <v>766</v>
          </cell>
          <cell r="B609" t="str">
            <v xml:space="preserve">ATM Oficina Azua II </v>
          </cell>
          <cell r="C609" t="str">
            <v>SUR</v>
          </cell>
        </row>
        <row r="610">
          <cell r="A610">
            <v>767</v>
          </cell>
          <cell r="B610" t="str">
            <v xml:space="preserve">ATM S/M Diverso (Azua) </v>
          </cell>
          <cell r="C610" t="str">
            <v>SUR</v>
          </cell>
        </row>
        <row r="611">
          <cell r="A611">
            <v>768</v>
          </cell>
          <cell r="B611" t="str">
            <v xml:space="preserve">ATM Autoservicio Tiradentes III </v>
          </cell>
          <cell r="C611" t="str">
            <v>DISTRITO NACIONAL</v>
          </cell>
        </row>
        <row r="612">
          <cell r="A612">
            <v>769</v>
          </cell>
          <cell r="B612" t="str">
            <v>ATM UNP Pablo Mella Morales</v>
          </cell>
          <cell r="C612" t="str">
            <v>DISTRITO NACIONAL</v>
          </cell>
        </row>
        <row r="613">
          <cell r="A613">
            <v>770</v>
          </cell>
          <cell r="B613" t="str">
            <v xml:space="preserve">ATM Estación Eco Los Haitises </v>
          </cell>
          <cell r="C613" t="str">
            <v>NORTE</v>
          </cell>
        </row>
        <row r="614">
          <cell r="A614">
            <v>771</v>
          </cell>
          <cell r="B614" t="str">
            <v xml:space="preserve">ATM UASD Mao </v>
          </cell>
          <cell r="C614" t="str">
            <v>NORTE</v>
          </cell>
        </row>
        <row r="615">
          <cell r="A615">
            <v>772</v>
          </cell>
          <cell r="B615" t="str">
            <v xml:space="preserve">ATM UNP Yamasá </v>
          </cell>
          <cell r="C615" t="str">
            <v>ESTE</v>
          </cell>
        </row>
        <row r="616">
          <cell r="A616">
            <v>773</v>
          </cell>
          <cell r="B616" t="str">
            <v xml:space="preserve">ATM S/M Jumbo La Romana </v>
          </cell>
          <cell r="C616" t="str">
            <v>ESTE</v>
          </cell>
        </row>
        <row r="617">
          <cell r="A617">
            <v>774</v>
          </cell>
          <cell r="B617" t="str">
            <v xml:space="preserve">ATM Oficina Montecristi </v>
          </cell>
          <cell r="C617" t="str">
            <v>NORTE</v>
          </cell>
        </row>
        <row r="618">
          <cell r="A618">
            <v>775</v>
          </cell>
          <cell r="B618" t="str">
            <v xml:space="preserve">ATM S/M Lilo (Montecristi) </v>
          </cell>
          <cell r="C618" t="str">
            <v>NORTE</v>
          </cell>
        </row>
        <row r="619">
          <cell r="A619">
            <v>776</v>
          </cell>
          <cell r="B619" t="str">
            <v xml:space="preserve">ATM Oficina Monte Plata </v>
          </cell>
          <cell r="C619" t="str">
            <v>ESTE</v>
          </cell>
        </row>
        <row r="620">
          <cell r="A620">
            <v>777</v>
          </cell>
          <cell r="B620" t="str">
            <v xml:space="preserve">ATM S/M Pérez Monte Plata </v>
          </cell>
          <cell r="C620" t="str">
            <v>ESTE</v>
          </cell>
        </row>
        <row r="621">
          <cell r="A621">
            <v>778</v>
          </cell>
          <cell r="B621" t="str">
            <v xml:space="preserve">ATM Oficina Esperanza (Mao) </v>
          </cell>
          <cell r="C621" t="str">
            <v>NORTE</v>
          </cell>
        </row>
        <row r="622">
          <cell r="A622">
            <v>779</v>
          </cell>
          <cell r="B622" t="str">
            <v xml:space="preserve">ATM Zona Franca Esperanza I (Mao) </v>
          </cell>
          <cell r="C622" t="str">
            <v>NORTE</v>
          </cell>
        </row>
        <row r="623">
          <cell r="A623">
            <v>780</v>
          </cell>
          <cell r="B623" t="str">
            <v xml:space="preserve">ATM Oficina Barahona I </v>
          </cell>
          <cell r="C623" t="str">
            <v>SUR</v>
          </cell>
        </row>
        <row r="624">
          <cell r="A624">
            <v>781</v>
          </cell>
          <cell r="B624" t="str">
            <v xml:space="preserve">ATM Estación Isla Barahona </v>
          </cell>
          <cell r="C624" t="str">
            <v>SUR</v>
          </cell>
        </row>
        <row r="625">
          <cell r="A625">
            <v>782</v>
          </cell>
          <cell r="B625" t="str">
            <v>ATM Banco Agrícola (Constanza)</v>
          </cell>
          <cell r="C625" t="str">
            <v>NORTE</v>
          </cell>
        </row>
        <row r="626">
          <cell r="A626">
            <v>783</v>
          </cell>
          <cell r="B626" t="str">
            <v xml:space="preserve">ATM Autobanco Alfa y Omega (Barahona) </v>
          </cell>
          <cell r="C626" t="str">
            <v>SUR</v>
          </cell>
        </row>
        <row r="627">
          <cell r="A627">
            <v>784</v>
          </cell>
          <cell r="B627" t="str">
            <v xml:space="preserve">ATM Tribunal Superior Electoral </v>
          </cell>
          <cell r="C627" t="str">
            <v>DISTRITO NACIONAL</v>
          </cell>
        </row>
        <row r="628">
          <cell r="A628">
            <v>785</v>
          </cell>
          <cell r="B628" t="str">
            <v xml:space="preserve">ATM S/M Nacional Máximo Gómez </v>
          </cell>
          <cell r="C628" t="str">
            <v>DISTRITO NACIONAL</v>
          </cell>
        </row>
        <row r="629">
          <cell r="A629">
            <v>786</v>
          </cell>
          <cell r="B629" t="str">
            <v xml:space="preserve">ATM Oficina Agora Mall II </v>
          </cell>
          <cell r="C629" t="str">
            <v>DISTRITO NACIONAL</v>
          </cell>
        </row>
        <row r="630">
          <cell r="A630">
            <v>787</v>
          </cell>
          <cell r="B630" t="str">
            <v xml:space="preserve">ATM Cafetería CTB II </v>
          </cell>
          <cell r="C630" t="str">
            <v>DISTRITO NACIONAL</v>
          </cell>
        </row>
        <row r="631">
          <cell r="A631">
            <v>788</v>
          </cell>
          <cell r="B631" t="str">
            <v xml:space="preserve">ATM Relaciones Exteriores (Cancillería) </v>
          </cell>
          <cell r="C631" t="str">
            <v>DISTRITO NACIONAL</v>
          </cell>
        </row>
        <row r="632">
          <cell r="A632">
            <v>789</v>
          </cell>
          <cell r="B632" t="str">
            <v>ATM Hotel Bellevue Boca Chica</v>
          </cell>
          <cell r="C632" t="str">
            <v>ESTE</v>
          </cell>
        </row>
        <row r="633">
          <cell r="A633">
            <v>790</v>
          </cell>
          <cell r="B633" t="str">
            <v xml:space="preserve">ATM Oficina Bella Vista Mall I </v>
          </cell>
          <cell r="C633" t="str">
            <v>DISTRITO NACIONAL</v>
          </cell>
        </row>
        <row r="634">
          <cell r="A634">
            <v>791</v>
          </cell>
          <cell r="B634" t="str">
            <v xml:space="preserve">ATM Oficina Sans Soucí </v>
          </cell>
          <cell r="C634" t="str">
            <v>DISTRITO NACIONAL</v>
          </cell>
        </row>
        <row r="635">
          <cell r="A635">
            <v>792</v>
          </cell>
          <cell r="B635" t="str">
            <v>ATM Hospital Salvador de Gautier</v>
          </cell>
          <cell r="C635" t="str">
            <v>DISTRITO NACIONAL</v>
          </cell>
        </row>
        <row r="636">
          <cell r="A636">
            <v>793</v>
          </cell>
          <cell r="B636" t="str">
            <v xml:space="preserve">ATM Centro de Caja Agora Mall </v>
          </cell>
          <cell r="C636" t="str">
            <v>DISTRITO NACIONAL</v>
          </cell>
        </row>
        <row r="637">
          <cell r="A637">
            <v>794</v>
          </cell>
          <cell r="B637" t="str">
            <v xml:space="preserve">ATM CODIA </v>
          </cell>
          <cell r="C637" t="str">
            <v>DISTRITO NACIONAL</v>
          </cell>
        </row>
        <row r="638">
          <cell r="A638">
            <v>795</v>
          </cell>
          <cell r="B638" t="str">
            <v xml:space="preserve">ATM UNP Guaymate (La Romana) </v>
          </cell>
          <cell r="C638" t="str">
            <v>ESTE</v>
          </cell>
        </row>
        <row r="639">
          <cell r="A639">
            <v>796</v>
          </cell>
          <cell r="B639" t="str">
            <v xml:space="preserve">ATM Oficina Plaza Ventura (Nagua) </v>
          </cell>
          <cell r="C639" t="str">
            <v>NORTE</v>
          </cell>
        </row>
        <row r="640">
          <cell r="A640">
            <v>797</v>
          </cell>
          <cell r="B640" t="str">
            <v>ATM Dirección de Jubilaciones y Pensiones</v>
          </cell>
          <cell r="C640" t="str">
            <v>DISTRITO NACIONAL</v>
          </cell>
        </row>
        <row r="641">
          <cell r="A641">
            <v>798</v>
          </cell>
          <cell r="B641" t="str">
            <v>ATM Hotel Grand Paradise Samana</v>
          </cell>
          <cell r="C641" t="str">
            <v>ESTE</v>
          </cell>
        </row>
        <row r="642">
          <cell r="A642">
            <v>799</v>
          </cell>
          <cell r="B642" t="str">
            <v xml:space="preserve">ATM Clínica Corominas (Santiago) </v>
          </cell>
          <cell r="C642" t="str">
            <v>NORTE</v>
          </cell>
        </row>
        <row r="643">
          <cell r="A643">
            <v>800</v>
          </cell>
          <cell r="B643" t="str">
            <v xml:space="preserve">ATM Estación Next Dipsa Pedro Livio Cedeño </v>
          </cell>
          <cell r="C643" t="str">
            <v>DISTRITO NACIONAL</v>
          </cell>
        </row>
        <row r="644">
          <cell r="A644">
            <v>801</v>
          </cell>
          <cell r="B644" t="str">
            <v xml:space="preserve">ATM Galería 360 Food Court </v>
          </cell>
          <cell r="C644" t="str">
            <v>DISTRITO NACIONAL</v>
          </cell>
        </row>
        <row r="645">
          <cell r="A645">
            <v>802</v>
          </cell>
          <cell r="B645" t="str">
            <v xml:space="preserve">ATM UNP Aeropuerto La Romana </v>
          </cell>
          <cell r="C645" t="str">
            <v>ESTE</v>
          </cell>
        </row>
        <row r="646">
          <cell r="A646">
            <v>803</v>
          </cell>
          <cell r="B646" t="str">
            <v xml:space="preserve">ATM Hotel Be Live Canoa (Bayahibe) I </v>
          </cell>
          <cell r="C646" t="str">
            <v>ESTE</v>
          </cell>
        </row>
        <row r="647">
          <cell r="A647">
            <v>804</v>
          </cell>
          <cell r="B647" t="str">
            <v xml:space="preserve">ATM Hotel Be Live Punta Cana (Cabeza de Toro) </v>
          </cell>
          <cell r="C647" t="str">
            <v>ESTE</v>
          </cell>
        </row>
        <row r="648">
          <cell r="A648">
            <v>805</v>
          </cell>
          <cell r="B648" t="str">
            <v xml:space="preserve">ATM Be Live Grand Marién (Puerto Plata) </v>
          </cell>
          <cell r="C648" t="str">
            <v>NORTE</v>
          </cell>
        </row>
        <row r="649">
          <cell r="A649">
            <v>806</v>
          </cell>
          <cell r="B649" t="str">
            <v xml:space="preserve">ATM SEWN (Zona Franca (Santiago)) </v>
          </cell>
          <cell r="C649" t="str">
            <v>NORTE</v>
          </cell>
        </row>
        <row r="650">
          <cell r="A650">
            <v>807</v>
          </cell>
          <cell r="B650" t="str">
            <v xml:space="preserve">ATM S/M Morel (Mao) </v>
          </cell>
          <cell r="C650" t="str">
            <v>NORTE</v>
          </cell>
        </row>
        <row r="651">
          <cell r="A651">
            <v>808</v>
          </cell>
          <cell r="B651" t="str">
            <v xml:space="preserve">ATM Oficina Castillo </v>
          </cell>
          <cell r="C651" t="str">
            <v>NORTE</v>
          </cell>
        </row>
        <row r="652">
          <cell r="A652">
            <v>809</v>
          </cell>
          <cell r="B652" t="str">
            <v>ATM Yoma (Cotuí)</v>
          </cell>
          <cell r="C652" t="str">
            <v>NORTE</v>
          </cell>
        </row>
        <row r="653">
          <cell r="A653">
            <v>810</v>
          </cell>
          <cell r="B653" t="str">
            <v xml:space="preserve">ATM UNP Multicentro La Sirena José Contreras </v>
          </cell>
          <cell r="C653" t="str">
            <v>DISTRITO NACIONAL</v>
          </cell>
        </row>
        <row r="654">
          <cell r="A654">
            <v>811</v>
          </cell>
          <cell r="B654" t="str">
            <v xml:space="preserve">ATM Almacenes Unidos </v>
          </cell>
          <cell r="C654" t="str">
            <v>DISTRITO NACIONAL</v>
          </cell>
        </row>
        <row r="655">
          <cell r="A655">
            <v>812</v>
          </cell>
          <cell r="B655" t="str">
            <v xml:space="preserve">ATM Canasta del Pueblo </v>
          </cell>
          <cell r="C655" t="str">
            <v>DISTRITO NACIONAL</v>
          </cell>
        </row>
        <row r="656">
          <cell r="A656">
            <v>813</v>
          </cell>
          <cell r="B656" t="str">
            <v>ATM Oficina Occidental Mall</v>
          </cell>
          <cell r="C656" t="str">
            <v>DISTRITO NACIONAL</v>
          </cell>
        </row>
        <row r="657">
          <cell r="A657">
            <v>815</v>
          </cell>
          <cell r="B657" t="str">
            <v xml:space="preserve">ATM Oficina Atalaya del Mar </v>
          </cell>
          <cell r="C657" t="str">
            <v>DISTRITO NACIONAL</v>
          </cell>
        </row>
        <row r="658">
          <cell r="A658">
            <v>816</v>
          </cell>
          <cell r="B658" t="str">
            <v xml:space="preserve">ATM Oficina Pedro Brand </v>
          </cell>
          <cell r="C658" t="str">
            <v>DISTRITO NACIONAL</v>
          </cell>
        </row>
        <row r="659">
          <cell r="A659">
            <v>817</v>
          </cell>
          <cell r="B659" t="str">
            <v xml:space="preserve">ATM Ayuntamiento Sabana Larga (San José de Ocoa) </v>
          </cell>
          <cell r="C659" t="str">
            <v>SUR</v>
          </cell>
        </row>
        <row r="660">
          <cell r="A660">
            <v>818</v>
          </cell>
          <cell r="B660" t="str">
            <v xml:space="preserve">ATM Juridicción Inmobiliaria </v>
          </cell>
          <cell r="C660" t="str">
            <v>DISTRITO NACIONAL</v>
          </cell>
        </row>
        <row r="661">
          <cell r="A661">
            <v>819</v>
          </cell>
          <cell r="B661" t="str">
            <v xml:space="preserve">ATM Jurisdicción Inmobiliaria (Santiago) </v>
          </cell>
          <cell r="C661" t="str">
            <v>NORTE</v>
          </cell>
        </row>
        <row r="662">
          <cell r="A662">
            <v>821</v>
          </cell>
          <cell r="B662" t="str">
            <v xml:space="preserve">ATM S/M Bravo Churchill </v>
          </cell>
          <cell r="C662" t="str">
            <v>DISTRITO NACIONAL</v>
          </cell>
        </row>
        <row r="663">
          <cell r="A663">
            <v>822</v>
          </cell>
          <cell r="B663" t="str">
            <v xml:space="preserve">ATM INDUSPALMA </v>
          </cell>
          <cell r="C663" t="str">
            <v>ESTE</v>
          </cell>
        </row>
        <row r="664">
          <cell r="A664">
            <v>823</v>
          </cell>
          <cell r="B664" t="str">
            <v xml:space="preserve">ATM UNP El Carril (Haina) </v>
          </cell>
          <cell r="C664" t="str">
            <v>DISTRITO NACIONAL</v>
          </cell>
        </row>
        <row r="665">
          <cell r="A665">
            <v>824</v>
          </cell>
          <cell r="B665" t="str">
            <v xml:space="preserve">ATM Multiplaza (Higuey) </v>
          </cell>
          <cell r="C665" t="str">
            <v>ESTE</v>
          </cell>
        </row>
        <row r="666">
          <cell r="A666">
            <v>825</v>
          </cell>
          <cell r="B666" t="str">
            <v xml:space="preserve">ATM Estacion Eco Cibeles (Las Matas de Farfán) </v>
          </cell>
          <cell r="C666" t="str">
            <v>SUR</v>
          </cell>
        </row>
        <row r="667">
          <cell r="A667">
            <v>826</v>
          </cell>
          <cell r="B667" t="str">
            <v xml:space="preserve">ATM Oficina Diamond Plaza II </v>
          </cell>
          <cell r="C667" t="str">
            <v>DISTRITO NACIONAL</v>
          </cell>
        </row>
        <row r="668">
          <cell r="A668">
            <v>827</v>
          </cell>
          <cell r="B668" t="str">
            <v xml:space="preserve">ATM Tienda Oxígeno Dominicano </v>
          </cell>
          <cell r="C668" t="str">
            <v>DISTRITO NACIONAL</v>
          </cell>
        </row>
        <row r="669">
          <cell r="A669">
            <v>828</v>
          </cell>
          <cell r="B669" t="str">
            <v xml:space="preserve">ATM Banca Fiduciaria </v>
          </cell>
          <cell r="C669" t="str">
            <v>DISTRITO NACIONAL</v>
          </cell>
        </row>
        <row r="670">
          <cell r="A670">
            <v>829</v>
          </cell>
          <cell r="B670" t="str">
            <v xml:space="preserve">ATM UNP Multicentro Sirena Baní </v>
          </cell>
          <cell r="C670" t="str">
            <v>SUR</v>
          </cell>
        </row>
        <row r="671">
          <cell r="A671">
            <v>830</v>
          </cell>
          <cell r="B671" t="str">
            <v xml:space="preserve">ATM UNP Sabana Grande de Boyá </v>
          </cell>
          <cell r="C671" t="str">
            <v>ESTE</v>
          </cell>
        </row>
        <row r="672">
          <cell r="A672">
            <v>831</v>
          </cell>
          <cell r="B672" t="str">
            <v xml:space="preserve">ATM Politécnico Loyola San Cristóbal </v>
          </cell>
          <cell r="C672" t="str">
            <v>SUR</v>
          </cell>
        </row>
        <row r="673">
          <cell r="A673">
            <v>832</v>
          </cell>
          <cell r="B673" t="str">
            <v xml:space="preserve">ATM Hospital Traumatológico La Vega </v>
          </cell>
          <cell r="C673" t="str">
            <v>NORTE</v>
          </cell>
        </row>
        <row r="674">
          <cell r="A674">
            <v>833</v>
          </cell>
          <cell r="B674" t="str">
            <v xml:space="preserve">ATM Cafetería CTB I </v>
          </cell>
          <cell r="C674" t="str">
            <v>DISTRITO NACIONAL</v>
          </cell>
        </row>
        <row r="675">
          <cell r="A675">
            <v>834</v>
          </cell>
          <cell r="B675" t="str">
            <v xml:space="preserve">ATM Centro Médico Moderno </v>
          </cell>
          <cell r="C675" t="str">
            <v>DISTRITO NACIONAL</v>
          </cell>
        </row>
        <row r="676">
          <cell r="A676">
            <v>835</v>
          </cell>
          <cell r="B676" t="str">
            <v xml:space="preserve">ATM UNP Megacentro </v>
          </cell>
          <cell r="C676" t="str">
            <v>DISTRITO NACIONAL</v>
          </cell>
        </row>
        <row r="677">
          <cell r="A677">
            <v>836</v>
          </cell>
          <cell r="B677" t="str">
            <v xml:space="preserve">ATM UNP Plaza Luperón </v>
          </cell>
          <cell r="C677" t="str">
            <v>DISTRITO NACIONAL</v>
          </cell>
        </row>
        <row r="678">
          <cell r="A678">
            <v>837</v>
          </cell>
          <cell r="B678" t="str">
            <v>ATM Estación Next Canabacoa</v>
          </cell>
          <cell r="C678" t="str">
            <v>NORTE</v>
          </cell>
        </row>
        <row r="679">
          <cell r="A679">
            <v>838</v>
          </cell>
          <cell r="B679" t="str">
            <v xml:space="preserve">ATM UNP Consuelo </v>
          </cell>
          <cell r="C679" t="str">
            <v>ESTE</v>
          </cell>
        </row>
        <row r="680">
          <cell r="A680">
            <v>839</v>
          </cell>
          <cell r="B680" t="str">
            <v xml:space="preserve">ATM INAPA </v>
          </cell>
          <cell r="C680" t="str">
            <v>DISTRITO NACIONAL</v>
          </cell>
        </row>
        <row r="681">
          <cell r="A681">
            <v>840</v>
          </cell>
          <cell r="B681" t="str">
            <v xml:space="preserve">ATM PUCMM (Santiago) </v>
          </cell>
          <cell r="C681" t="str">
            <v>NORTE</v>
          </cell>
        </row>
        <row r="682">
          <cell r="A682">
            <v>841</v>
          </cell>
          <cell r="B682" t="str">
            <v xml:space="preserve">ATM CEA </v>
          </cell>
          <cell r="C682" t="str">
            <v>DISTRITO NACIONAL</v>
          </cell>
        </row>
        <row r="683">
          <cell r="A683">
            <v>842</v>
          </cell>
          <cell r="B683" t="str">
            <v xml:space="preserve">ATM Plaza Orense II (La Romana) </v>
          </cell>
          <cell r="C683" t="str">
            <v>ESTE</v>
          </cell>
        </row>
        <row r="684">
          <cell r="A684">
            <v>843</v>
          </cell>
          <cell r="B684" t="str">
            <v xml:space="preserve">ATM Oficina Romana Centro </v>
          </cell>
          <cell r="C684" t="str">
            <v>ESTE</v>
          </cell>
        </row>
        <row r="685">
          <cell r="A685">
            <v>844</v>
          </cell>
          <cell r="B685" t="str">
            <v xml:space="preserve">ATM San Juan Shopping Center (Bávaro) </v>
          </cell>
          <cell r="C685" t="str">
            <v>ESTE</v>
          </cell>
        </row>
        <row r="686">
          <cell r="A686">
            <v>845</v>
          </cell>
          <cell r="B686" t="str">
            <v xml:space="preserve">ATM CERTV (Canal 4) </v>
          </cell>
          <cell r="C686" t="str">
            <v>DISTRITO NACIONAL</v>
          </cell>
        </row>
        <row r="687">
          <cell r="A687">
            <v>849</v>
          </cell>
          <cell r="B687" t="str">
            <v xml:space="preserve">ATM La Innovación </v>
          </cell>
          <cell r="C687" t="str">
            <v>DISTRITO NACIONAL</v>
          </cell>
        </row>
        <row r="688">
          <cell r="A688">
            <v>850</v>
          </cell>
          <cell r="B688" t="str">
            <v xml:space="preserve">ATM Hotel Be Live Hamaca </v>
          </cell>
          <cell r="C688" t="str">
            <v>DISTRITO NACIONAL</v>
          </cell>
        </row>
        <row r="689">
          <cell r="A689">
            <v>851</v>
          </cell>
          <cell r="B689" t="str">
            <v xml:space="preserve">ATM Hospital Vinicio Calventi </v>
          </cell>
          <cell r="C689" t="str">
            <v>NORTE</v>
          </cell>
        </row>
        <row r="690">
          <cell r="A690">
            <v>852</v>
          </cell>
          <cell r="B690" t="str">
            <v xml:space="preserve">ATM Gasolinera Franco Bido </v>
          </cell>
          <cell r="C690" t="str">
            <v>NORTE</v>
          </cell>
        </row>
        <row r="691">
          <cell r="A691">
            <v>853</v>
          </cell>
          <cell r="B691" t="str">
            <v xml:space="preserve">ATM Inversiones JF Group (Shell Canabacoa) </v>
          </cell>
          <cell r="C691" t="str">
            <v>NORTE</v>
          </cell>
        </row>
        <row r="692">
          <cell r="A692">
            <v>854</v>
          </cell>
          <cell r="B692" t="str">
            <v xml:space="preserve">ATM Centro Comercial Blanco Batista </v>
          </cell>
          <cell r="C692" t="str">
            <v>NORTE</v>
          </cell>
        </row>
        <row r="693">
          <cell r="A693">
            <v>855</v>
          </cell>
          <cell r="B693" t="str">
            <v xml:space="preserve">ATM Palacio de Justicia La Vega </v>
          </cell>
          <cell r="C693" t="str">
            <v>NORTE</v>
          </cell>
        </row>
        <row r="694">
          <cell r="A694">
            <v>856</v>
          </cell>
          <cell r="B694" t="str">
            <v xml:space="preserve">ATM Estación Petronán Altamira (Puerto Plata) </v>
          </cell>
          <cell r="C694" t="str">
            <v>NORTE</v>
          </cell>
        </row>
        <row r="695">
          <cell r="A695">
            <v>857</v>
          </cell>
          <cell r="B695" t="str">
            <v xml:space="preserve">ATM Oficina Los Alamos </v>
          </cell>
          <cell r="C695" t="str">
            <v>NORTE</v>
          </cell>
        </row>
        <row r="696">
          <cell r="A696">
            <v>858</v>
          </cell>
          <cell r="B696" t="str">
            <v xml:space="preserve">ATM Cooperativa Maestros (COOPNAMA) </v>
          </cell>
          <cell r="C696" t="str">
            <v>DISTRITO NACIONAL</v>
          </cell>
        </row>
        <row r="697">
          <cell r="A697">
            <v>859</v>
          </cell>
          <cell r="B697" t="str">
            <v xml:space="preserve">ATM Hotel Vista Sol (Punta Cana) </v>
          </cell>
          <cell r="C697" t="str">
            <v>ESTE</v>
          </cell>
        </row>
        <row r="698">
          <cell r="A698">
            <v>860</v>
          </cell>
          <cell r="B698" t="str">
            <v xml:space="preserve">ATM Oficina Bella Vista 27 de Febrero I </v>
          </cell>
          <cell r="C698" t="str">
            <v>DISTRITO NACIONAL</v>
          </cell>
        </row>
        <row r="699">
          <cell r="A699">
            <v>861</v>
          </cell>
          <cell r="B699" t="str">
            <v xml:space="preserve">ATM Oficina Bella Vista 27 de Febrero II </v>
          </cell>
          <cell r="C699" t="str">
            <v>DISTRITO NACIONAL</v>
          </cell>
        </row>
        <row r="700">
          <cell r="A700">
            <v>862</v>
          </cell>
          <cell r="B700" t="str">
            <v xml:space="preserve">ATM S/M Doble A (Sabaneta) </v>
          </cell>
          <cell r="C700" t="str">
            <v>NORTE</v>
          </cell>
        </row>
        <row r="701">
          <cell r="A701">
            <v>863</v>
          </cell>
          <cell r="B701" t="str">
            <v xml:space="preserve">ATM Estación Esso Autop. Duarte Km. 14 </v>
          </cell>
          <cell r="C701" t="str">
            <v>DISTRITO NACIONAL</v>
          </cell>
        </row>
        <row r="702">
          <cell r="A702">
            <v>864</v>
          </cell>
          <cell r="B702" t="str">
            <v xml:space="preserve">ATM Palmares Mall (San Francisco) </v>
          </cell>
          <cell r="C702" t="str">
            <v>NORTE</v>
          </cell>
        </row>
        <row r="703">
          <cell r="A703">
            <v>865</v>
          </cell>
          <cell r="B703" t="str">
            <v xml:space="preserve">ATM Club Naco </v>
          </cell>
          <cell r="C703" t="str">
            <v>DISTRITO NACIONAL</v>
          </cell>
        </row>
        <row r="704">
          <cell r="A704">
            <v>866</v>
          </cell>
          <cell r="B704" t="str">
            <v xml:space="preserve">ATM CARDNET </v>
          </cell>
          <cell r="C704" t="str">
            <v>DISTRITO NACIONAL</v>
          </cell>
        </row>
        <row r="705">
          <cell r="A705">
            <v>867</v>
          </cell>
          <cell r="B705" t="str">
            <v xml:space="preserve">ATM Estación Combustible Autopista El Coral </v>
          </cell>
          <cell r="C705" t="str">
            <v>ESTE</v>
          </cell>
        </row>
        <row r="706">
          <cell r="A706">
            <v>868</v>
          </cell>
          <cell r="B706" t="str">
            <v xml:space="preserve">ATM Casino Diamante </v>
          </cell>
          <cell r="C706" t="str">
            <v>DISTRITO NACIONAL</v>
          </cell>
        </row>
        <row r="707">
          <cell r="A707">
            <v>869</v>
          </cell>
          <cell r="B707" t="str">
            <v xml:space="preserve">ATM Estación Isla La Cueva (Cotuí) </v>
          </cell>
          <cell r="C707" t="str">
            <v>NORTE</v>
          </cell>
        </row>
        <row r="708">
          <cell r="A708">
            <v>870</v>
          </cell>
          <cell r="B708" t="str">
            <v xml:space="preserve">ATM Willbes Dominicana (Barahona) </v>
          </cell>
          <cell r="C708" t="str">
            <v>SUR</v>
          </cell>
        </row>
        <row r="709">
          <cell r="A709">
            <v>871</v>
          </cell>
          <cell r="B709" t="str">
            <v>ATM Plaza Cultural San Juan</v>
          </cell>
          <cell r="C709" t="str">
            <v>SUR</v>
          </cell>
        </row>
        <row r="710">
          <cell r="A710">
            <v>872</v>
          </cell>
          <cell r="B710" t="str">
            <v xml:space="preserve">ATM Zona Franca Pisano II (Santiago) </v>
          </cell>
          <cell r="C710" t="str">
            <v>NORTE</v>
          </cell>
        </row>
        <row r="711">
          <cell r="A711">
            <v>873</v>
          </cell>
          <cell r="B711" t="str">
            <v xml:space="preserve">ATM Centro de Caja San Cristóbal II </v>
          </cell>
          <cell r="C711" t="str">
            <v>SUR</v>
          </cell>
        </row>
        <row r="712">
          <cell r="A712">
            <v>874</v>
          </cell>
          <cell r="B712" t="str">
            <v xml:space="preserve">ATM Zona Franca Esperanza II (Mao) </v>
          </cell>
          <cell r="C712" t="str">
            <v>NORTE</v>
          </cell>
        </row>
        <row r="713">
          <cell r="A713">
            <v>875</v>
          </cell>
          <cell r="B713" t="str">
            <v xml:space="preserve">ATM Texaco Aut. Duarte KM 14 1/2 (Los Alcarrizos) </v>
          </cell>
          <cell r="C713" t="str">
            <v>DISTRITO NACIONAL</v>
          </cell>
        </row>
        <row r="714">
          <cell r="A714">
            <v>876</v>
          </cell>
          <cell r="B714" t="str">
            <v xml:space="preserve">ATM Estación Next Abraham Lincoln </v>
          </cell>
          <cell r="C714" t="str">
            <v>DISTRITO NACIONAL</v>
          </cell>
        </row>
        <row r="715">
          <cell r="A715">
            <v>877</v>
          </cell>
          <cell r="B715" t="str">
            <v xml:space="preserve">ATM Estación Los Samanes (Ranchito, La Vega) </v>
          </cell>
          <cell r="C715" t="str">
            <v>NORTE</v>
          </cell>
        </row>
        <row r="716">
          <cell r="A716">
            <v>878</v>
          </cell>
          <cell r="B716" t="str">
            <v>ATM UNP Cabral Y Baez</v>
          </cell>
          <cell r="C716" t="str">
            <v>NORTE</v>
          </cell>
        </row>
        <row r="717">
          <cell r="A717">
            <v>879</v>
          </cell>
          <cell r="B717" t="str">
            <v xml:space="preserve">ATM Plaza Metropolitana </v>
          </cell>
          <cell r="C717" t="str">
            <v>DISTRITO NACIONAL</v>
          </cell>
        </row>
        <row r="718">
          <cell r="A718">
            <v>880</v>
          </cell>
          <cell r="B718" t="str">
            <v xml:space="preserve">ATM Autoservicio Barahona II </v>
          </cell>
          <cell r="C718" t="str">
            <v>SUR</v>
          </cell>
        </row>
        <row r="719">
          <cell r="A719">
            <v>881</v>
          </cell>
          <cell r="B719" t="str">
            <v xml:space="preserve">ATM UNP Yaguate (San Cristóbal) </v>
          </cell>
          <cell r="C719" t="str">
            <v>SUR</v>
          </cell>
        </row>
        <row r="720">
          <cell r="A720">
            <v>882</v>
          </cell>
          <cell r="B720" t="str">
            <v xml:space="preserve">ATM Oficina Moca II </v>
          </cell>
          <cell r="C720" t="str">
            <v>NORTE</v>
          </cell>
        </row>
        <row r="721">
          <cell r="A721">
            <v>883</v>
          </cell>
          <cell r="B721" t="str">
            <v xml:space="preserve">ATM Oficina Filadelfia Plaza </v>
          </cell>
          <cell r="C721" t="str">
            <v>DISTRITO NACIONAL</v>
          </cell>
        </row>
        <row r="722">
          <cell r="A722">
            <v>884</v>
          </cell>
          <cell r="B722" t="str">
            <v xml:space="preserve">ATM UNP Olé Sabana Perdida </v>
          </cell>
          <cell r="C722" t="str">
            <v>DISTRITO NACIONAL</v>
          </cell>
        </row>
        <row r="723">
          <cell r="A723">
            <v>885</v>
          </cell>
          <cell r="B723" t="str">
            <v xml:space="preserve">ATM UNP Rancho Arriba </v>
          </cell>
          <cell r="C723" t="str">
            <v>SUR</v>
          </cell>
        </row>
        <row r="724">
          <cell r="A724">
            <v>886</v>
          </cell>
          <cell r="B724" t="str">
            <v xml:space="preserve">ATM Oficina Guayubín </v>
          </cell>
          <cell r="C724" t="str">
            <v>NORTE</v>
          </cell>
        </row>
        <row r="725">
          <cell r="A725">
            <v>887</v>
          </cell>
          <cell r="B725" t="str">
            <v>ATM S/M Bravo Los Proceres</v>
          </cell>
          <cell r="C725" t="str">
            <v>DISTRITO NACIONAL</v>
          </cell>
        </row>
        <row r="726">
          <cell r="A726">
            <v>888</v>
          </cell>
          <cell r="B726" t="str">
            <v>ATM Oficina galeria 56 II (SFM)</v>
          </cell>
          <cell r="C726" t="str">
            <v>NORTE</v>
          </cell>
        </row>
        <row r="727">
          <cell r="A727">
            <v>889</v>
          </cell>
          <cell r="B727" t="str">
            <v>ATM Oficina Plaza Lama Máximo Gómez II</v>
          </cell>
          <cell r="C727" t="str">
            <v>DISTRITO NACIONAL</v>
          </cell>
        </row>
        <row r="728">
          <cell r="A728">
            <v>890</v>
          </cell>
          <cell r="B728" t="str">
            <v xml:space="preserve">ATM Escuela Penitenciaria (San Cristóbal) </v>
          </cell>
          <cell r="C728" t="str">
            <v>SUR</v>
          </cell>
        </row>
        <row r="729">
          <cell r="A729">
            <v>891</v>
          </cell>
          <cell r="B729" t="str">
            <v xml:space="preserve">ATM Estación Texaco (Barahona) </v>
          </cell>
          <cell r="C729" t="str">
            <v>SUR</v>
          </cell>
        </row>
        <row r="730">
          <cell r="A730">
            <v>892</v>
          </cell>
          <cell r="B730" t="str">
            <v xml:space="preserve">ATM Edificio Globalia (Naco) </v>
          </cell>
          <cell r="C730" t="str">
            <v>DISTRITO NACIONAL</v>
          </cell>
        </row>
        <row r="731">
          <cell r="A731">
            <v>893</v>
          </cell>
          <cell r="B731" t="str">
            <v xml:space="preserve">ATM Hotel Be Live Canoa (Bayahibe) II </v>
          </cell>
          <cell r="C731" t="str">
            <v>ESTE</v>
          </cell>
        </row>
        <row r="732">
          <cell r="A732">
            <v>894</v>
          </cell>
          <cell r="B732" t="str">
            <v>ATM Eco Petroleo Estero Hondo</v>
          </cell>
          <cell r="C732" t="str">
            <v>NORTE</v>
          </cell>
        </row>
        <row r="733">
          <cell r="A733">
            <v>895</v>
          </cell>
          <cell r="B733" t="str">
            <v xml:space="preserve">ATM S/M Bravo (Santiago) </v>
          </cell>
          <cell r="C733" t="str">
            <v>NORTE</v>
          </cell>
        </row>
        <row r="734">
          <cell r="A734">
            <v>896</v>
          </cell>
          <cell r="B734" t="str">
            <v xml:space="preserve">ATM Campamento Militar 16 de Agosto I </v>
          </cell>
          <cell r="C734" t="str">
            <v>DISTRITO NACIONAL</v>
          </cell>
        </row>
        <row r="735">
          <cell r="A735">
            <v>897</v>
          </cell>
          <cell r="B735" t="str">
            <v xml:space="preserve">ATM Campamento Militar 16 de Agosto II </v>
          </cell>
          <cell r="C735" t="str">
            <v>DISTRITO NACIONAL</v>
          </cell>
        </row>
        <row r="736">
          <cell r="A736">
            <v>899</v>
          </cell>
          <cell r="B736" t="str">
            <v xml:space="preserve">ATM Oficina Punta Cana </v>
          </cell>
          <cell r="C736" t="str">
            <v>ESTE</v>
          </cell>
        </row>
        <row r="737">
          <cell r="A737">
            <v>900</v>
          </cell>
          <cell r="B737" t="str">
            <v xml:space="preserve">ATM UNP Merca Santo Domingo </v>
          </cell>
          <cell r="C737" t="str">
            <v>DISTRITO NACIONAL</v>
          </cell>
        </row>
        <row r="738">
          <cell r="A738">
            <v>901</v>
          </cell>
          <cell r="B738" t="str">
            <v>ATM Licor Mart-01</v>
          </cell>
          <cell r="C738" t="str">
            <v>DISTRITO NACIONAL</v>
          </cell>
        </row>
        <row r="739">
          <cell r="A739">
            <v>902</v>
          </cell>
          <cell r="B739" t="str">
            <v xml:space="preserve">ATM Oficina Plaza Florida </v>
          </cell>
          <cell r="C739" t="str">
            <v>DISTRITO NACIONAL</v>
          </cell>
        </row>
        <row r="740">
          <cell r="A740">
            <v>903</v>
          </cell>
          <cell r="B740" t="str">
            <v xml:space="preserve">ATM Oficina La Vega Real I </v>
          </cell>
          <cell r="C740" t="str">
            <v>NORTE</v>
          </cell>
        </row>
        <row r="741">
          <cell r="A741">
            <v>904</v>
          </cell>
          <cell r="B741" t="str">
            <v xml:space="preserve">ATM Oficina Multicentro La Sirena Churchill </v>
          </cell>
          <cell r="C741" t="str">
            <v>DISTRITO NACIONAL</v>
          </cell>
        </row>
        <row r="742">
          <cell r="A742">
            <v>905</v>
          </cell>
          <cell r="B742" t="str">
            <v xml:space="preserve">ATM Oficina La Vega Real II </v>
          </cell>
          <cell r="C742" t="str">
            <v>NORTE</v>
          </cell>
        </row>
        <row r="743">
          <cell r="A743">
            <v>906</v>
          </cell>
          <cell r="B743" t="str">
            <v xml:space="preserve">ATM MESCYT  </v>
          </cell>
          <cell r="C743" t="str">
            <v>DISTRITO NACIONAL</v>
          </cell>
        </row>
        <row r="744">
          <cell r="A744">
            <v>907</v>
          </cell>
          <cell r="B744" t="str">
            <v xml:space="preserve">ATM Texaco Estación Aut. Duarte (Los Ríos) </v>
          </cell>
          <cell r="C744" t="str">
            <v>DISTRITO NACIONAL</v>
          </cell>
        </row>
        <row r="745">
          <cell r="A745">
            <v>908</v>
          </cell>
          <cell r="B745" t="str">
            <v xml:space="preserve">ATM Oficina Plaza Botánika </v>
          </cell>
          <cell r="C745" t="str">
            <v>DISTRITO NACIONAL</v>
          </cell>
        </row>
        <row r="746">
          <cell r="A746">
            <v>909</v>
          </cell>
          <cell r="B746" t="str">
            <v xml:space="preserve">ATM UNP UASD </v>
          </cell>
          <cell r="C746" t="str">
            <v>DISTRITO NACIONAL</v>
          </cell>
        </row>
        <row r="747">
          <cell r="A747">
            <v>910</v>
          </cell>
          <cell r="B747" t="str">
            <v xml:space="preserve">ATM Oficina El Sol II (Santiago) </v>
          </cell>
          <cell r="C747" t="str">
            <v>NORTE</v>
          </cell>
        </row>
        <row r="748">
          <cell r="A748">
            <v>911</v>
          </cell>
          <cell r="B748" t="str">
            <v xml:space="preserve">ATM Oficina Venezuela II </v>
          </cell>
          <cell r="C748" t="str">
            <v>DISTRITO NACIONAL</v>
          </cell>
        </row>
        <row r="749">
          <cell r="A749">
            <v>912</v>
          </cell>
          <cell r="B749" t="str">
            <v xml:space="preserve">ATM Oficina San Pedro II </v>
          </cell>
          <cell r="C749" t="str">
            <v>ESTE</v>
          </cell>
        </row>
        <row r="750">
          <cell r="A750">
            <v>913</v>
          </cell>
          <cell r="B750" t="str">
            <v xml:space="preserve">ATM S/M Pola Sarasota </v>
          </cell>
          <cell r="C750" t="str">
            <v>DISTRITO NACIONAL</v>
          </cell>
        </row>
        <row r="751">
          <cell r="A751">
            <v>914</v>
          </cell>
          <cell r="B751" t="str">
            <v xml:space="preserve">ATM Clínica Abreu </v>
          </cell>
          <cell r="C751" t="str">
            <v>DISTRITO NACIONAL</v>
          </cell>
        </row>
        <row r="752">
          <cell r="A752">
            <v>915</v>
          </cell>
          <cell r="B752" t="str">
            <v xml:space="preserve">ATM Multicentro La Sirena Aut. Duarte </v>
          </cell>
          <cell r="C752" t="str">
            <v>DISTRITO NACIONAL</v>
          </cell>
        </row>
        <row r="753">
          <cell r="A753">
            <v>916</v>
          </cell>
          <cell r="B753" t="str">
            <v xml:space="preserve">ATM S/M La Cadena Lincoln </v>
          </cell>
          <cell r="C753" t="str">
            <v>DISTRITO NACIONAL</v>
          </cell>
        </row>
        <row r="754">
          <cell r="A754">
            <v>917</v>
          </cell>
          <cell r="B754" t="str">
            <v xml:space="preserve">ATM Oficina Los Mina </v>
          </cell>
          <cell r="C754" t="str">
            <v>DISTRITO NACIONAL</v>
          </cell>
        </row>
        <row r="755">
          <cell r="A755">
            <v>918</v>
          </cell>
          <cell r="B755" t="str">
            <v xml:space="preserve">ATM S/M Liverpool de la Jacobo Majluta </v>
          </cell>
          <cell r="C755" t="str">
            <v>DISTRITO NACIONAL</v>
          </cell>
        </row>
        <row r="756">
          <cell r="A756">
            <v>919</v>
          </cell>
          <cell r="B756" t="str">
            <v xml:space="preserve">ATM S/M La Cadena Sarasota </v>
          </cell>
          <cell r="C756" t="str">
            <v>DISTRITO NACIONAL</v>
          </cell>
        </row>
        <row r="757">
          <cell r="A757">
            <v>921</v>
          </cell>
          <cell r="B757" t="str">
            <v xml:space="preserve">ATM Amber Cove (Puerto Plata) </v>
          </cell>
          <cell r="C757" t="str">
            <v>NORTE</v>
          </cell>
        </row>
        <row r="758">
          <cell r="A758">
            <v>923</v>
          </cell>
          <cell r="B758" t="str">
            <v xml:space="preserve">ATM Agroindustrial San Pedro de Macorís </v>
          </cell>
          <cell r="C758" t="str">
            <v>ESTE</v>
          </cell>
        </row>
        <row r="759">
          <cell r="A759">
            <v>924</v>
          </cell>
          <cell r="B759" t="str">
            <v>ATM S/M Mimasa (Samaná)</v>
          </cell>
          <cell r="C759" t="str">
            <v>NORTE</v>
          </cell>
        </row>
        <row r="760">
          <cell r="A760">
            <v>925</v>
          </cell>
          <cell r="B760" t="str">
            <v xml:space="preserve">ATM Oficina Plaza Lama Av. 27 de Febrero </v>
          </cell>
          <cell r="C760" t="str">
            <v>DISTRITO NACIONAL</v>
          </cell>
        </row>
        <row r="761">
          <cell r="A761">
            <v>926</v>
          </cell>
          <cell r="B761" t="str">
            <v>ATM S/M Juan Cepin</v>
          </cell>
          <cell r="C761" t="str">
            <v>NORTE</v>
          </cell>
        </row>
        <row r="762">
          <cell r="A762">
            <v>927</v>
          </cell>
          <cell r="B762" t="str">
            <v>ATM S/M Bravo La Esperilla</v>
          </cell>
          <cell r="C762" t="str">
            <v>DISTRITO NACIONAL</v>
          </cell>
        </row>
        <row r="763">
          <cell r="A763">
            <v>928</v>
          </cell>
          <cell r="B763" t="str">
            <v>ATM Estación Texaco Hispanoamericana</v>
          </cell>
          <cell r="C763" t="str">
            <v>NORTE</v>
          </cell>
        </row>
        <row r="764">
          <cell r="A764">
            <v>929</v>
          </cell>
          <cell r="B764" t="str">
            <v>ATM Autoservicio Nacional El Conde</v>
          </cell>
          <cell r="C764" t="str">
            <v>DISTRITO NACIONAL</v>
          </cell>
        </row>
        <row r="765">
          <cell r="A765">
            <v>930</v>
          </cell>
          <cell r="B765" t="str">
            <v>ATM Oficina Plaza Spring Center</v>
          </cell>
          <cell r="C765" t="str">
            <v>DISTRITO NACIONAL</v>
          </cell>
        </row>
        <row r="766">
          <cell r="A766">
            <v>931</v>
          </cell>
          <cell r="B766" t="str">
            <v xml:space="preserve">ATM Autobanco Luperón I </v>
          </cell>
          <cell r="C766" t="str">
            <v>DISTRITO NACIONAL</v>
          </cell>
        </row>
        <row r="767">
          <cell r="A767">
            <v>932</v>
          </cell>
          <cell r="B767" t="str">
            <v xml:space="preserve">ATM Banco Agrícola </v>
          </cell>
          <cell r="C767" t="str">
            <v>DISTRITO NACIONAL</v>
          </cell>
        </row>
        <row r="768">
          <cell r="A768">
            <v>933</v>
          </cell>
          <cell r="B768" t="str">
            <v>ATM Hotel Dreams Punta Cana II</v>
          </cell>
          <cell r="C768" t="str">
            <v>ESTE</v>
          </cell>
        </row>
        <row r="769">
          <cell r="A769">
            <v>934</v>
          </cell>
          <cell r="B769" t="str">
            <v>ATM Hotel Dreams La Romana</v>
          </cell>
          <cell r="C769" t="str">
            <v>ESTE</v>
          </cell>
        </row>
        <row r="770">
          <cell r="A770">
            <v>935</v>
          </cell>
          <cell r="B770" t="str">
            <v xml:space="preserve">ATM Oficina John F. Kennedy </v>
          </cell>
          <cell r="C770" t="str">
            <v>DISTRITO NACIONAL</v>
          </cell>
        </row>
        <row r="771">
          <cell r="A771">
            <v>936</v>
          </cell>
          <cell r="B771" t="str">
            <v xml:space="preserve">ATM Autobanco Oficina La Vega I </v>
          </cell>
          <cell r="C771" t="str">
            <v>NORTE</v>
          </cell>
        </row>
        <row r="772">
          <cell r="A772">
            <v>937</v>
          </cell>
          <cell r="B772" t="str">
            <v xml:space="preserve">ATM Autobanco Oficina La Vega II </v>
          </cell>
          <cell r="C772" t="str">
            <v>NORTE</v>
          </cell>
        </row>
        <row r="773">
          <cell r="A773">
            <v>938</v>
          </cell>
          <cell r="B773" t="str">
            <v xml:space="preserve">ATM Autobanco Oficina Filadelfia Plaza </v>
          </cell>
          <cell r="C773" t="str">
            <v>DISTRITO NACIONAL</v>
          </cell>
        </row>
        <row r="774">
          <cell r="A774">
            <v>939</v>
          </cell>
          <cell r="B774" t="str">
            <v xml:space="preserve">ATM Estación Texaco Máximo Gómez </v>
          </cell>
          <cell r="C774" t="str">
            <v>DISTRITO NACIONAL</v>
          </cell>
        </row>
        <row r="775">
          <cell r="A775">
            <v>940</v>
          </cell>
          <cell r="B775" t="str">
            <v xml:space="preserve">ATM Oficina El Portal (Santiago) </v>
          </cell>
          <cell r="C775" t="str">
            <v>NORTE</v>
          </cell>
        </row>
        <row r="776">
          <cell r="A776">
            <v>941</v>
          </cell>
          <cell r="B776" t="str">
            <v xml:space="preserve">ATM Estación Next (Puerto Plata) </v>
          </cell>
          <cell r="C776" t="str">
            <v>NORTE</v>
          </cell>
        </row>
        <row r="777">
          <cell r="A777">
            <v>942</v>
          </cell>
          <cell r="B777" t="str">
            <v xml:space="preserve">ATM Estación Texaco La Vega </v>
          </cell>
          <cell r="C777" t="str">
            <v>NORTE</v>
          </cell>
        </row>
        <row r="778">
          <cell r="A778">
            <v>943</v>
          </cell>
          <cell r="B778" t="str">
            <v xml:space="preserve">ATM Oficina Tránsito Terreste </v>
          </cell>
          <cell r="C778" t="str">
            <v>DISTRITO NACIONAL</v>
          </cell>
        </row>
        <row r="779">
          <cell r="A779">
            <v>944</v>
          </cell>
          <cell r="B779" t="str">
            <v xml:space="preserve">ATM UNP Mao </v>
          </cell>
          <cell r="C779" t="str">
            <v>NORTE</v>
          </cell>
        </row>
        <row r="780">
          <cell r="A780">
            <v>945</v>
          </cell>
          <cell r="B780" t="str">
            <v xml:space="preserve">ATM UNP El Valle (Hato Mayor) </v>
          </cell>
          <cell r="C780" t="str">
            <v>ESTE</v>
          </cell>
        </row>
        <row r="781">
          <cell r="A781">
            <v>946</v>
          </cell>
          <cell r="B781" t="str">
            <v xml:space="preserve">ATM Oficina Núñez de Cáceres I </v>
          </cell>
          <cell r="C781" t="str">
            <v>DISTRITO NACIONAL</v>
          </cell>
        </row>
        <row r="782">
          <cell r="A782">
            <v>947</v>
          </cell>
          <cell r="B782" t="str">
            <v xml:space="preserve">ATM Superintendencia de Bancos </v>
          </cell>
          <cell r="C782" t="str">
            <v>DISTRITO NACIONAL</v>
          </cell>
        </row>
        <row r="783">
          <cell r="A783">
            <v>948</v>
          </cell>
          <cell r="B783" t="str">
            <v xml:space="preserve">ATM Autobanco El Jaya II (SFM) </v>
          </cell>
          <cell r="C783" t="str">
            <v>NORTE</v>
          </cell>
        </row>
        <row r="784">
          <cell r="A784">
            <v>949</v>
          </cell>
          <cell r="B784" t="str">
            <v xml:space="preserve">ATM S/M Bravo San Isidro Coral Mall </v>
          </cell>
          <cell r="C784" t="str">
            <v>DISTRITO NACIONAL</v>
          </cell>
        </row>
        <row r="785">
          <cell r="A785">
            <v>950</v>
          </cell>
          <cell r="B785" t="str">
            <v xml:space="preserve">ATM Oficina Monterrico </v>
          </cell>
          <cell r="C785" t="str">
            <v>NORTE</v>
          </cell>
        </row>
        <row r="786">
          <cell r="A786">
            <v>951</v>
          </cell>
          <cell r="B786" t="str">
            <v xml:space="preserve">ATM Oficina Plaza Haché JFK </v>
          </cell>
          <cell r="C786" t="str">
            <v>DISTRITO NACIONAL</v>
          </cell>
        </row>
        <row r="787">
          <cell r="A787">
            <v>952</v>
          </cell>
          <cell r="B787" t="str">
            <v xml:space="preserve">ATM Alvarez Rivas </v>
          </cell>
          <cell r="C787" t="str">
            <v>DISTRITO NACIONAL</v>
          </cell>
        </row>
        <row r="788">
          <cell r="A788">
            <v>953</v>
          </cell>
          <cell r="B788" t="str">
            <v xml:space="preserve">ATM Estafeta Dirección General de Pasaportes/Migración </v>
          </cell>
          <cell r="C788" t="str">
            <v>DISTRITO NACIONAL</v>
          </cell>
        </row>
        <row r="789">
          <cell r="A789">
            <v>954</v>
          </cell>
          <cell r="B789" t="str">
            <v xml:space="preserve">ATM LAESA Pimentel </v>
          </cell>
          <cell r="C789" t="str">
            <v>NORTE</v>
          </cell>
        </row>
        <row r="790">
          <cell r="A790">
            <v>955</v>
          </cell>
          <cell r="B790" t="str">
            <v xml:space="preserve">ATM Oficina Americana Independencia II </v>
          </cell>
          <cell r="C790" t="str">
            <v>DISTRITO NACIONAL</v>
          </cell>
        </row>
        <row r="791">
          <cell r="A791">
            <v>956</v>
          </cell>
          <cell r="B791" t="str">
            <v xml:space="preserve">ATM Autoservicio El Jaya (SFM) </v>
          </cell>
          <cell r="C791" t="str">
            <v>NORTE</v>
          </cell>
        </row>
        <row r="792">
          <cell r="A792">
            <v>957</v>
          </cell>
          <cell r="B792" t="str">
            <v xml:space="preserve">ATM Oficina Venezuela </v>
          </cell>
          <cell r="C792" t="str">
            <v>DISTRITO NACIONAL</v>
          </cell>
        </row>
        <row r="793">
          <cell r="A793">
            <v>958</v>
          </cell>
          <cell r="B793" t="str">
            <v xml:space="preserve">ATM Olé Aut. San Isidro </v>
          </cell>
          <cell r="C793" t="str">
            <v>DISTRITO NACIONAL</v>
          </cell>
        </row>
        <row r="794">
          <cell r="A794">
            <v>959</v>
          </cell>
          <cell r="B794" t="str">
            <v>ATM Estación Next Bavaro</v>
          </cell>
          <cell r="C794" t="str">
            <v>ESTE</v>
          </cell>
        </row>
        <row r="795">
          <cell r="A795">
            <v>960</v>
          </cell>
          <cell r="B795" t="str">
            <v xml:space="preserve">ATM Oficina Villa Ofelia I (San Juan) </v>
          </cell>
          <cell r="C795" t="str">
            <v>SUR</v>
          </cell>
        </row>
        <row r="796">
          <cell r="A796">
            <v>961</v>
          </cell>
          <cell r="B796" t="str">
            <v xml:space="preserve">ATM Listín Diario </v>
          </cell>
          <cell r="C796" t="str">
            <v>DISTRITO NACIONAL</v>
          </cell>
        </row>
        <row r="797">
          <cell r="A797">
            <v>962</v>
          </cell>
          <cell r="B797" t="str">
            <v xml:space="preserve">ATM Oficina Villa Ofelia II (San Juan) </v>
          </cell>
          <cell r="C797" t="str">
            <v>SUR</v>
          </cell>
        </row>
        <row r="798">
          <cell r="A798">
            <v>963</v>
          </cell>
          <cell r="B798" t="str">
            <v xml:space="preserve">ATM Multiplaza La Romana </v>
          </cell>
          <cell r="C798" t="str">
            <v>ESTE</v>
          </cell>
        </row>
        <row r="799">
          <cell r="A799">
            <v>964</v>
          </cell>
          <cell r="B799" t="str">
            <v>ATM Hotel Sunscape (Norte)</v>
          </cell>
          <cell r="C799" t="str">
            <v>NORTE</v>
          </cell>
        </row>
        <row r="800">
          <cell r="A800">
            <v>965</v>
          </cell>
          <cell r="B800" t="str">
            <v xml:space="preserve">ATM S/M La Fuente FUN (Santiago) </v>
          </cell>
          <cell r="C800" t="str">
            <v>NORTE</v>
          </cell>
        </row>
        <row r="801">
          <cell r="A801">
            <v>966</v>
          </cell>
          <cell r="B801" t="str">
            <v>ATM Centro Medico Real</v>
          </cell>
          <cell r="C801" t="str">
            <v>DISTRITO NACIONAL</v>
          </cell>
        </row>
        <row r="802">
          <cell r="A802">
            <v>967</v>
          </cell>
          <cell r="B802" t="str">
            <v xml:space="preserve">ATM UNP Hiper Olé Autopista Duarte </v>
          </cell>
          <cell r="C802" t="str">
            <v>DISTRITO NACIONAL</v>
          </cell>
        </row>
        <row r="803">
          <cell r="A803">
            <v>968</v>
          </cell>
          <cell r="B803" t="str">
            <v xml:space="preserve">ATM UNP Mercado Baní </v>
          </cell>
          <cell r="C803" t="str">
            <v>SUR</v>
          </cell>
        </row>
        <row r="804">
          <cell r="A804">
            <v>969</v>
          </cell>
          <cell r="B804" t="str">
            <v xml:space="preserve">ATM Oficina El Sol I (Santiago) </v>
          </cell>
          <cell r="C804" t="str">
            <v>NORTE</v>
          </cell>
        </row>
        <row r="805">
          <cell r="A805">
            <v>970</v>
          </cell>
          <cell r="B805" t="str">
            <v xml:space="preserve">ATM S/M Olé Haina </v>
          </cell>
          <cell r="C805" t="str">
            <v>DISTRITO NACIONAL</v>
          </cell>
        </row>
        <row r="806">
          <cell r="A806">
            <v>971</v>
          </cell>
          <cell r="B806" t="str">
            <v xml:space="preserve">ATM Club Banreservas I </v>
          </cell>
          <cell r="C806" t="str">
            <v>DISTRITO NACIONAL</v>
          </cell>
        </row>
        <row r="807">
          <cell r="A807">
            <v>972</v>
          </cell>
          <cell r="B807" t="str">
            <v>ATM Banco Bandex I (Antiguo BNV I)</v>
          </cell>
          <cell r="C807" t="str">
            <v>DISTRITO NACIONAL</v>
          </cell>
        </row>
        <row r="808">
          <cell r="A808">
            <v>973</v>
          </cell>
          <cell r="B808" t="str">
            <v xml:space="preserve">ATM Oficina Sabana de la Mar </v>
          </cell>
          <cell r="C808" t="str">
            <v>DISTRITO NACIONAL</v>
          </cell>
        </row>
        <row r="809">
          <cell r="A809">
            <v>974</v>
          </cell>
          <cell r="B809" t="str">
            <v xml:space="preserve">ATM S/M Nacional Ave. Lope de Vega </v>
          </cell>
          <cell r="C809" t="str">
            <v>DISTRITO NACIONAL</v>
          </cell>
        </row>
        <row r="810">
          <cell r="A810">
            <v>976</v>
          </cell>
          <cell r="B810" t="str">
            <v xml:space="preserve">ATM Oficina Diamond Plaza I </v>
          </cell>
          <cell r="C810" t="str">
            <v>DISTRITO NACIONAL</v>
          </cell>
        </row>
        <row r="811">
          <cell r="A811">
            <v>977</v>
          </cell>
          <cell r="B811" t="str">
            <v>ATM Oficina Goico Castro</v>
          </cell>
          <cell r="C811" t="str">
            <v>DISTRITO NACIONAL</v>
          </cell>
        </row>
        <row r="812">
          <cell r="A812">
            <v>978</v>
          </cell>
          <cell r="B812" t="str">
            <v xml:space="preserve">ATM Restaurante Jalao </v>
          </cell>
          <cell r="C812" t="str">
            <v>DISTRITO NACIONAL</v>
          </cell>
        </row>
        <row r="813">
          <cell r="A813">
            <v>979</v>
          </cell>
          <cell r="B813" t="str">
            <v xml:space="preserve">ATM Oficina Luperón I </v>
          </cell>
          <cell r="C813" t="str">
            <v>DISTRITO NACIONAL</v>
          </cell>
        </row>
        <row r="814">
          <cell r="A814">
            <v>980</v>
          </cell>
          <cell r="B814" t="str">
            <v xml:space="preserve">ATM Oficina Bella Vista Mall II </v>
          </cell>
          <cell r="C814" t="str">
            <v>DISTRITO NACIONAL</v>
          </cell>
        </row>
        <row r="815">
          <cell r="A815">
            <v>981</v>
          </cell>
          <cell r="B815" t="str">
            <v xml:space="preserve">ATM Edificio 911 </v>
          </cell>
          <cell r="C815" t="str">
            <v>DISTRITO NACIONAL</v>
          </cell>
        </row>
        <row r="816">
          <cell r="A816">
            <v>982</v>
          </cell>
          <cell r="B816" t="str">
            <v xml:space="preserve">ATM Estación Texaco Grupo Las Canas </v>
          </cell>
          <cell r="C816" t="str">
            <v>DISTRITO NACIONAL</v>
          </cell>
        </row>
        <row r="817">
          <cell r="A817">
            <v>983</v>
          </cell>
          <cell r="B817" t="str">
            <v xml:space="preserve">ATM Bravo República de Colombia </v>
          </cell>
          <cell r="C817" t="str">
            <v>DISTRITO NACIONAL</v>
          </cell>
        </row>
        <row r="818">
          <cell r="A818">
            <v>984</v>
          </cell>
          <cell r="B818" t="str">
            <v xml:space="preserve">ATM Oficina Neiba II </v>
          </cell>
          <cell r="C818" t="str">
            <v>SUR</v>
          </cell>
        </row>
        <row r="819">
          <cell r="A819">
            <v>985</v>
          </cell>
          <cell r="B819" t="str">
            <v xml:space="preserve">ATM Oficina Dajabón II </v>
          </cell>
          <cell r="C819" t="str">
            <v>NORTE</v>
          </cell>
        </row>
        <row r="820">
          <cell r="A820">
            <v>986</v>
          </cell>
          <cell r="B820" t="str">
            <v xml:space="preserve">ATM S/M Jumbo (La Vega) </v>
          </cell>
          <cell r="C820" t="str">
            <v>NORTE</v>
          </cell>
        </row>
        <row r="821">
          <cell r="A821">
            <v>987</v>
          </cell>
          <cell r="B821" t="str">
            <v xml:space="preserve">ATM S/M Jumbo (Moca) </v>
          </cell>
          <cell r="C821" t="str">
            <v>NORTE</v>
          </cell>
        </row>
        <row r="822">
          <cell r="A822">
            <v>988</v>
          </cell>
          <cell r="B822" t="str">
            <v xml:space="preserve">ATM Estación Sigma 27 de Febrero </v>
          </cell>
          <cell r="C822" t="str">
            <v>DISTRITO NACIONAL</v>
          </cell>
        </row>
        <row r="823">
          <cell r="A823">
            <v>989</v>
          </cell>
          <cell r="B823" t="str">
            <v xml:space="preserve">ATM Ministerio de Deportes </v>
          </cell>
          <cell r="C823" t="str">
            <v>DISTRITO NACIONAL</v>
          </cell>
        </row>
        <row r="824">
          <cell r="A824">
            <v>990</v>
          </cell>
          <cell r="B824" t="str">
            <v>ATM Autoservicio Oficina Bonao II</v>
          </cell>
          <cell r="C824" t="str">
            <v>NORTE</v>
          </cell>
        </row>
        <row r="825">
          <cell r="A825">
            <v>991</v>
          </cell>
          <cell r="B825" t="str">
            <v xml:space="preserve">ATM UNP Las Matas de Santa Cruz </v>
          </cell>
          <cell r="C825" t="str">
            <v>NORTE</v>
          </cell>
        </row>
        <row r="826">
          <cell r="A826">
            <v>993</v>
          </cell>
          <cell r="B826" t="str">
            <v xml:space="preserve">ATM Centro Medico Integral II 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  <row r="829">
          <cell r="A829">
            <v>994</v>
          </cell>
          <cell r="B829" t="str">
            <v>ATM Telemicro</v>
          </cell>
          <cell r="C829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K12" sqref="K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8" t="s">
        <v>58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131.832442129627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2600</v>
      </c>
    </row>
    <row r="4" spans="1:11" ht="18" x14ac:dyDescent="0.25">
      <c r="A4" s="105" t="str">
        <f t="shared" ref="A4:A12" ca="1" si="0">CONCATENATE(TODAY()-C4," días")</f>
        <v>94.4985879629603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2601</v>
      </c>
    </row>
    <row r="5" spans="1:11" ht="18" x14ac:dyDescent="0.25">
      <c r="A5" s="105" t="str">
        <f ca="1">CONCATENATE(TODAY()-C5," días")</f>
        <v>84.4985879629603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2600</v>
      </c>
    </row>
    <row r="6" spans="1:11" ht="18" x14ac:dyDescent="0.25">
      <c r="A6" s="105" t="str">
        <f t="shared" ca="1" si="0"/>
        <v>84.5651273148178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2600</v>
      </c>
    </row>
    <row r="7" spans="1:11" ht="18" x14ac:dyDescent="0.25">
      <c r="A7" s="105" t="str">
        <f t="shared" ca="1" si="0"/>
        <v>55.0556018518546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2573</v>
      </c>
    </row>
    <row r="8" spans="1:11" ht="18" x14ac:dyDescent="0.25">
      <c r="A8" s="105" t="str">
        <f t="shared" ca="1" si="0"/>
        <v>49.4964583333349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2594</v>
      </c>
    </row>
    <row r="9" spans="1:11" ht="18" x14ac:dyDescent="0.25">
      <c r="A9" s="105" t="str">
        <f t="shared" ca="1" si="0"/>
        <v>36.0611689814832 días</v>
      </c>
      <c r="B9" s="122" t="s">
        <v>2599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2573</v>
      </c>
    </row>
    <row r="10" spans="1:11" ht="18" x14ac:dyDescent="0.25">
      <c r="A10" s="105" t="str">
        <f t="shared" ca="1" si="0"/>
        <v>38.1852893518517 días</v>
      </c>
      <c r="B10" s="122" t="s">
        <v>2598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8.10918981481518 días</v>
      </c>
      <c r="B11" s="107">
        <v>3336021318</v>
      </c>
      <c r="C11" s="94">
        <v>44448.890810185185</v>
      </c>
      <c r="D11" s="94" t="s">
        <v>2174</v>
      </c>
      <c r="E11" s="145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42" t="s">
        <v>2238</v>
      </c>
    </row>
    <row r="12" spans="1:11" ht="18" x14ac:dyDescent="0.25">
      <c r="A12" s="105" t="str">
        <f t="shared" ca="1" si="0"/>
        <v>7.77193287036789 días</v>
      </c>
      <c r="B12" s="107">
        <v>3336021362</v>
      </c>
      <c r="C12" s="94">
        <v>44449.228067129632</v>
      </c>
      <c r="D12" s="94" t="s">
        <v>2174</v>
      </c>
      <c r="E12" s="145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42" t="s">
        <v>2238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93" priority="99415"/>
  </conditionalFormatting>
  <conditionalFormatting sqref="E3">
    <cfRule type="duplicateValues" dxfId="92" priority="121778"/>
  </conditionalFormatting>
  <conditionalFormatting sqref="E3">
    <cfRule type="duplicateValues" dxfId="91" priority="121779"/>
    <cfRule type="duplicateValues" dxfId="90" priority="121780"/>
  </conditionalFormatting>
  <conditionalFormatting sqref="E3">
    <cfRule type="duplicateValues" dxfId="89" priority="121781"/>
    <cfRule type="duplicateValues" dxfId="88" priority="121782"/>
    <cfRule type="duplicateValues" dxfId="87" priority="121783"/>
    <cfRule type="duplicateValues" dxfId="86" priority="121784"/>
  </conditionalFormatting>
  <conditionalFormatting sqref="B3">
    <cfRule type="duplicateValues" dxfId="85" priority="121785"/>
  </conditionalFormatting>
  <conditionalFormatting sqref="E4">
    <cfRule type="duplicateValues" dxfId="84" priority="130"/>
  </conditionalFormatting>
  <conditionalFormatting sqref="E4">
    <cfRule type="duplicateValues" dxfId="83" priority="127"/>
    <cfRule type="duplicateValues" dxfId="82" priority="128"/>
    <cfRule type="duplicateValues" dxfId="81" priority="129"/>
  </conditionalFormatting>
  <conditionalFormatting sqref="E4">
    <cfRule type="duplicateValues" dxfId="80" priority="126"/>
  </conditionalFormatting>
  <conditionalFormatting sqref="E4">
    <cfRule type="duplicateValues" dxfId="79" priority="123"/>
    <cfRule type="duplicateValues" dxfId="78" priority="124"/>
    <cfRule type="duplicateValues" dxfId="77" priority="125"/>
  </conditionalFormatting>
  <conditionalFormatting sqref="B4">
    <cfRule type="duplicateValues" dxfId="76" priority="122"/>
  </conditionalFormatting>
  <conditionalFormatting sqref="E4">
    <cfRule type="duplicateValues" dxfId="75" priority="121"/>
  </conditionalFormatting>
  <conditionalFormatting sqref="B5">
    <cfRule type="duplicateValues" dxfId="74" priority="105"/>
  </conditionalFormatting>
  <conditionalFormatting sqref="E5">
    <cfRule type="duplicateValues" dxfId="73" priority="104"/>
  </conditionalFormatting>
  <conditionalFormatting sqref="E5">
    <cfRule type="duplicateValues" dxfId="72" priority="101"/>
    <cfRule type="duplicateValues" dxfId="71" priority="102"/>
    <cfRule type="duplicateValues" dxfId="70" priority="103"/>
  </conditionalFormatting>
  <conditionalFormatting sqref="E5">
    <cfRule type="duplicateValues" dxfId="69" priority="100"/>
  </conditionalFormatting>
  <conditionalFormatting sqref="E5">
    <cfRule type="duplicateValues" dxfId="68" priority="97"/>
    <cfRule type="duplicateValues" dxfId="67" priority="98"/>
    <cfRule type="duplicateValues" dxfId="66" priority="99"/>
  </conditionalFormatting>
  <conditionalFormatting sqref="E5">
    <cfRule type="duplicateValues" dxfId="65" priority="96"/>
  </conditionalFormatting>
  <conditionalFormatting sqref="E7">
    <cfRule type="duplicateValues" dxfId="64" priority="49"/>
  </conditionalFormatting>
  <conditionalFormatting sqref="E7">
    <cfRule type="duplicateValues" dxfId="63" priority="47"/>
    <cfRule type="duplicateValues" dxfId="62" priority="48"/>
  </conditionalFormatting>
  <conditionalFormatting sqref="E7">
    <cfRule type="duplicateValues" dxfId="61" priority="44"/>
    <cfRule type="duplicateValues" dxfId="60" priority="45"/>
    <cfRule type="duplicateValues" dxfId="59" priority="46"/>
  </conditionalFormatting>
  <conditionalFormatting sqref="E7">
    <cfRule type="duplicateValues" dxfId="58" priority="40"/>
    <cfRule type="duplicateValues" dxfId="57" priority="41"/>
    <cfRule type="duplicateValues" dxfId="56" priority="42"/>
    <cfRule type="duplicateValues" dxfId="55" priority="43"/>
  </conditionalFormatting>
  <conditionalFormatting sqref="B7">
    <cfRule type="duplicateValues" dxfId="54" priority="39"/>
  </conditionalFormatting>
  <conditionalFormatting sqref="B7">
    <cfRule type="duplicateValues" dxfId="53" priority="37"/>
    <cfRule type="duplicateValues" dxfId="52" priority="38"/>
  </conditionalFormatting>
  <conditionalFormatting sqref="E8">
    <cfRule type="duplicateValues" dxfId="51" priority="36"/>
  </conditionalFormatting>
  <conditionalFormatting sqref="E8">
    <cfRule type="duplicateValues" dxfId="50" priority="35"/>
  </conditionalFormatting>
  <conditionalFormatting sqref="B8">
    <cfRule type="duplicateValues" dxfId="49" priority="34"/>
  </conditionalFormatting>
  <conditionalFormatting sqref="E8">
    <cfRule type="duplicateValues" dxfId="48" priority="33"/>
  </conditionalFormatting>
  <conditionalFormatting sqref="B8">
    <cfRule type="duplicateValues" dxfId="47" priority="32"/>
  </conditionalFormatting>
  <conditionalFormatting sqref="E8">
    <cfRule type="duplicateValues" dxfId="46" priority="31"/>
  </conditionalFormatting>
  <conditionalFormatting sqref="E9">
    <cfRule type="duplicateValues" dxfId="45" priority="20"/>
    <cfRule type="duplicateValues" dxfId="44" priority="21"/>
    <cfRule type="duplicateValues" dxfId="43" priority="22"/>
    <cfRule type="duplicateValues" dxfId="42" priority="23"/>
  </conditionalFormatting>
  <conditionalFormatting sqref="B9">
    <cfRule type="duplicateValues" dxfId="41" priority="130241"/>
  </conditionalFormatting>
  <conditionalFormatting sqref="E6">
    <cfRule type="duplicateValues" dxfId="40" priority="130243"/>
  </conditionalFormatting>
  <conditionalFormatting sqref="B6">
    <cfRule type="duplicateValues" dxfId="39" priority="130244"/>
  </conditionalFormatting>
  <conditionalFormatting sqref="B6">
    <cfRule type="duplicateValues" dxfId="38" priority="130245"/>
    <cfRule type="duplicateValues" dxfId="37" priority="130246"/>
    <cfRule type="duplicateValues" dxfId="36" priority="130247"/>
  </conditionalFormatting>
  <conditionalFormatting sqref="E6">
    <cfRule type="duplicateValues" dxfId="35" priority="130248"/>
    <cfRule type="duplicateValues" dxfId="34" priority="130249"/>
  </conditionalFormatting>
  <conditionalFormatting sqref="E6">
    <cfRule type="duplicateValues" dxfId="33" priority="130250"/>
    <cfRule type="duplicateValues" dxfId="32" priority="130251"/>
    <cfRule type="duplicateValues" dxfId="31" priority="130252"/>
  </conditionalFormatting>
  <conditionalFormatting sqref="E6">
    <cfRule type="duplicateValues" dxfId="30" priority="130253"/>
    <cfRule type="duplicateValues" dxfId="29" priority="130254"/>
    <cfRule type="duplicateValues" dxfId="28" priority="130255"/>
    <cfRule type="duplicateValues" dxfId="27" priority="130256"/>
  </conditionalFormatting>
  <conditionalFormatting sqref="B10">
    <cfRule type="duplicateValues" dxfId="26" priority="148799"/>
  </conditionalFormatting>
  <conditionalFormatting sqref="E10">
    <cfRule type="duplicateValues" dxfId="25" priority="148800"/>
  </conditionalFormatting>
  <conditionalFormatting sqref="E11:E12">
    <cfRule type="duplicateValues" dxfId="24" priority="13"/>
  </conditionalFormatting>
  <conditionalFormatting sqref="E11:E12">
    <cfRule type="duplicateValues" dxfId="23" priority="12"/>
  </conditionalFormatting>
  <conditionalFormatting sqref="E11:E12">
    <cfRule type="duplicateValues" dxfId="22" priority="10"/>
    <cfRule type="duplicateValues" dxfId="21" priority="11"/>
  </conditionalFormatting>
  <conditionalFormatting sqref="E11:E12">
    <cfRule type="duplicateValues" dxfId="20" priority="7"/>
    <cfRule type="duplicateValues" dxfId="19" priority="8"/>
    <cfRule type="duplicateValues" dxfId="18" priority="9"/>
  </conditionalFormatting>
  <conditionalFormatting sqref="B11:B12">
    <cfRule type="duplicateValues" dxfId="17" priority="5"/>
    <cfRule type="duplicateValues" dxfId="16" priority="6"/>
  </conditionalFormatting>
  <conditionalFormatting sqref="B11:B12">
    <cfRule type="duplicateValues" dxfId="15" priority="4"/>
  </conditionalFormatting>
  <conditionalFormatting sqref="B11:B12">
    <cfRule type="duplicateValues" dxfId="14" priority="1"/>
    <cfRule type="duplicateValues" dxfId="13" priority="2"/>
    <cfRule type="duplicateValues" dxfId="12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2604</v>
      </c>
      <c r="C5" s="29" t="s">
        <v>2603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2564</v>
      </c>
      <c r="C148" s="110" t="s">
        <v>2565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2584</v>
      </c>
      <c r="C212" s="29" t="s">
        <v>2577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2544</v>
      </c>
      <c r="C244" s="29" t="s">
        <v>2563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2595</v>
      </c>
      <c r="C265" s="29" t="s">
        <v>2557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2585</v>
      </c>
      <c r="C266" s="29" t="s">
        <v>2578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2586</v>
      </c>
      <c r="C268" s="29" t="s">
        <v>2579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2587</v>
      </c>
      <c r="C287" s="29" t="s">
        <v>2580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2588</v>
      </c>
      <c r="C298" s="29" t="s">
        <v>2581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2576</v>
      </c>
      <c r="C312" s="32" t="s">
        <v>2575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2589</v>
      </c>
      <c r="C331" s="29" t="s">
        <v>2582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2562</v>
      </c>
      <c r="C343" s="32" t="s">
        <v>2561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2590</v>
      </c>
      <c r="C345" s="29" t="s">
        <v>2583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2592</v>
      </c>
      <c r="C347" s="29" t="s">
        <v>2593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2570</v>
      </c>
      <c r="C350" s="32" t="s">
        <v>2569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2596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2608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2671</v>
      </c>
      <c r="C825" s="152" t="s">
        <v>2672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1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1:B810 B823:B1048576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0" t="s">
        <v>0</v>
      </c>
      <c r="B1" s="22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2" t="s">
        <v>8</v>
      </c>
      <c r="B9" s="223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4" t="s">
        <v>9</v>
      </c>
      <c r="B14" s="22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6555"/>
  <sheetViews>
    <sheetView tabSelected="1" topLeftCell="B1" zoomScale="85" zoomScaleNormal="85" workbookViewId="0">
      <pane ySplit="4" topLeftCell="A68" activePane="bottomLeft" state="frozen"/>
      <selection pane="bottomLeft" activeCell="A2" sqref="A2:Q2"/>
    </sheetView>
  </sheetViews>
  <sheetFormatPr baseColWidth="10" defaultColWidth="12.28515625" defaultRowHeight="15" x14ac:dyDescent="0.25"/>
  <cols>
    <col min="1" max="1" width="27.140625" style="99" bestFit="1" customWidth="1"/>
    <col min="2" max="2" width="19.140625" style="81" bestFit="1" customWidth="1"/>
    <col min="3" max="3" width="20.42578125" style="43" customWidth="1"/>
    <col min="4" max="4" width="29.28515625" style="99" customWidth="1"/>
    <col min="5" max="5" width="12.28515625" style="74" bestFit="1" customWidth="1"/>
    <col min="6" max="6" width="11.7109375" style="44" customWidth="1"/>
    <col min="7" max="7" width="59.42578125" style="44" customWidth="1"/>
    <col min="8" max="11" width="5.28515625" style="44" customWidth="1"/>
    <col min="12" max="12" width="52.140625" style="44" customWidth="1"/>
    <col min="13" max="13" width="20.140625" style="99" bestFit="1" customWidth="1"/>
    <col min="14" max="14" width="16.5703125" style="99" customWidth="1"/>
    <col min="15" max="15" width="42.85546875" style="99" customWidth="1"/>
    <col min="16" max="16" width="22.5703125" style="129" customWidth="1"/>
    <col min="17" max="17" width="52" style="68" bestFit="1" customWidth="1"/>
    <col min="18" max="16384" width="12.28515625" style="42"/>
  </cols>
  <sheetData>
    <row r="1" spans="1:17" ht="18" x14ac:dyDescent="0.25">
      <c r="A1" s="156" t="s">
        <v>2147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8"/>
    </row>
    <row r="2" spans="1:17" ht="18" x14ac:dyDescent="0.25">
      <c r="A2" s="153" t="s">
        <v>2144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5"/>
    </row>
    <row r="3" spans="1:17" ht="18.75" thickBot="1" x14ac:dyDescent="0.3">
      <c r="A3" s="159" t="s">
        <v>2674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1"/>
    </row>
    <row r="4" spans="1:17" s="25" customFormat="1" ht="18" x14ac:dyDescent="0.25">
      <c r="A4" s="89" t="s">
        <v>2386</v>
      </c>
      <c r="B4" s="88"/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2632</v>
      </c>
      <c r="Q4" s="90" t="s">
        <v>2429</v>
      </c>
    </row>
    <row r="5" spans="1:17" s="119" customFormat="1" ht="18" x14ac:dyDescent="0.25">
      <c r="A5" s="133" t="str">
        <f>VLOOKUP(E5,'LISTADO ATM'!$A$2:$C$901,3,0)</f>
        <v>DISTRITO NACIONAL</v>
      </c>
      <c r="B5" s="145">
        <v>3336022784</v>
      </c>
      <c r="C5" s="94">
        <v>44450.495428240742</v>
      </c>
      <c r="D5" s="94" t="s">
        <v>2174</v>
      </c>
      <c r="E5" s="122">
        <v>169</v>
      </c>
      <c r="F5" s="133" t="str">
        <f>VLOOKUP(E5,VIP!$A$2:$O15959,2,0)</f>
        <v>DRBR169</v>
      </c>
      <c r="G5" s="133" t="str">
        <f>VLOOKUP(E5,'LISTADO ATM'!$A$2:$B$900,2,0)</f>
        <v xml:space="preserve">ATM Oficina Caonabo </v>
      </c>
      <c r="H5" s="133" t="str">
        <f>VLOOKUP(E5,VIP!$A$2:$O20920,7,FALSE)</f>
        <v>Si</v>
      </c>
      <c r="I5" s="133" t="str">
        <f>VLOOKUP(E5,VIP!$A$2:$O12885,8,FALSE)</f>
        <v>Si</v>
      </c>
      <c r="J5" s="133" t="str">
        <f>VLOOKUP(E5,VIP!$A$2:$O12835,8,FALSE)</f>
        <v>Si</v>
      </c>
      <c r="K5" s="133" t="str">
        <f>VLOOKUP(E5,VIP!$A$2:$O16409,6,0)</f>
        <v>NO</v>
      </c>
      <c r="L5" s="142" t="s">
        <v>2212</v>
      </c>
      <c r="M5" s="93" t="s">
        <v>2437</v>
      </c>
      <c r="N5" s="93" t="s">
        <v>2443</v>
      </c>
      <c r="O5" s="133" t="s">
        <v>2445</v>
      </c>
      <c r="P5" s="142"/>
      <c r="Q5" s="147" t="s">
        <v>2212</v>
      </c>
    </row>
    <row r="6" spans="1:17" s="119" customFormat="1" ht="18" x14ac:dyDescent="0.25">
      <c r="A6" s="133" t="str">
        <f>VLOOKUP(E6,'LISTADO ATM'!$A$2:$C$901,3,0)</f>
        <v>DISTRITO NACIONAL</v>
      </c>
      <c r="B6" s="145">
        <v>3336027761</v>
      </c>
      <c r="C6" s="94">
        <v>44454.811493055553</v>
      </c>
      <c r="D6" s="94" t="s">
        <v>2174</v>
      </c>
      <c r="E6" s="122">
        <v>875</v>
      </c>
      <c r="F6" s="133" t="str">
        <f>VLOOKUP(E6,VIP!$A$2:$O15988,2,0)</f>
        <v>DRBR875</v>
      </c>
      <c r="G6" s="133" t="str">
        <f>VLOOKUP(E6,'LISTADO ATM'!$A$2:$B$900,2,0)</f>
        <v xml:space="preserve">ATM Texaco Aut. Duarte KM 14 1/2 (Los Alcarrizos) </v>
      </c>
      <c r="H6" s="133" t="str">
        <f>VLOOKUP(E6,VIP!$A$2:$O20949,7,FALSE)</f>
        <v>Si</v>
      </c>
      <c r="I6" s="133" t="str">
        <f>VLOOKUP(E6,VIP!$A$2:$O12914,8,FALSE)</f>
        <v>Si</v>
      </c>
      <c r="J6" s="133" t="str">
        <f>VLOOKUP(E6,VIP!$A$2:$O12864,8,FALSE)</f>
        <v>Si</v>
      </c>
      <c r="K6" s="133" t="str">
        <f>VLOOKUP(E6,VIP!$A$2:$O16438,6,0)</f>
        <v>NO</v>
      </c>
      <c r="L6" s="142" t="s">
        <v>2212</v>
      </c>
      <c r="M6" s="93" t="s">
        <v>2437</v>
      </c>
      <c r="N6" s="93" t="s">
        <v>2443</v>
      </c>
      <c r="O6" s="133" t="s">
        <v>2445</v>
      </c>
      <c r="P6" s="142"/>
      <c r="Q6" s="147" t="s">
        <v>2212</v>
      </c>
    </row>
    <row r="7" spans="1:17" s="119" customFormat="1" ht="18" x14ac:dyDescent="0.25">
      <c r="A7" s="133" t="str">
        <f>VLOOKUP(E7,'LISTADO ATM'!$A$2:$C$901,3,0)</f>
        <v>DISTRITO NACIONAL</v>
      </c>
      <c r="B7" s="145">
        <v>3336027739</v>
      </c>
      <c r="C7" s="94">
        <v>44454.925717592596</v>
      </c>
      <c r="D7" s="94" t="s">
        <v>2174</v>
      </c>
      <c r="E7" s="122">
        <v>971</v>
      </c>
      <c r="F7" s="133" t="str">
        <f>VLOOKUP(E7,VIP!$A$2:$O15990,2,0)</f>
        <v>DRBR24U</v>
      </c>
      <c r="G7" s="133" t="str">
        <f>VLOOKUP(E7,'LISTADO ATM'!$A$2:$B$900,2,0)</f>
        <v xml:space="preserve">ATM Club Banreservas I </v>
      </c>
      <c r="H7" s="133" t="str">
        <f>VLOOKUP(E7,VIP!$A$2:$O20951,7,FALSE)</f>
        <v>Si</v>
      </c>
      <c r="I7" s="133" t="str">
        <f>VLOOKUP(E7,VIP!$A$2:$O12916,8,FALSE)</f>
        <v>Si</v>
      </c>
      <c r="J7" s="133" t="str">
        <f>VLOOKUP(E7,VIP!$A$2:$O12866,8,FALSE)</f>
        <v>Si</v>
      </c>
      <c r="K7" s="133" t="str">
        <f>VLOOKUP(E7,VIP!$A$2:$O16440,6,0)</f>
        <v>NO</v>
      </c>
      <c r="L7" s="142" t="s">
        <v>2212</v>
      </c>
      <c r="M7" s="93" t="s">
        <v>2437</v>
      </c>
      <c r="N7" s="93" t="s">
        <v>2443</v>
      </c>
      <c r="O7" s="133" t="s">
        <v>2445</v>
      </c>
      <c r="P7" s="142"/>
      <c r="Q7" s="147" t="s">
        <v>2212</v>
      </c>
    </row>
    <row r="8" spans="1:17" s="119" customFormat="1" ht="18" x14ac:dyDescent="0.25">
      <c r="A8" s="133" t="str">
        <f>VLOOKUP(E8,'LISTADO ATM'!$A$2:$C$901,3,0)</f>
        <v>DISTRITO NACIONAL</v>
      </c>
      <c r="B8" s="145">
        <v>3336028596</v>
      </c>
      <c r="C8" s="94">
        <v>44455.562199074076</v>
      </c>
      <c r="D8" s="94" t="s">
        <v>2440</v>
      </c>
      <c r="E8" s="122">
        <v>557</v>
      </c>
      <c r="F8" s="133" t="str">
        <f>VLOOKUP(E8,VIP!$A$2:$O16027,2,0)</f>
        <v>DRBR022</v>
      </c>
      <c r="G8" s="133" t="str">
        <f>VLOOKUP(E8,'LISTADO ATM'!$A$2:$B$900,2,0)</f>
        <v xml:space="preserve">ATM Multicentro La Sirena Ave. Mella </v>
      </c>
      <c r="H8" s="133" t="str">
        <f>VLOOKUP(E8,VIP!$A$2:$O20988,7,FALSE)</f>
        <v>Si</v>
      </c>
      <c r="I8" s="133" t="str">
        <f>VLOOKUP(E8,VIP!$A$2:$O12953,8,FALSE)</f>
        <v>Si</v>
      </c>
      <c r="J8" s="133" t="str">
        <f>VLOOKUP(E8,VIP!$A$2:$O12903,8,FALSE)</f>
        <v>Si</v>
      </c>
      <c r="K8" s="133" t="str">
        <f>VLOOKUP(E8,VIP!$A$2:$O16477,6,0)</f>
        <v>SI</v>
      </c>
      <c r="L8" s="142" t="s">
        <v>2409</v>
      </c>
      <c r="M8" s="226" t="s">
        <v>2530</v>
      </c>
      <c r="N8" s="93" t="s">
        <v>2443</v>
      </c>
      <c r="O8" s="133" t="s">
        <v>2444</v>
      </c>
      <c r="P8" s="142"/>
      <c r="Q8" s="227">
        <v>44457.427789351852</v>
      </c>
    </row>
    <row r="9" spans="1:17" s="119" customFormat="1" ht="18" x14ac:dyDescent="0.25">
      <c r="A9" s="133" t="str">
        <f>VLOOKUP(E9,'LISTADO ATM'!$A$2:$C$901,3,0)</f>
        <v>DISTRITO NACIONAL</v>
      </c>
      <c r="B9" s="145">
        <v>3336028719</v>
      </c>
      <c r="C9" s="94">
        <v>44455.618136574078</v>
      </c>
      <c r="D9" s="94" t="s">
        <v>2440</v>
      </c>
      <c r="E9" s="122">
        <v>958</v>
      </c>
      <c r="F9" s="133" t="str">
        <f>VLOOKUP(E9,VIP!$A$2:$O16004,2,0)</f>
        <v>DRBR958</v>
      </c>
      <c r="G9" s="133" t="str">
        <f>VLOOKUP(E9,'LISTADO ATM'!$A$2:$B$900,2,0)</f>
        <v xml:space="preserve">ATM Olé Aut. San Isidro </v>
      </c>
      <c r="H9" s="133" t="str">
        <f>VLOOKUP(E9,VIP!$A$2:$O20965,7,FALSE)</f>
        <v>Si</v>
      </c>
      <c r="I9" s="133" t="str">
        <f>VLOOKUP(E9,VIP!$A$2:$O12930,8,FALSE)</f>
        <v>Si</v>
      </c>
      <c r="J9" s="133" t="str">
        <f>VLOOKUP(E9,VIP!$A$2:$O12880,8,FALSE)</f>
        <v>Si</v>
      </c>
      <c r="K9" s="133" t="str">
        <f>VLOOKUP(E9,VIP!$A$2:$O16454,6,0)</f>
        <v>NO</v>
      </c>
      <c r="L9" s="142" t="s">
        <v>2409</v>
      </c>
      <c r="M9" s="93" t="s">
        <v>2437</v>
      </c>
      <c r="N9" s="93" t="s">
        <v>2443</v>
      </c>
      <c r="O9" s="133" t="s">
        <v>2444</v>
      </c>
      <c r="P9" s="142"/>
      <c r="Q9" s="147" t="s">
        <v>2409</v>
      </c>
    </row>
    <row r="10" spans="1:17" s="119" customFormat="1" ht="18" x14ac:dyDescent="0.25">
      <c r="A10" s="133" t="str">
        <f>VLOOKUP(E10,'LISTADO ATM'!$A$2:$C$901,3,0)</f>
        <v>DISTRITO NACIONAL</v>
      </c>
      <c r="B10" s="145">
        <v>3336028991</v>
      </c>
      <c r="C10" s="94">
        <v>44455.767280092594</v>
      </c>
      <c r="D10" s="94" t="s">
        <v>2174</v>
      </c>
      <c r="E10" s="122">
        <v>35</v>
      </c>
      <c r="F10" s="133" t="str">
        <f>VLOOKUP(E10,VIP!$A$2:$O16043,2,0)</f>
        <v>DRBR035</v>
      </c>
      <c r="G10" s="133" t="str">
        <f>VLOOKUP(E10,'LISTADO ATM'!$A$2:$B$900,2,0)</f>
        <v xml:space="preserve">ATM Dirección General de Aduanas I </v>
      </c>
      <c r="H10" s="133" t="str">
        <f>VLOOKUP(E10,VIP!$A$2:$O21004,7,FALSE)</f>
        <v>Si</v>
      </c>
      <c r="I10" s="133" t="str">
        <f>VLOOKUP(E10,VIP!$A$2:$O12969,8,FALSE)</f>
        <v>Si</v>
      </c>
      <c r="J10" s="133" t="str">
        <f>VLOOKUP(E10,VIP!$A$2:$O12919,8,FALSE)</f>
        <v>Si</v>
      </c>
      <c r="K10" s="133" t="str">
        <f>VLOOKUP(E10,VIP!$A$2:$O16493,6,0)</f>
        <v>NO</v>
      </c>
      <c r="L10" s="142" t="s">
        <v>2613</v>
      </c>
      <c r="M10" s="93" t="s">
        <v>2437</v>
      </c>
      <c r="N10" s="93" t="s">
        <v>2443</v>
      </c>
      <c r="O10" s="133" t="s">
        <v>2445</v>
      </c>
      <c r="P10" s="142"/>
      <c r="Q10" s="147" t="s">
        <v>2613</v>
      </c>
    </row>
    <row r="11" spans="1:17" s="119" customFormat="1" ht="18" x14ac:dyDescent="0.25">
      <c r="A11" s="133" t="str">
        <f>VLOOKUP(E11,'LISTADO ATM'!$A$2:$C$901,3,0)</f>
        <v>DISTRITO NACIONAL</v>
      </c>
      <c r="B11" s="145">
        <v>3336029006</v>
      </c>
      <c r="C11" s="94">
        <v>44455.78707175926</v>
      </c>
      <c r="D11" s="94" t="s">
        <v>2440</v>
      </c>
      <c r="E11" s="122">
        <v>410</v>
      </c>
      <c r="F11" s="133" t="str">
        <f>VLOOKUP(E11,VIP!$A$2:$O16031,2,0)</f>
        <v>DRBR410</v>
      </c>
      <c r="G11" s="133" t="str">
        <f>VLOOKUP(E11,'LISTADO ATM'!$A$2:$B$900,2,0)</f>
        <v xml:space="preserve">ATM Oficina Las Palmas de Herrera II </v>
      </c>
      <c r="H11" s="133" t="str">
        <f>VLOOKUP(E11,VIP!$A$2:$O20992,7,FALSE)</f>
        <v>Si</v>
      </c>
      <c r="I11" s="133" t="str">
        <f>VLOOKUP(E11,VIP!$A$2:$O12957,8,FALSE)</f>
        <v>Si</v>
      </c>
      <c r="J11" s="133" t="str">
        <f>VLOOKUP(E11,VIP!$A$2:$O12907,8,FALSE)</f>
        <v>Si</v>
      </c>
      <c r="K11" s="133" t="str">
        <f>VLOOKUP(E11,VIP!$A$2:$O16481,6,0)</f>
        <v>NO</v>
      </c>
      <c r="L11" s="142" t="s">
        <v>2607</v>
      </c>
      <c r="M11" s="93" t="s">
        <v>2437</v>
      </c>
      <c r="N11" s="93" t="s">
        <v>2443</v>
      </c>
      <c r="O11" s="133" t="s">
        <v>2444</v>
      </c>
      <c r="P11" s="142"/>
      <c r="Q11" s="147" t="s">
        <v>2607</v>
      </c>
    </row>
    <row r="12" spans="1:17" s="119" customFormat="1" ht="18" x14ac:dyDescent="0.25">
      <c r="A12" s="133" t="str">
        <f>VLOOKUP(E12,'LISTADO ATM'!$A$2:$C$901,3,0)</f>
        <v>DISTRITO NACIONAL</v>
      </c>
      <c r="B12" s="145">
        <v>3336029012</v>
      </c>
      <c r="C12" s="94">
        <v>44455.794247685182</v>
      </c>
      <c r="D12" s="94" t="s">
        <v>2174</v>
      </c>
      <c r="E12" s="122">
        <v>979</v>
      </c>
      <c r="F12" s="133" t="str">
        <f>VLOOKUP(E12,VIP!$A$2:$O16025,2,0)</f>
        <v>DRBR979</v>
      </c>
      <c r="G12" s="133" t="str">
        <f>VLOOKUP(E12,'LISTADO ATM'!$A$2:$B$900,2,0)</f>
        <v xml:space="preserve">ATM Oficina Luperón I </v>
      </c>
      <c r="H12" s="133" t="str">
        <f>VLOOKUP(E12,VIP!$A$2:$O20986,7,FALSE)</f>
        <v>Si</v>
      </c>
      <c r="I12" s="133" t="str">
        <f>VLOOKUP(E12,VIP!$A$2:$O12951,8,FALSE)</f>
        <v>Si</v>
      </c>
      <c r="J12" s="133" t="str">
        <f>VLOOKUP(E12,VIP!$A$2:$O12901,8,FALSE)</f>
        <v>Si</v>
      </c>
      <c r="K12" s="133" t="str">
        <f>VLOOKUP(E12,VIP!$A$2:$O16475,6,0)</f>
        <v>NO</v>
      </c>
      <c r="L12" s="142" t="s">
        <v>2212</v>
      </c>
      <c r="M12" s="93" t="s">
        <v>2437</v>
      </c>
      <c r="N12" s="93" t="s">
        <v>2443</v>
      </c>
      <c r="O12" s="133" t="s">
        <v>2445</v>
      </c>
      <c r="P12" s="142"/>
      <c r="Q12" s="147" t="s">
        <v>2212</v>
      </c>
    </row>
    <row r="13" spans="1:17" s="119" customFormat="1" ht="18" x14ac:dyDescent="0.25">
      <c r="A13" s="133" t="str">
        <f>VLOOKUP(E13,'LISTADO ATM'!$A$2:$C$901,3,0)</f>
        <v>NORTE</v>
      </c>
      <c r="B13" s="145">
        <v>3336029027</v>
      </c>
      <c r="C13" s="94">
        <v>44455.807592592595</v>
      </c>
      <c r="D13" s="94" t="s">
        <v>2616</v>
      </c>
      <c r="E13" s="122">
        <v>129</v>
      </c>
      <c r="F13" s="133" t="str">
        <f>VLOOKUP(E13,VIP!$A$2:$O16012,2,0)</f>
        <v>DRBR129</v>
      </c>
      <c r="G13" s="133" t="str">
        <f>VLOOKUP(E13,'LISTADO ATM'!$A$2:$B$900,2,0)</f>
        <v xml:space="preserve">ATM Multicentro La Sirena (Santiago) </v>
      </c>
      <c r="H13" s="133" t="str">
        <f>VLOOKUP(E13,VIP!$A$2:$O20973,7,FALSE)</f>
        <v>Si</v>
      </c>
      <c r="I13" s="133" t="str">
        <f>VLOOKUP(E13,VIP!$A$2:$O12938,8,FALSE)</f>
        <v>Si</v>
      </c>
      <c r="J13" s="133" t="str">
        <f>VLOOKUP(E13,VIP!$A$2:$O12888,8,FALSE)</f>
        <v>Si</v>
      </c>
      <c r="K13" s="133" t="str">
        <f>VLOOKUP(E13,VIP!$A$2:$O16462,6,0)</f>
        <v>SI</v>
      </c>
      <c r="L13" s="142" t="s">
        <v>2607</v>
      </c>
      <c r="M13" s="93" t="s">
        <v>2437</v>
      </c>
      <c r="N13" s="93" t="s">
        <v>2443</v>
      </c>
      <c r="O13" s="133" t="s">
        <v>2617</v>
      </c>
      <c r="P13" s="142"/>
      <c r="Q13" s="147" t="s">
        <v>2607</v>
      </c>
    </row>
    <row r="14" spans="1:17" s="119" customFormat="1" ht="18" x14ac:dyDescent="0.25">
      <c r="A14" s="133" t="str">
        <f>VLOOKUP(E14,'LISTADO ATM'!$A$2:$C$901,3,0)</f>
        <v>DISTRITO NACIONAL</v>
      </c>
      <c r="B14" s="145">
        <v>3336029037</v>
      </c>
      <c r="C14" s="94">
        <v>44455.841307870367</v>
      </c>
      <c r="D14" s="94" t="s">
        <v>2440</v>
      </c>
      <c r="E14" s="122">
        <v>488</v>
      </c>
      <c r="F14" s="133" t="str">
        <f>VLOOKUP(E14,VIP!$A$2:$O16011,2,0)</f>
        <v>DRBR488</v>
      </c>
      <c r="G14" s="133" t="str">
        <f>VLOOKUP(E14,'LISTADO ATM'!$A$2:$B$900,2,0)</f>
        <v xml:space="preserve">ATM Aeropuerto El Higuero </v>
      </c>
      <c r="H14" s="133" t="str">
        <f>VLOOKUP(E14,VIP!$A$2:$O20972,7,FALSE)</f>
        <v>Si</v>
      </c>
      <c r="I14" s="133" t="str">
        <f>VLOOKUP(E14,VIP!$A$2:$O12937,8,FALSE)</f>
        <v>Si</v>
      </c>
      <c r="J14" s="133" t="str">
        <f>VLOOKUP(E14,VIP!$A$2:$O12887,8,FALSE)</f>
        <v>Si</v>
      </c>
      <c r="K14" s="133" t="str">
        <f>VLOOKUP(E14,VIP!$A$2:$O16461,6,0)</f>
        <v>NO</v>
      </c>
      <c r="L14" s="142" t="s">
        <v>2433</v>
      </c>
      <c r="M14" s="93" t="s">
        <v>2437</v>
      </c>
      <c r="N14" s="93" t="s">
        <v>2443</v>
      </c>
      <c r="O14" s="133" t="s">
        <v>2444</v>
      </c>
      <c r="P14" s="142"/>
      <c r="Q14" s="147" t="s">
        <v>2433</v>
      </c>
    </row>
    <row r="15" spans="1:17" s="119" customFormat="1" ht="18" x14ac:dyDescent="0.25">
      <c r="A15" s="133" t="str">
        <f>VLOOKUP(E15,'LISTADO ATM'!$A$2:$C$901,3,0)</f>
        <v>DISTRITO NACIONAL</v>
      </c>
      <c r="B15" s="145">
        <v>3336029055</v>
      </c>
      <c r="C15" s="94">
        <v>44455.897592592592</v>
      </c>
      <c r="D15" s="94" t="s">
        <v>2440</v>
      </c>
      <c r="E15" s="122">
        <v>87</v>
      </c>
      <c r="F15" s="133" t="str">
        <f>VLOOKUP(E15,VIP!$A$2:$O15997,2,0)</f>
        <v>DRBR087</v>
      </c>
      <c r="G15" s="133" t="str">
        <f>VLOOKUP(E15,'LISTADO ATM'!$A$2:$B$900,2,0)</f>
        <v xml:space="preserve">ATM Autoservicio Sarasota </v>
      </c>
      <c r="H15" s="133" t="str">
        <f>VLOOKUP(E15,VIP!$A$2:$O20958,7,FALSE)</f>
        <v>Si</v>
      </c>
      <c r="I15" s="133" t="str">
        <f>VLOOKUP(E15,VIP!$A$2:$O12923,8,FALSE)</f>
        <v>Si</v>
      </c>
      <c r="J15" s="133" t="str">
        <f>VLOOKUP(E15,VIP!$A$2:$O12873,8,FALSE)</f>
        <v>Si</v>
      </c>
      <c r="K15" s="133" t="str">
        <f>VLOOKUP(E15,VIP!$A$2:$O16447,6,0)</f>
        <v>NO</v>
      </c>
      <c r="L15" s="142" t="s">
        <v>2542</v>
      </c>
      <c r="M15" s="93" t="s">
        <v>2437</v>
      </c>
      <c r="N15" s="93" t="s">
        <v>2443</v>
      </c>
      <c r="O15" s="133" t="s">
        <v>2444</v>
      </c>
      <c r="P15" s="142"/>
      <c r="Q15" s="147" t="s">
        <v>2542</v>
      </c>
    </row>
    <row r="16" spans="1:17" s="119" customFormat="1" ht="18" x14ac:dyDescent="0.25">
      <c r="A16" s="133" t="str">
        <f>VLOOKUP(E16,'LISTADO ATM'!$A$2:$C$901,3,0)</f>
        <v>DISTRITO NACIONAL</v>
      </c>
      <c r="B16" s="145">
        <v>3336029069</v>
      </c>
      <c r="C16" s="94">
        <v>44456.027071759258</v>
      </c>
      <c r="D16" s="94" t="s">
        <v>2440</v>
      </c>
      <c r="E16" s="122">
        <v>860</v>
      </c>
      <c r="F16" s="133" t="str">
        <f>VLOOKUP(E16,VIP!$A$2:$O16012,2,0)</f>
        <v>DRBR860</v>
      </c>
      <c r="G16" s="133" t="str">
        <f>VLOOKUP(E16,'LISTADO ATM'!$A$2:$B$900,2,0)</f>
        <v xml:space="preserve">ATM Oficina Bella Vista 27 de Febrero I </v>
      </c>
      <c r="H16" s="133" t="str">
        <f>VLOOKUP(E16,VIP!$A$2:$O20973,7,FALSE)</f>
        <v>Si</v>
      </c>
      <c r="I16" s="133" t="str">
        <f>VLOOKUP(E16,VIP!$A$2:$O12938,8,FALSE)</f>
        <v>Si</v>
      </c>
      <c r="J16" s="133" t="str">
        <f>VLOOKUP(E16,VIP!$A$2:$O12888,8,FALSE)</f>
        <v>Si</v>
      </c>
      <c r="K16" s="133" t="str">
        <f>VLOOKUP(E16,VIP!$A$2:$O16462,6,0)</f>
        <v>NO</v>
      </c>
      <c r="L16" s="142" t="s">
        <v>2607</v>
      </c>
      <c r="M16" s="93" t="s">
        <v>2437</v>
      </c>
      <c r="N16" s="93" t="s">
        <v>2443</v>
      </c>
      <c r="O16" s="133" t="s">
        <v>2444</v>
      </c>
      <c r="P16" s="142"/>
      <c r="Q16" s="147" t="s">
        <v>2607</v>
      </c>
    </row>
    <row r="17" spans="1:17" s="119" customFormat="1" ht="18" x14ac:dyDescent="0.25">
      <c r="A17" s="133" t="str">
        <f>VLOOKUP(E17,'LISTADO ATM'!$A$2:$C$901,3,0)</f>
        <v>DISTRITO NACIONAL</v>
      </c>
      <c r="B17" s="145">
        <v>3336029080</v>
      </c>
      <c r="C17" s="94">
        <v>44456.091886574075</v>
      </c>
      <c r="D17" s="94" t="s">
        <v>2174</v>
      </c>
      <c r="E17" s="122">
        <v>410</v>
      </c>
      <c r="F17" s="133" t="str">
        <f>VLOOKUP(E17,VIP!$A$2:$O16002,2,0)</f>
        <v>DRBR410</v>
      </c>
      <c r="G17" s="133" t="str">
        <f>VLOOKUP(E17,'LISTADO ATM'!$A$2:$B$900,2,0)</f>
        <v xml:space="preserve">ATM Oficina Las Palmas de Herrera II </v>
      </c>
      <c r="H17" s="133" t="str">
        <f>VLOOKUP(E17,VIP!$A$2:$O20963,7,FALSE)</f>
        <v>Si</v>
      </c>
      <c r="I17" s="133" t="str">
        <f>VLOOKUP(E17,VIP!$A$2:$O12928,8,FALSE)</f>
        <v>Si</v>
      </c>
      <c r="J17" s="133" t="str">
        <f>VLOOKUP(E17,VIP!$A$2:$O12878,8,FALSE)</f>
        <v>Si</v>
      </c>
      <c r="K17" s="133" t="str">
        <f>VLOOKUP(E17,VIP!$A$2:$O16452,6,0)</f>
        <v>NO</v>
      </c>
      <c r="L17" s="142" t="s">
        <v>2455</v>
      </c>
      <c r="M17" s="93" t="s">
        <v>2437</v>
      </c>
      <c r="N17" s="93" t="s">
        <v>2443</v>
      </c>
      <c r="O17" s="133" t="s">
        <v>2445</v>
      </c>
      <c r="P17" s="142"/>
      <c r="Q17" s="147" t="s">
        <v>2455</v>
      </c>
    </row>
    <row r="18" spans="1:17" s="119" customFormat="1" ht="18" x14ac:dyDescent="0.25">
      <c r="A18" s="133" t="str">
        <f>VLOOKUP(E18,'LISTADO ATM'!$A$2:$C$901,3,0)</f>
        <v>DISTRITO NACIONAL</v>
      </c>
      <c r="B18" s="145">
        <v>3336029086</v>
      </c>
      <c r="C18" s="94">
        <v>44456.133148148147</v>
      </c>
      <c r="D18" s="94" t="s">
        <v>2459</v>
      </c>
      <c r="E18" s="122">
        <v>743</v>
      </c>
      <c r="F18" s="133" t="str">
        <f>VLOOKUP(E18,VIP!$A$2:$O15996,2,0)</f>
        <v>DRBR287</v>
      </c>
      <c r="G18" s="133" t="str">
        <f>VLOOKUP(E18,'LISTADO ATM'!$A$2:$B$900,2,0)</f>
        <v xml:space="preserve">ATM Oficina Los Frailes </v>
      </c>
      <c r="H18" s="133" t="str">
        <f>VLOOKUP(E18,VIP!$A$2:$O20957,7,FALSE)</f>
        <v>Si</v>
      </c>
      <c r="I18" s="133" t="str">
        <f>VLOOKUP(E18,VIP!$A$2:$O12922,8,FALSE)</f>
        <v>Si</v>
      </c>
      <c r="J18" s="133" t="str">
        <f>VLOOKUP(E18,VIP!$A$2:$O12872,8,FALSE)</f>
        <v>Si</v>
      </c>
      <c r="K18" s="133" t="str">
        <f>VLOOKUP(E18,VIP!$A$2:$O16446,6,0)</f>
        <v>SI</v>
      </c>
      <c r="L18" s="142" t="s">
        <v>2607</v>
      </c>
      <c r="M18" s="226" t="s">
        <v>2530</v>
      </c>
      <c r="N18" s="93" t="s">
        <v>2443</v>
      </c>
      <c r="O18" s="133" t="s">
        <v>2620</v>
      </c>
      <c r="P18" s="142"/>
      <c r="Q18" s="227">
        <v>44457.430520833332</v>
      </c>
    </row>
    <row r="19" spans="1:17" s="119" customFormat="1" ht="18" x14ac:dyDescent="0.25">
      <c r="A19" s="133" t="str">
        <f>VLOOKUP(E19,'LISTADO ATM'!$A$2:$C$901,3,0)</f>
        <v>SUR</v>
      </c>
      <c r="B19" s="145">
        <v>3336029205</v>
      </c>
      <c r="C19" s="94">
        <v>44456.361388888887</v>
      </c>
      <c r="D19" s="94" t="s">
        <v>2440</v>
      </c>
      <c r="E19" s="122">
        <v>249</v>
      </c>
      <c r="F19" s="133" t="str">
        <f>VLOOKUP(E19,VIP!$A$2:$O16002,2,0)</f>
        <v>DRBR249</v>
      </c>
      <c r="G19" s="133" t="str">
        <f>VLOOKUP(E19,'LISTADO ATM'!$A$2:$B$900,2,0)</f>
        <v xml:space="preserve">ATM Banco Agrícola Neiba </v>
      </c>
      <c r="H19" s="133" t="str">
        <f>VLOOKUP(E19,VIP!$A$2:$O20963,7,FALSE)</f>
        <v>Si</v>
      </c>
      <c r="I19" s="133" t="str">
        <f>VLOOKUP(E19,VIP!$A$2:$O12928,8,FALSE)</f>
        <v>Si</v>
      </c>
      <c r="J19" s="133" t="str">
        <f>VLOOKUP(E19,VIP!$A$2:$O12878,8,FALSE)</f>
        <v>Si</v>
      </c>
      <c r="K19" s="133" t="str">
        <f>VLOOKUP(E19,VIP!$A$2:$O16452,6,0)</f>
        <v>NO</v>
      </c>
      <c r="L19" s="142" t="s">
        <v>2409</v>
      </c>
      <c r="M19" s="93" t="s">
        <v>2437</v>
      </c>
      <c r="N19" s="93" t="s">
        <v>2443</v>
      </c>
      <c r="O19" s="133" t="s">
        <v>2444</v>
      </c>
      <c r="P19" s="142"/>
      <c r="Q19" s="147" t="s">
        <v>2409</v>
      </c>
    </row>
    <row r="20" spans="1:17" s="119" customFormat="1" ht="18" x14ac:dyDescent="0.25">
      <c r="A20" s="133" t="str">
        <f>VLOOKUP(E20,'LISTADO ATM'!$A$2:$C$901,3,0)</f>
        <v>DISTRITO NACIONAL</v>
      </c>
      <c r="B20" s="145">
        <v>3336029676</v>
      </c>
      <c r="C20" s="94">
        <v>44456.543043981481</v>
      </c>
      <c r="D20" s="94" t="s">
        <v>2174</v>
      </c>
      <c r="E20" s="122">
        <v>575</v>
      </c>
      <c r="F20" s="133" t="str">
        <f>VLOOKUP(E20,VIP!$A$2:$O16000,2,0)</f>
        <v>DRBR16P</v>
      </c>
      <c r="G20" s="133" t="str">
        <f>VLOOKUP(E20,'LISTADO ATM'!$A$2:$B$900,2,0)</f>
        <v xml:space="preserve">ATM EDESUR Tiradentes </v>
      </c>
      <c r="H20" s="133" t="str">
        <f>VLOOKUP(E20,VIP!$A$2:$O20961,7,FALSE)</f>
        <v>Si</v>
      </c>
      <c r="I20" s="133" t="str">
        <f>VLOOKUP(E20,VIP!$A$2:$O12926,8,FALSE)</f>
        <v>Si</v>
      </c>
      <c r="J20" s="133" t="str">
        <f>VLOOKUP(E20,VIP!$A$2:$O12876,8,FALSE)</f>
        <v>Si</v>
      </c>
      <c r="K20" s="133" t="str">
        <f>VLOOKUP(E20,VIP!$A$2:$O16450,6,0)</f>
        <v>NO</v>
      </c>
      <c r="L20" s="142" t="s">
        <v>2212</v>
      </c>
      <c r="M20" s="93" t="s">
        <v>2437</v>
      </c>
      <c r="N20" s="93" t="s">
        <v>2443</v>
      </c>
      <c r="O20" s="133" t="s">
        <v>2445</v>
      </c>
      <c r="P20" s="142"/>
      <c r="Q20" s="147" t="s">
        <v>2212</v>
      </c>
    </row>
    <row r="21" spans="1:17" s="119" customFormat="1" ht="18" x14ac:dyDescent="0.25">
      <c r="A21" s="133" t="str">
        <f>VLOOKUP(E21,'LISTADO ATM'!$A$2:$C$901,3,0)</f>
        <v>DISTRITO NACIONAL</v>
      </c>
      <c r="B21" s="145">
        <v>3336029678</v>
      </c>
      <c r="C21" s="94">
        <v>44456.545104166667</v>
      </c>
      <c r="D21" s="94" t="s">
        <v>2174</v>
      </c>
      <c r="E21" s="122">
        <v>957</v>
      </c>
      <c r="F21" s="133" t="str">
        <f>VLOOKUP(E21,VIP!$A$2:$O15999,2,0)</f>
        <v>DRBR23F</v>
      </c>
      <c r="G21" s="133" t="str">
        <f>VLOOKUP(E21,'LISTADO ATM'!$A$2:$B$900,2,0)</f>
        <v xml:space="preserve">ATM Oficina Venezuela </v>
      </c>
      <c r="H21" s="133" t="str">
        <f>VLOOKUP(E21,VIP!$A$2:$O20960,7,FALSE)</f>
        <v>Si</v>
      </c>
      <c r="I21" s="133" t="str">
        <f>VLOOKUP(E21,VIP!$A$2:$O12925,8,FALSE)</f>
        <v>Si</v>
      </c>
      <c r="J21" s="133" t="str">
        <f>VLOOKUP(E21,VIP!$A$2:$O12875,8,FALSE)</f>
        <v>Si</v>
      </c>
      <c r="K21" s="133" t="str">
        <f>VLOOKUP(E21,VIP!$A$2:$O16449,6,0)</f>
        <v>SI</v>
      </c>
      <c r="L21" s="142" t="s">
        <v>2455</v>
      </c>
      <c r="M21" s="93" t="s">
        <v>2437</v>
      </c>
      <c r="N21" s="93" t="s">
        <v>2443</v>
      </c>
      <c r="O21" s="133" t="s">
        <v>2445</v>
      </c>
      <c r="P21" s="142"/>
      <c r="Q21" s="147" t="s">
        <v>2455</v>
      </c>
    </row>
    <row r="22" spans="1:17" s="119" customFormat="1" ht="18" x14ac:dyDescent="0.25">
      <c r="A22" s="133" t="str">
        <f>VLOOKUP(E22,'LISTADO ATM'!$A$2:$C$901,3,0)</f>
        <v>DISTRITO NACIONAL</v>
      </c>
      <c r="B22" s="145">
        <v>3336029682</v>
      </c>
      <c r="C22" s="94">
        <v>44456.546793981484</v>
      </c>
      <c r="D22" s="94" t="s">
        <v>2174</v>
      </c>
      <c r="E22" s="122">
        <v>624</v>
      </c>
      <c r="F22" s="133" t="str">
        <f>VLOOKUP(E22,VIP!$A$2:$O15998,2,0)</f>
        <v>DRBR624</v>
      </c>
      <c r="G22" s="133" t="str">
        <f>VLOOKUP(E22,'LISTADO ATM'!$A$2:$B$900,2,0)</f>
        <v xml:space="preserve">ATM Policía Nacional I </v>
      </c>
      <c r="H22" s="133" t="str">
        <f>VLOOKUP(E22,VIP!$A$2:$O20959,7,FALSE)</f>
        <v>Si</v>
      </c>
      <c r="I22" s="133" t="str">
        <f>VLOOKUP(E22,VIP!$A$2:$O12924,8,FALSE)</f>
        <v>Si</v>
      </c>
      <c r="J22" s="133" t="str">
        <f>VLOOKUP(E22,VIP!$A$2:$O12874,8,FALSE)</f>
        <v>Si</v>
      </c>
      <c r="K22" s="133" t="str">
        <f>VLOOKUP(E22,VIP!$A$2:$O16448,6,0)</f>
        <v>NO</v>
      </c>
      <c r="L22" s="142" t="s">
        <v>2455</v>
      </c>
      <c r="M22" s="93" t="s">
        <v>2437</v>
      </c>
      <c r="N22" s="93" t="s">
        <v>2443</v>
      </c>
      <c r="O22" s="133" t="s">
        <v>2445</v>
      </c>
      <c r="P22" s="142"/>
      <c r="Q22" s="147" t="s">
        <v>2455</v>
      </c>
    </row>
    <row r="23" spans="1:17" s="119" customFormat="1" ht="18" x14ac:dyDescent="0.25">
      <c r="A23" s="133" t="str">
        <f>VLOOKUP(E23,'LISTADO ATM'!$A$2:$C$901,3,0)</f>
        <v>ESTE</v>
      </c>
      <c r="B23" s="145">
        <v>3336029690</v>
      </c>
      <c r="C23" s="94">
        <v>44456.556122685186</v>
      </c>
      <c r="D23" s="94" t="s">
        <v>2174</v>
      </c>
      <c r="E23" s="122">
        <v>803</v>
      </c>
      <c r="F23" s="133" t="str">
        <f>VLOOKUP(E23,VIP!$A$2:$O15996,2,0)</f>
        <v>DRBR803</v>
      </c>
      <c r="G23" s="133" t="str">
        <f>VLOOKUP(E23,'LISTADO ATM'!$A$2:$B$900,2,0)</f>
        <v xml:space="preserve">ATM Hotel Be Live Canoa (Bayahibe) I </v>
      </c>
      <c r="H23" s="133" t="str">
        <f>VLOOKUP(E23,VIP!$A$2:$O20957,7,FALSE)</f>
        <v>Si</v>
      </c>
      <c r="I23" s="133" t="str">
        <f>VLOOKUP(E23,VIP!$A$2:$O12922,8,FALSE)</f>
        <v>Si</v>
      </c>
      <c r="J23" s="133" t="str">
        <f>VLOOKUP(E23,VIP!$A$2:$O12872,8,FALSE)</f>
        <v>Si</v>
      </c>
      <c r="K23" s="133" t="str">
        <f>VLOOKUP(E23,VIP!$A$2:$O16446,6,0)</f>
        <v>NO</v>
      </c>
      <c r="L23" s="142" t="s">
        <v>2212</v>
      </c>
      <c r="M23" s="93" t="s">
        <v>2437</v>
      </c>
      <c r="N23" s="93" t="s">
        <v>2443</v>
      </c>
      <c r="O23" s="133" t="s">
        <v>2445</v>
      </c>
      <c r="P23" s="142"/>
      <c r="Q23" s="147" t="s">
        <v>2212</v>
      </c>
    </row>
    <row r="24" spans="1:17" s="119" customFormat="1" ht="18" x14ac:dyDescent="0.25">
      <c r="A24" s="133" t="str">
        <f>VLOOKUP(E24,'LISTADO ATM'!$A$2:$C$901,3,0)</f>
        <v>ESTE</v>
      </c>
      <c r="B24" s="145">
        <v>3336029783</v>
      </c>
      <c r="C24" s="94">
        <v>44456.60297453704</v>
      </c>
      <c r="D24" s="94" t="s">
        <v>2174</v>
      </c>
      <c r="E24" s="122">
        <v>294</v>
      </c>
      <c r="F24" s="133" t="str">
        <f>VLOOKUP(E24,VIP!$A$2:$O16021,2,0)</f>
        <v>DRBR294</v>
      </c>
      <c r="G24" s="133" t="str">
        <f>VLOOKUP(E24,'LISTADO ATM'!$A$2:$B$900,2,0)</f>
        <v xml:space="preserve">ATM Plaza Zaglul San Pedro II </v>
      </c>
      <c r="H24" s="133" t="str">
        <f>VLOOKUP(E24,VIP!$A$2:$O20982,7,FALSE)</f>
        <v>Si</v>
      </c>
      <c r="I24" s="133" t="str">
        <f>VLOOKUP(E24,VIP!$A$2:$O12947,8,FALSE)</f>
        <v>Si</v>
      </c>
      <c r="J24" s="133" t="str">
        <f>VLOOKUP(E24,VIP!$A$2:$O12897,8,FALSE)</f>
        <v>Si</v>
      </c>
      <c r="K24" s="133" t="str">
        <f>VLOOKUP(E24,VIP!$A$2:$O16471,6,0)</f>
        <v>NO</v>
      </c>
      <c r="L24" s="142" t="s">
        <v>2212</v>
      </c>
      <c r="M24" s="93" t="s">
        <v>2437</v>
      </c>
      <c r="N24" s="93" t="s">
        <v>2443</v>
      </c>
      <c r="O24" s="133" t="s">
        <v>2445</v>
      </c>
      <c r="P24" s="142"/>
      <c r="Q24" s="147" t="s">
        <v>2212</v>
      </c>
    </row>
    <row r="25" spans="1:17" ht="18" x14ac:dyDescent="0.25">
      <c r="A25" s="133" t="str">
        <f>VLOOKUP(E25,'LISTADO ATM'!$A$2:$C$901,3,0)</f>
        <v>NORTE</v>
      </c>
      <c r="B25" s="145">
        <v>3336029875</v>
      </c>
      <c r="C25" s="94">
        <v>44456.641909722224</v>
      </c>
      <c r="D25" s="94" t="s">
        <v>2616</v>
      </c>
      <c r="E25" s="122">
        <v>807</v>
      </c>
      <c r="F25" s="133" t="str">
        <f>VLOOKUP(E25,VIP!$A$2:$O16020,2,0)</f>
        <v>DRBR207</v>
      </c>
      <c r="G25" s="133" t="str">
        <f>VLOOKUP(E25,'LISTADO ATM'!$A$2:$B$900,2,0)</f>
        <v xml:space="preserve">ATM S/M Morel (Mao) </v>
      </c>
      <c r="H25" s="133" t="str">
        <f>VLOOKUP(E25,VIP!$A$2:$O20981,7,FALSE)</f>
        <v>Si</v>
      </c>
      <c r="I25" s="133" t="str">
        <f>VLOOKUP(E25,VIP!$A$2:$O12946,8,FALSE)</f>
        <v>Si</v>
      </c>
      <c r="J25" s="133" t="str">
        <f>VLOOKUP(E25,VIP!$A$2:$O12896,8,FALSE)</f>
        <v>Si</v>
      </c>
      <c r="K25" s="133" t="str">
        <f>VLOOKUP(E25,VIP!$A$2:$O16470,6,0)</f>
        <v>SI</v>
      </c>
      <c r="L25" s="142" t="s">
        <v>2409</v>
      </c>
      <c r="M25" s="93" t="s">
        <v>2437</v>
      </c>
      <c r="N25" s="93" t="s">
        <v>2443</v>
      </c>
      <c r="O25" s="133" t="s">
        <v>2617</v>
      </c>
      <c r="P25" s="142"/>
      <c r="Q25" s="147" t="s">
        <v>2409</v>
      </c>
    </row>
    <row r="26" spans="1:17" ht="18" x14ac:dyDescent="0.25">
      <c r="A26" s="133" t="str">
        <f>VLOOKUP(E26,'LISTADO ATM'!$A$2:$C$901,3,0)</f>
        <v>SUR</v>
      </c>
      <c r="B26" s="145">
        <v>3336029881</v>
      </c>
      <c r="C26" s="94">
        <v>44456.644953703704</v>
      </c>
      <c r="D26" s="94" t="s">
        <v>2440</v>
      </c>
      <c r="E26" s="122">
        <v>783</v>
      </c>
      <c r="F26" s="133" t="str">
        <f>VLOOKUP(E26,VIP!$A$2:$O16018,2,0)</f>
        <v>DRBR303</v>
      </c>
      <c r="G26" s="133" t="str">
        <f>VLOOKUP(E26,'LISTADO ATM'!$A$2:$B$900,2,0)</f>
        <v xml:space="preserve">ATM Autobanco Alfa y Omega (Barahona) </v>
      </c>
      <c r="H26" s="133" t="str">
        <f>VLOOKUP(E26,VIP!$A$2:$O20979,7,FALSE)</f>
        <v>Si</v>
      </c>
      <c r="I26" s="133" t="str">
        <f>VLOOKUP(E26,VIP!$A$2:$O12944,8,FALSE)</f>
        <v>Si</v>
      </c>
      <c r="J26" s="133" t="str">
        <f>VLOOKUP(E26,VIP!$A$2:$O12894,8,FALSE)</f>
        <v>Si</v>
      </c>
      <c r="K26" s="133" t="str">
        <f>VLOOKUP(E26,VIP!$A$2:$O16468,6,0)</f>
        <v>NO</v>
      </c>
      <c r="L26" s="142" t="s">
        <v>2409</v>
      </c>
      <c r="M26" s="226" t="s">
        <v>2530</v>
      </c>
      <c r="N26" s="93" t="s">
        <v>2443</v>
      </c>
      <c r="O26" s="133" t="s">
        <v>2444</v>
      </c>
      <c r="P26" s="142"/>
      <c r="Q26" s="227">
        <v>44457.430520833332</v>
      </c>
    </row>
    <row r="27" spans="1:17" ht="18" x14ac:dyDescent="0.25">
      <c r="A27" s="133" t="str">
        <f>VLOOKUP(E27,'LISTADO ATM'!$A$2:$C$901,3,0)</f>
        <v>DISTRITO NACIONAL</v>
      </c>
      <c r="B27" s="145">
        <v>3336029943</v>
      </c>
      <c r="C27" s="94">
        <v>44456.671817129631</v>
      </c>
      <c r="D27" s="94" t="s">
        <v>2440</v>
      </c>
      <c r="E27" s="122">
        <v>697</v>
      </c>
      <c r="F27" s="133" t="str">
        <f>VLOOKUP(E27,VIP!$A$2:$O16017,2,0)</f>
        <v>DRBR697</v>
      </c>
      <c r="G27" s="133" t="str">
        <f>VLOOKUP(E27,'LISTADO ATM'!$A$2:$B$900,2,0)</f>
        <v>ATM Hipermercado Olé Ciudad Juan Bosch</v>
      </c>
      <c r="H27" s="133" t="str">
        <f>VLOOKUP(E27,VIP!$A$2:$O20978,7,FALSE)</f>
        <v>Si</v>
      </c>
      <c r="I27" s="133" t="str">
        <f>VLOOKUP(E27,VIP!$A$2:$O12943,8,FALSE)</f>
        <v>Si</v>
      </c>
      <c r="J27" s="133" t="str">
        <f>VLOOKUP(E27,VIP!$A$2:$O12893,8,FALSE)</f>
        <v>Si</v>
      </c>
      <c r="K27" s="133" t="str">
        <f>VLOOKUP(E27,VIP!$A$2:$O16467,6,0)</f>
        <v>NO</v>
      </c>
      <c r="L27" s="142" t="s">
        <v>2433</v>
      </c>
      <c r="M27" s="93" t="s">
        <v>2437</v>
      </c>
      <c r="N27" s="93" t="s">
        <v>2443</v>
      </c>
      <c r="O27" s="133" t="s">
        <v>2444</v>
      </c>
      <c r="P27" s="142"/>
      <c r="Q27" s="147" t="s">
        <v>2433</v>
      </c>
    </row>
    <row r="28" spans="1:17" ht="18" x14ac:dyDescent="0.25">
      <c r="A28" s="133" t="str">
        <f>VLOOKUP(E28,'LISTADO ATM'!$A$2:$C$901,3,0)</f>
        <v>DISTRITO NACIONAL</v>
      </c>
      <c r="B28" s="145">
        <v>3336029958</v>
      </c>
      <c r="C28" s="94">
        <v>44456.680046296293</v>
      </c>
      <c r="D28" s="94" t="s">
        <v>2174</v>
      </c>
      <c r="E28" s="122">
        <v>238</v>
      </c>
      <c r="F28" s="133" t="str">
        <f>VLOOKUP(E28,VIP!$A$2:$O16016,2,0)</f>
        <v>DRBR238</v>
      </c>
      <c r="G28" s="133" t="str">
        <f>VLOOKUP(E28,'LISTADO ATM'!$A$2:$B$900,2,0)</f>
        <v xml:space="preserve">ATM Multicentro La Sirena Charles de Gaulle </v>
      </c>
      <c r="H28" s="133" t="str">
        <f>VLOOKUP(E28,VIP!$A$2:$O20977,7,FALSE)</f>
        <v>Si</v>
      </c>
      <c r="I28" s="133" t="str">
        <f>VLOOKUP(E28,VIP!$A$2:$O12942,8,FALSE)</f>
        <v>Si</v>
      </c>
      <c r="J28" s="133" t="str">
        <f>VLOOKUP(E28,VIP!$A$2:$O12892,8,FALSE)</f>
        <v>Si</v>
      </c>
      <c r="K28" s="133" t="str">
        <f>VLOOKUP(E28,VIP!$A$2:$O16466,6,0)</f>
        <v>No</v>
      </c>
      <c r="L28" s="142" t="s">
        <v>2455</v>
      </c>
      <c r="M28" s="93" t="s">
        <v>2437</v>
      </c>
      <c r="N28" s="93" t="s">
        <v>2443</v>
      </c>
      <c r="O28" s="133" t="s">
        <v>2445</v>
      </c>
      <c r="P28" s="142"/>
      <c r="Q28" s="147" t="s">
        <v>2455</v>
      </c>
    </row>
    <row r="29" spans="1:17" ht="18" x14ac:dyDescent="0.25">
      <c r="A29" s="133" t="str">
        <f>VLOOKUP(E29,'LISTADO ATM'!$A$2:$C$901,3,0)</f>
        <v>NORTE</v>
      </c>
      <c r="B29" s="145">
        <v>3336029964</v>
      </c>
      <c r="C29" s="94">
        <v>44456.682141203702</v>
      </c>
      <c r="D29" s="94" t="s">
        <v>2174</v>
      </c>
      <c r="E29" s="122">
        <v>266</v>
      </c>
      <c r="F29" s="133" t="str">
        <f>VLOOKUP(E29,VIP!$A$2:$O16015,2,0)</f>
        <v>DRBR266</v>
      </c>
      <c r="G29" s="133" t="str">
        <f>VLOOKUP(E29,'LISTADO ATM'!$A$2:$B$900,2,0)</f>
        <v xml:space="preserve">ATM Oficina Villa Francisca </v>
      </c>
      <c r="H29" s="133" t="str">
        <f>VLOOKUP(E29,VIP!$A$2:$O20976,7,FALSE)</f>
        <v>Si</v>
      </c>
      <c r="I29" s="133" t="str">
        <f>VLOOKUP(E29,VIP!$A$2:$O12941,8,FALSE)</f>
        <v>Si</v>
      </c>
      <c r="J29" s="133" t="str">
        <f>VLOOKUP(E29,VIP!$A$2:$O12891,8,FALSE)</f>
        <v>Si</v>
      </c>
      <c r="K29" s="133" t="str">
        <f>VLOOKUP(E29,VIP!$A$2:$O16465,6,0)</f>
        <v>NO</v>
      </c>
      <c r="L29" s="142" t="s">
        <v>2212</v>
      </c>
      <c r="M29" s="93" t="s">
        <v>2437</v>
      </c>
      <c r="N29" s="93" t="s">
        <v>2443</v>
      </c>
      <c r="O29" s="133" t="s">
        <v>2445</v>
      </c>
      <c r="P29" s="142"/>
      <c r="Q29" s="147" t="s">
        <v>2212</v>
      </c>
    </row>
    <row r="30" spans="1:17" ht="18" x14ac:dyDescent="0.25">
      <c r="A30" s="133" t="str">
        <f>VLOOKUP(E30,'LISTADO ATM'!$A$2:$C$901,3,0)</f>
        <v>DISTRITO NACIONAL</v>
      </c>
      <c r="B30" s="145">
        <v>3336029966</v>
      </c>
      <c r="C30" s="94">
        <v>44456.685416666667</v>
      </c>
      <c r="D30" s="94" t="s">
        <v>2174</v>
      </c>
      <c r="E30" s="122">
        <v>697</v>
      </c>
      <c r="F30" s="133" t="str">
        <f>VLOOKUP(E30,VIP!$A$2:$O16014,2,0)</f>
        <v>DRBR697</v>
      </c>
      <c r="G30" s="133" t="str">
        <f>VLOOKUP(E30,'LISTADO ATM'!$A$2:$B$900,2,0)</f>
        <v>ATM Hipermercado Olé Ciudad Juan Bosch</v>
      </c>
      <c r="H30" s="133" t="str">
        <f>VLOOKUP(E30,VIP!$A$2:$O20975,7,FALSE)</f>
        <v>Si</v>
      </c>
      <c r="I30" s="133" t="str">
        <f>VLOOKUP(E30,VIP!$A$2:$O12940,8,FALSE)</f>
        <v>Si</v>
      </c>
      <c r="J30" s="133" t="str">
        <f>VLOOKUP(E30,VIP!$A$2:$O12890,8,FALSE)</f>
        <v>Si</v>
      </c>
      <c r="K30" s="133" t="str">
        <f>VLOOKUP(E30,VIP!$A$2:$O16464,6,0)</f>
        <v>NO</v>
      </c>
      <c r="L30" s="142" t="s">
        <v>2212</v>
      </c>
      <c r="M30" s="93" t="s">
        <v>2437</v>
      </c>
      <c r="N30" s="93" t="s">
        <v>2443</v>
      </c>
      <c r="O30" s="133" t="s">
        <v>2445</v>
      </c>
      <c r="P30" s="142"/>
      <c r="Q30" s="147" t="s">
        <v>2212</v>
      </c>
    </row>
    <row r="31" spans="1:17" ht="18" x14ac:dyDescent="0.25">
      <c r="A31" s="133" t="str">
        <f>VLOOKUP(E31,'LISTADO ATM'!$A$2:$C$901,3,0)</f>
        <v>DISTRITO NACIONAL</v>
      </c>
      <c r="B31" s="145">
        <v>3336029993</v>
      </c>
      <c r="C31" s="94">
        <v>44456.701620370368</v>
      </c>
      <c r="D31" s="94" t="s">
        <v>2440</v>
      </c>
      <c r="E31" s="122">
        <v>54</v>
      </c>
      <c r="F31" s="133" t="str">
        <f>VLOOKUP(E31,VIP!$A$2:$O16013,2,0)</f>
        <v>DRBR054</v>
      </c>
      <c r="G31" s="133" t="str">
        <f>VLOOKUP(E31,'LISTADO ATM'!$A$2:$B$900,2,0)</f>
        <v xml:space="preserve">ATM Autoservicio Galería 360 </v>
      </c>
      <c r="H31" s="133" t="str">
        <f>VLOOKUP(E31,VIP!$A$2:$O20974,7,FALSE)</f>
        <v>Si</v>
      </c>
      <c r="I31" s="133" t="str">
        <f>VLOOKUP(E31,VIP!$A$2:$O12939,8,FALSE)</f>
        <v>Si</v>
      </c>
      <c r="J31" s="133" t="str">
        <f>VLOOKUP(E31,VIP!$A$2:$O12889,8,FALSE)</f>
        <v>Si</v>
      </c>
      <c r="K31" s="133" t="str">
        <f>VLOOKUP(E31,VIP!$A$2:$O16463,6,0)</f>
        <v>NO</v>
      </c>
      <c r="L31" s="142" t="s">
        <v>2607</v>
      </c>
      <c r="M31" s="93" t="s">
        <v>2437</v>
      </c>
      <c r="N31" s="93" t="s">
        <v>2443</v>
      </c>
      <c r="O31" s="133" t="s">
        <v>2444</v>
      </c>
      <c r="P31" s="142"/>
      <c r="Q31" s="147" t="s">
        <v>2607</v>
      </c>
    </row>
    <row r="32" spans="1:17" ht="18" x14ac:dyDescent="0.25">
      <c r="A32" s="133" t="str">
        <f>VLOOKUP(E32,'LISTADO ATM'!$A$2:$C$901,3,0)</f>
        <v>SUR</v>
      </c>
      <c r="B32" s="145">
        <v>3336029998</v>
      </c>
      <c r="C32" s="94">
        <v>44456.70385416667</v>
      </c>
      <c r="D32" s="94" t="s">
        <v>2440</v>
      </c>
      <c r="E32" s="122">
        <v>825</v>
      </c>
      <c r="F32" s="133" t="str">
        <f>VLOOKUP(E32,VIP!$A$2:$O16012,2,0)</f>
        <v>DRBR825</v>
      </c>
      <c r="G32" s="133" t="str">
        <f>VLOOKUP(E32,'LISTADO ATM'!$A$2:$B$900,2,0)</f>
        <v xml:space="preserve">ATM Estacion Eco Cibeles (Las Matas de Farfán) </v>
      </c>
      <c r="H32" s="133" t="str">
        <f>VLOOKUP(E32,VIP!$A$2:$O20973,7,FALSE)</f>
        <v>Si</v>
      </c>
      <c r="I32" s="133" t="str">
        <f>VLOOKUP(E32,VIP!$A$2:$O12938,8,FALSE)</f>
        <v>Si</v>
      </c>
      <c r="J32" s="133" t="str">
        <f>VLOOKUP(E32,VIP!$A$2:$O12888,8,FALSE)</f>
        <v>Si</v>
      </c>
      <c r="K32" s="133" t="str">
        <f>VLOOKUP(E32,VIP!$A$2:$O16462,6,0)</f>
        <v>NO</v>
      </c>
      <c r="L32" s="142" t="s">
        <v>2433</v>
      </c>
      <c r="M32" s="93" t="s">
        <v>2437</v>
      </c>
      <c r="N32" s="93" t="s">
        <v>2443</v>
      </c>
      <c r="O32" s="133" t="s">
        <v>2444</v>
      </c>
      <c r="P32" s="142"/>
      <c r="Q32" s="147" t="s">
        <v>2433</v>
      </c>
    </row>
    <row r="33" spans="1:17" ht="18" x14ac:dyDescent="0.25">
      <c r="A33" s="133" t="str">
        <f>VLOOKUP(E33,'LISTADO ATM'!$A$2:$C$901,3,0)</f>
        <v>DISTRITO NACIONAL</v>
      </c>
      <c r="B33" s="145">
        <v>3336030000</v>
      </c>
      <c r="C33" s="94">
        <v>44456.705347222225</v>
      </c>
      <c r="D33" s="94" t="s">
        <v>2440</v>
      </c>
      <c r="E33" s="122">
        <v>525</v>
      </c>
      <c r="F33" s="133" t="str">
        <f>VLOOKUP(E33,VIP!$A$2:$O16010,2,0)</f>
        <v>DRBR525</v>
      </c>
      <c r="G33" s="133" t="str">
        <f>VLOOKUP(E33,'LISTADO ATM'!$A$2:$B$900,2,0)</f>
        <v>ATM S/M Bravo Las Americas</v>
      </c>
      <c r="H33" s="133" t="str">
        <f>VLOOKUP(E33,VIP!$A$2:$O20971,7,FALSE)</f>
        <v>Si</v>
      </c>
      <c r="I33" s="133" t="str">
        <f>VLOOKUP(E33,VIP!$A$2:$O12936,8,FALSE)</f>
        <v>Si</v>
      </c>
      <c r="J33" s="133" t="str">
        <f>VLOOKUP(E33,VIP!$A$2:$O12886,8,FALSE)</f>
        <v>Si</v>
      </c>
      <c r="K33" s="133" t="str">
        <f>VLOOKUP(E33,VIP!$A$2:$O16460,6,0)</f>
        <v>NO</v>
      </c>
      <c r="L33" s="142" t="s">
        <v>2433</v>
      </c>
      <c r="M33" s="93" t="s">
        <v>2437</v>
      </c>
      <c r="N33" s="93" t="s">
        <v>2443</v>
      </c>
      <c r="O33" s="133" t="s">
        <v>2444</v>
      </c>
      <c r="P33" s="142"/>
      <c r="Q33" s="147" t="s">
        <v>2433</v>
      </c>
    </row>
    <row r="34" spans="1:17" ht="18" x14ac:dyDescent="0.25">
      <c r="A34" s="133" t="str">
        <f>VLOOKUP(E34,'LISTADO ATM'!$A$2:$C$901,3,0)</f>
        <v>DISTRITO NACIONAL</v>
      </c>
      <c r="B34" s="145">
        <v>3336030004</v>
      </c>
      <c r="C34" s="94">
        <v>44456.708506944444</v>
      </c>
      <c r="D34" s="94" t="s">
        <v>2174</v>
      </c>
      <c r="E34" s="122">
        <v>551</v>
      </c>
      <c r="F34" s="133" t="str">
        <f>VLOOKUP(E34,VIP!$A$2:$O16009,2,0)</f>
        <v>DRBR01C</v>
      </c>
      <c r="G34" s="133" t="str">
        <f>VLOOKUP(E34,'LISTADO ATM'!$A$2:$B$900,2,0)</f>
        <v xml:space="preserve">ATM Oficina Padre Castellanos </v>
      </c>
      <c r="H34" s="133" t="str">
        <f>VLOOKUP(E34,VIP!$A$2:$O20970,7,FALSE)</f>
        <v>Si</v>
      </c>
      <c r="I34" s="133" t="str">
        <f>VLOOKUP(E34,VIP!$A$2:$O12935,8,FALSE)</f>
        <v>Si</v>
      </c>
      <c r="J34" s="133" t="str">
        <f>VLOOKUP(E34,VIP!$A$2:$O12885,8,FALSE)</f>
        <v>Si</v>
      </c>
      <c r="K34" s="133" t="str">
        <f>VLOOKUP(E34,VIP!$A$2:$O16459,6,0)</f>
        <v>NO</v>
      </c>
      <c r="L34" s="142" t="s">
        <v>2212</v>
      </c>
      <c r="M34" s="226" t="s">
        <v>2530</v>
      </c>
      <c r="N34" s="93" t="s">
        <v>2443</v>
      </c>
      <c r="O34" s="133" t="s">
        <v>2445</v>
      </c>
      <c r="P34" s="142"/>
      <c r="Q34" s="227">
        <v>44457.432939814818</v>
      </c>
    </row>
    <row r="35" spans="1:17" ht="18" x14ac:dyDescent="0.25">
      <c r="A35" s="133" t="str">
        <f>VLOOKUP(E35,'LISTADO ATM'!$A$2:$C$901,3,0)</f>
        <v>DISTRITO NACIONAL</v>
      </c>
      <c r="B35" s="145">
        <v>3336030013</v>
      </c>
      <c r="C35" s="94">
        <v>44456.712326388886</v>
      </c>
      <c r="D35" s="94" t="s">
        <v>2174</v>
      </c>
      <c r="E35" s="122">
        <v>618</v>
      </c>
      <c r="F35" s="133" t="str">
        <f>VLOOKUP(E35,VIP!$A$2:$O16008,2,0)</f>
        <v>DRBR618</v>
      </c>
      <c r="G35" s="133" t="str">
        <f>VLOOKUP(E35,'LISTADO ATM'!$A$2:$B$900,2,0)</f>
        <v xml:space="preserve">ATM Bienes Nacionales </v>
      </c>
      <c r="H35" s="133" t="str">
        <f>VLOOKUP(E35,VIP!$A$2:$O20969,7,FALSE)</f>
        <v>Si</v>
      </c>
      <c r="I35" s="133" t="str">
        <f>VLOOKUP(E35,VIP!$A$2:$O12934,8,FALSE)</f>
        <v>Si</v>
      </c>
      <c r="J35" s="133" t="str">
        <f>VLOOKUP(E35,VIP!$A$2:$O12884,8,FALSE)</f>
        <v>Si</v>
      </c>
      <c r="K35" s="133" t="str">
        <f>VLOOKUP(E35,VIP!$A$2:$O16458,6,0)</f>
        <v>NO</v>
      </c>
      <c r="L35" s="142" t="s">
        <v>2238</v>
      </c>
      <c r="M35" s="93" t="s">
        <v>2437</v>
      </c>
      <c r="N35" s="93" t="s">
        <v>2443</v>
      </c>
      <c r="O35" s="133" t="s">
        <v>2445</v>
      </c>
      <c r="P35" s="142"/>
      <c r="Q35" s="147" t="s">
        <v>2238</v>
      </c>
    </row>
    <row r="36" spans="1:17" ht="18" x14ac:dyDescent="0.25">
      <c r="A36" s="133" t="str">
        <f>VLOOKUP(E36,'LISTADO ATM'!$A$2:$C$901,3,0)</f>
        <v>DISTRITO NACIONAL</v>
      </c>
      <c r="B36" s="145">
        <v>3336030022</v>
      </c>
      <c r="C36" s="94">
        <v>44456.716874999998</v>
      </c>
      <c r="D36" s="94" t="s">
        <v>2440</v>
      </c>
      <c r="E36" s="122">
        <v>655</v>
      </c>
      <c r="F36" s="133" t="str">
        <f>VLOOKUP(E36,VIP!$A$2:$O16007,2,0)</f>
        <v>DRBR655</v>
      </c>
      <c r="G36" s="133" t="str">
        <f>VLOOKUP(E36,'LISTADO ATM'!$A$2:$B$900,2,0)</f>
        <v>ATM Farmacia Sandra</v>
      </c>
      <c r="H36" s="133" t="str">
        <f>VLOOKUP(E36,VIP!$A$2:$O20968,7,FALSE)</f>
        <v>Si</v>
      </c>
      <c r="I36" s="133" t="str">
        <f>VLOOKUP(E36,VIP!$A$2:$O12933,8,FALSE)</f>
        <v>Si</v>
      </c>
      <c r="J36" s="133" t="str">
        <f>VLOOKUP(E36,VIP!$A$2:$O12883,8,FALSE)</f>
        <v>Si</v>
      </c>
      <c r="K36" s="133" t="str">
        <f>VLOOKUP(E36,VIP!$A$2:$O16457,6,0)</f>
        <v>NO</v>
      </c>
      <c r="L36" s="142" t="s">
        <v>2542</v>
      </c>
      <c r="M36" s="93" t="s">
        <v>2437</v>
      </c>
      <c r="N36" s="93" t="s">
        <v>2443</v>
      </c>
      <c r="O36" s="133" t="s">
        <v>2444</v>
      </c>
      <c r="P36" s="142"/>
      <c r="Q36" s="147" t="s">
        <v>2542</v>
      </c>
    </row>
    <row r="37" spans="1:17" ht="18" x14ac:dyDescent="0.25">
      <c r="A37" s="133" t="str">
        <f>VLOOKUP(E37,'LISTADO ATM'!$A$2:$C$901,3,0)</f>
        <v>DISTRITO NACIONAL</v>
      </c>
      <c r="B37" s="145">
        <v>3336030025</v>
      </c>
      <c r="C37" s="94">
        <v>44456.71837962963</v>
      </c>
      <c r="D37" s="94" t="s">
        <v>2174</v>
      </c>
      <c r="E37" s="122">
        <v>302</v>
      </c>
      <c r="F37" s="133" t="str">
        <f>VLOOKUP(E37,VIP!$A$2:$O16006,2,0)</f>
        <v>DRBR302</v>
      </c>
      <c r="G37" s="133" t="str">
        <f>VLOOKUP(E37,'LISTADO ATM'!$A$2:$B$900,2,0)</f>
        <v xml:space="preserve">ATM S/M Aprezio Los Mameyes  </v>
      </c>
      <c r="H37" s="133" t="str">
        <f>VLOOKUP(E37,VIP!$A$2:$O20967,7,FALSE)</f>
        <v>Si</v>
      </c>
      <c r="I37" s="133" t="str">
        <f>VLOOKUP(E37,VIP!$A$2:$O12932,8,FALSE)</f>
        <v>Si</v>
      </c>
      <c r="J37" s="133" t="str">
        <f>VLOOKUP(E37,VIP!$A$2:$O12882,8,FALSE)</f>
        <v>Si</v>
      </c>
      <c r="K37" s="133" t="str">
        <f>VLOOKUP(E37,VIP!$A$2:$O16456,6,0)</f>
        <v>NO</v>
      </c>
      <c r="L37" s="142" t="s">
        <v>2455</v>
      </c>
      <c r="M37" s="93" t="s">
        <v>2437</v>
      </c>
      <c r="N37" s="93" t="s">
        <v>2443</v>
      </c>
      <c r="O37" s="133" t="s">
        <v>2445</v>
      </c>
      <c r="P37" s="142"/>
      <c r="Q37" s="147" t="s">
        <v>2455</v>
      </c>
    </row>
    <row r="38" spans="1:17" ht="18" x14ac:dyDescent="0.25">
      <c r="A38" s="133" t="str">
        <f>VLOOKUP(E38,'LISTADO ATM'!$A$2:$C$901,3,0)</f>
        <v>DISTRITO NACIONAL</v>
      </c>
      <c r="B38" s="145">
        <v>3336030031</v>
      </c>
      <c r="C38" s="94">
        <v>44456.721296296295</v>
      </c>
      <c r="D38" s="94" t="s">
        <v>2174</v>
      </c>
      <c r="E38" s="122">
        <v>952</v>
      </c>
      <c r="F38" s="133" t="str">
        <f>VLOOKUP(E38,VIP!$A$2:$O16005,2,0)</f>
        <v>DRBR16L</v>
      </c>
      <c r="G38" s="133" t="str">
        <f>VLOOKUP(E38,'LISTADO ATM'!$A$2:$B$900,2,0)</f>
        <v xml:space="preserve">ATM Alvarez Rivas </v>
      </c>
      <c r="H38" s="133" t="str">
        <f>VLOOKUP(E38,VIP!$A$2:$O20966,7,FALSE)</f>
        <v>Si</v>
      </c>
      <c r="I38" s="133" t="str">
        <f>VLOOKUP(E38,VIP!$A$2:$O12931,8,FALSE)</f>
        <v>Si</v>
      </c>
      <c r="J38" s="133" t="str">
        <f>VLOOKUP(E38,VIP!$A$2:$O12881,8,FALSE)</f>
        <v>Si</v>
      </c>
      <c r="K38" s="133" t="str">
        <f>VLOOKUP(E38,VIP!$A$2:$O16455,6,0)</f>
        <v>NO</v>
      </c>
      <c r="L38" s="142" t="s">
        <v>2455</v>
      </c>
      <c r="M38" s="93" t="s">
        <v>2437</v>
      </c>
      <c r="N38" s="93" t="s">
        <v>2443</v>
      </c>
      <c r="O38" s="133" t="s">
        <v>2445</v>
      </c>
      <c r="P38" s="142"/>
      <c r="Q38" s="147" t="s">
        <v>2455</v>
      </c>
    </row>
    <row r="39" spans="1:17" ht="18" x14ac:dyDescent="0.25">
      <c r="A39" s="133" t="str">
        <f>VLOOKUP(E39,'LISTADO ATM'!$A$2:$C$901,3,0)</f>
        <v>DISTRITO NACIONAL</v>
      </c>
      <c r="B39" s="145">
        <v>3336030036</v>
      </c>
      <c r="C39" s="94">
        <v>44456.726157407407</v>
      </c>
      <c r="D39" s="94" t="s">
        <v>2174</v>
      </c>
      <c r="E39" s="122">
        <v>686</v>
      </c>
      <c r="F39" s="133" t="str">
        <f>VLOOKUP(E39,VIP!$A$2:$O16004,2,0)</f>
        <v>DRBR686</v>
      </c>
      <c r="G39" s="133" t="str">
        <f>VLOOKUP(E39,'LISTADO ATM'!$A$2:$B$900,2,0)</f>
        <v>ATM Autoservicio Oficina Máximo Gómez</v>
      </c>
      <c r="H39" s="133" t="str">
        <f>VLOOKUP(E39,VIP!$A$2:$O20965,7,FALSE)</f>
        <v>Si</v>
      </c>
      <c r="I39" s="133" t="str">
        <f>VLOOKUP(E39,VIP!$A$2:$O12930,8,FALSE)</f>
        <v>Si</v>
      </c>
      <c r="J39" s="133" t="str">
        <f>VLOOKUP(E39,VIP!$A$2:$O12880,8,FALSE)</f>
        <v>Si</v>
      </c>
      <c r="K39" s="133" t="str">
        <f>VLOOKUP(E39,VIP!$A$2:$O16454,6,0)</f>
        <v>NO</v>
      </c>
      <c r="L39" s="142" t="s">
        <v>2212</v>
      </c>
      <c r="M39" s="93" t="s">
        <v>2437</v>
      </c>
      <c r="N39" s="93" t="s">
        <v>2443</v>
      </c>
      <c r="O39" s="133" t="s">
        <v>2445</v>
      </c>
      <c r="P39" s="142"/>
      <c r="Q39" s="147" t="s">
        <v>2212</v>
      </c>
    </row>
    <row r="40" spans="1:17" ht="18" x14ac:dyDescent="0.25">
      <c r="A40" s="133" t="str">
        <f>VLOOKUP(E40,'LISTADO ATM'!$A$2:$C$901,3,0)</f>
        <v>ESTE</v>
      </c>
      <c r="B40" s="145">
        <v>3336030061</v>
      </c>
      <c r="C40" s="94">
        <v>44456.734039351853</v>
      </c>
      <c r="D40" s="94" t="s">
        <v>2174</v>
      </c>
      <c r="E40" s="122">
        <v>289</v>
      </c>
      <c r="F40" s="133" t="str">
        <f>VLOOKUP(E40,VIP!$A$2:$O16003,2,0)</f>
        <v>DRBR910</v>
      </c>
      <c r="G40" s="133" t="str">
        <f>VLOOKUP(E40,'LISTADO ATM'!$A$2:$B$900,2,0)</f>
        <v>ATM Oficina Bávaro II</v>
      </c>
      <c r="H40" s="133" t="str">
        <f>VLOOKUP(E40,VIP!$A$2:$O20964,7,FALSE)</f>
        <v>Si</v>
      </c>
      <c r="I40" s="133" t="str">
        <f>VLOOKUP(E40,VIP!$A$2:$O12929,8,FALSE)</f>
        <v>Si</v>
      </c>
      <c r="J40" s="133" t="str">
        <f>VLOOKUP(E40,VIP!$A$2:$O12879,8,FALSE)</f>
        <v>Si</v>
      </c>
      <c r="K40" s="133" t="str">
        <f>VLOOKUP(E40,VIP!$A$2:$O16453,6,0)</f>
        <v>NO</v>
      </c>
      <c r="L40" s="142" t="s">
        <v>2238</v>
      </c>
      <c r="M40" s="93" t="s">
        <v>2437</v>
      </c>
      <c r="N40" s="93" t="s">
        <v>2443</v>
      </c>
      <c r="O40" s="133" t="s">
        <v>2445</v>
      </c>
      <c r="P40" s="142"/>
      <c r="Q40" s="147" t="s">
        <v>2238</v>
      </c>
    </row>
    <row r="41" spans="1:17" ht="18" x14ac:dyDescent="0.25">
      <c r="A41" s="133" t="str">
        <f>VLOOKUP(E41,'LISTADO ATM'!$A$2:$C$901,3,0)</f>
        <v>DISTRITO NACIONAL</v>
      </c>
      <c r="B41" s="145">
        <v>3336030065</v>
      </c>
      <c r="C41" s="94">
        <v>44456.73741898148</v>
      </c>
      <c r="D41" s="94" t="s">
        <v>2174</v>
      </c>
      <c r="E41" s="122">
        <v>516</v>
      </c>
      <c r="F41" s="133" t="str">
        <f>VLOOKUP(E41,VIP!$A$2:$O16002,2,0)</f>
        <v>DRBR516</v>
      </c>
      <c r="G41" s="133" t="str">
        <f>VLOOKUP(E41,'LISTADO ATM'!$A$2:$B$900,2,0)</f>
        <v xml:space="preserve">ATM Oficina Gascue </v>
      </c>
      <c r="H41" s="133" t="str">
        <f>VLOOKUP(E41,VIP!$A$2:$O20963,7,FALSE)</f>
        <v>Si</v>
      </c>
      <c r="I41" s="133" t="str">
        <f>VLOOKUP(E41,VIP!$A$2:$O12928,8,FALSE)</f>
        <v>Si</v>
      </c>
      <c r="J41" s="133" t="str">
        <f>VLOOKUP(E41,VIP!$A$2:$O12878,8,FALSE)</f>
        <v>Si</v>
      </c>
      <c r="K41" s="133" t="str">
        <f>VLOOKUP(E41,VIP!$A$2:$O16452,6,0)</f>
        <v>SI</v>
      </c>
      <c r="L41" s="142" t="s">
        <v>2212</v>
      </c>
      <c r="M41" s="93" t="s">
        <v>2437</v>
      </c>
      <c r="N41" s="93" t="s">
        <v>2443</v>
      </c>
      <c r="O41" s="133" t="s">
        <v>2445</v>
      </c>
      <c r="P41" s="142"/>
      <c r="Q41" s="147" t="s">
        <v>2212</v>
      </c>
    </row>
    <row r="42" spans="1:17" ht="18" x14ac:dyDescent="0.25">
      <c r="A42" s="133" t="str">
        <f>VLOOKUP(E42,'LISTADO ATM'!$A$2:$C$901,3,0)</f>
        <v>DISTRITO NACIONAL</v>
      </c>
      <c r="B42" s="145">
        <v>3336030068</v>
      </c>
      <c r="C42" s="94">
        <v>44456.738969907405</v>
      </c>
      <c r="D42" s="94" t="s">
        <v>2174</v>
      </c>
      <c r="E42" s="122">
        <v>570</v>
      </c>
      <c r="F42" s="133" t="str">
        <f>VLOOKUP(E42,VIP!$A$2:$O16001,2,0)</f>
        <v>DRBR478</v>
      </c>
      <c r="G42" s="133" t="str">
        <f>VLOOKUP(E42,'LISTADO ATM'!$A$2:$B$900,2,0)</f>
        <v xml:space="preserve">ATM S/M Liverpool Villa Mella </v>
      </c>
      <c r="H42" s="133" t="str">
        <f>VLOOKUP(E42,VIP!$A$2:$O20962,7,FALSE)</f>
        <v>Si</v>
      </c>
      <c r="I42" s="133" t="str">
        <f>VLOOKUP(E42,VIP!$A$2:$O12927,8,FALSE)</f>
        <v>Si</v>
      </c>
      <c r="J42" s="133" t="str">
        <f>VLOOKUP(E42,VIP!$A$2:$O12877,8,FALSE)</f>
        <v>Si</v>
      </c>
      <c r="K42" s="133" t="str">
        <f>VLOOKUP(E42,VIP!$A$2:$O16451,6,0)</f>
        <v>NO</v>
      </c>
      <c r="L42" s="142" t="s">
        <v>2212</v>
      </c>
      <c r="M42" s="93" t="s">
        <v>2437</v>
      </c>
      <c r="N42" s="93" t="s">
        <v>2443</v>
      </c>
      <c r="O42" s="133" t="s">
        <v>2445</v>
      </c>
      <c r="P42" s="142"/>
      <c r="Q42" s="147" t="s">
        <v>2212</v>
      </c>
    </row>
    <row r="43" spans="1:17" ht="18" x14ac:dyDescent="0.25">
      <c r="A43" s="133" t="str">
        <f>VLOOKUP(E43,'LISTADO ATM'!$A$2:$C$901,3,0)</f>
        <v>DISTRITO NACIONAL</v>
      </c>
      <c r="B43" s="145">
        <v>3336030070</v>
      </c>
      <c r="C43" s="94">
        <v>44456.740439814814</v>
      </c>
      <c r="D43" s="94" t="s">
        <v>2174</v>
      </c>
      <c r="E43" s="122">
        <v>379</v>
      </c>
      <c r="F43" s="133" t="str">
        <f>VLOOKUP(E43,VIP!$A$2:$O16000,2,0)</f>
        <v>DRBR379</v>
      </c>
      <c r="G43" s="133" t="str">
        <f>VLOOKUP(E43,'LISTADO ATM'!$A$2:$B$900,2,0)</f>
        <v>ATM S/M Nacional Plaza Central</v>
      </c>
      <c r="H43" s="133">
        <f>VLOOKUP(E43,VIP!$A$2:$O20961,7,FALSE)</f>
        <v>0</v>
      </c>
      <c r="I43" s="133">
        <f>VLOOKUP(E43,VIP!$A$2:$O12926,8,FALSE)</f>
        <v>0</v>
      </c>
      <c r="J43" s="133">
        <f>VLOOKUP(E43,VIP!$A$2:$O12876,8,FALSE)</f>
        <v>0</v>
      </c>
      <c r="K43" s="133">
        <f>VLOOKUP(E43,VIP!$A$2:$O16450,6,0)</f>
        <v>0</v>
      </c>
      <c r="L43" s="142" t="s">
        <v>2455</v>
      </c>
      <c r="M43" s="93" t="s">
        <v>2437</v>
      </c>
      <c r="N43" s="93" t="s">
        <v>2443</v>
      </c>
      <c r="O43" s="133" t="s">
        <v>2445</v>
      </c>
      <c r="P43" s="142"/>
      <c r="Q43" s="147" t="s">
        <v>2455</v>
      </c>
    </row>
    <row r="44" spans="1:17" ht="18" x14ac:dyDescent="0.25">
      <c r="A44" s="133" t="str">
        <f>VLOOKUP(E44,'LISTADO ATM'!$A$2:$C$901,3,0)</f>
        <v>NORTE</v>
      </c>
      <c r="B44" s="145">
        <v>3336030072</v>
      </c>
      <c r="C44" s="94">
        <v>44456.742812500001</v>
      </c>
      <c r="D44" s="94" t="s">
        <v>2175</v>
      </c>
      <c r="E44" s="122">
        <v>691</v>
      </c>
      <c r="F44" s="133" t="str">
        <f>VLOOKUP(E44,VIP!$A$2:$O15999,2,0)</f>
        <v>DRBR691</v>
      </c>
      <c r="G44" s="133" t="str">
        <f>VLOOKUP(E44,'LISTADO ATM'!$A$2:$B$900,2,0)</f>
        <v>ATM Eco Petroleo Manzanillo</v>
      </c>
      <c r="H44" s="133" t="str">
        <f>VLOOKUP(E44,VIP!$A$2:$O20960,7,FALSE)</f>
        <v>Si</v>
      </c>
      <c r="I44" s="133" t="str">
        <f>VLOOKUP(E44,VIP!$A$2:$O12925,8,FALSE)</f>
        <v>Si</v>
      </c>
      <c r="J44" s="133" t="str">
        <f>VLOOKUP(E44,VIP!$A$2:$O12875,8,FALSE)</f>
        <v>Si</v>
      </c>
      <c r="K44" s="133" t="str">
        <f>VLOOKUP(E44,VIP!$A$2:$O16449,6,0)</f>
        <v>NO</v>
      </c>
      <c r="L44" s="142" t="s">
        <v>2455</v>
      </c>
      <c r="M44" s="226" t="s">
        <v>2530</v>
      </c>
      <c r="N44" s="93" t="s">
        <v>2443</v>
      </c>
      <c r="O44" s="133" t="s">
        <v>2619</v>
      </c>
      <c r="P44" s="142"/>
      <c r="Q44" s="227">
        <v>44457.432106481479</v>
      </c>
    </row>
    <row r="45" spans="1:17" ht="18" x14ac:dyDescent="0.25">
      <c r="A45" s="133" t="str">
        <f>VLOOKUP(E45,'LISTADO ATM'!$A$2:$C$901,3,0)</f>
        <v>DISTRITO NACIONAL</v>
      </c>
      <c r="B45" s="145">
        <v>3336030082</v>
      </c>
      <c r="C45" s="94">
        <v>44456.800162037034</v>
      </c>
      <c r="D45" s="94" t="s">
        <v>2174</v>
      </c>
      <c r="E45" s="122">
        <v>57</v>
      </c>
      <c r="F45" s="133" t="str">
        <f>VLOOKUP(E45,VIP!$A$2:$O16002,2,0)</f>
        <v>DRBR057</v>
      </c>
      <c r="G45" s="133" t="str">
        <f>VLOOKUP(E45,'LISTADO ATM'!$A$2:$B$900,2,0)</f>
        <v xml:space="preserve">ATM Oficina Malecon Center </v>
      </c>
      <c r="H45" s="133" t="str">
        <f>VLOOKUP(E45,VIP!$A$2:$O20963,7,FALSE)</f>
        <v>Si</v>
      </c>
      <c r="I45" s="133" t="str">
        <f>VLOOKUP(E45,VIP!$A$2:$O12928,8,FALSE)</f>
        <v>Si</v>
      </c>
      <c r="J45" s="133" t="str">
        <f>VLOOKUP(E45,VIP!$A$2:$O12878,8,FALSE)</f>
        <v>Si</v>
      </c>
      <c r="K45" s="133" t="str">
        <f>VLOOKUP(E45,VIP!$A$2:$O16452,6,0)</f>
        <v>NO</v>
      </c>
      <c r="L45" s="142" t="s">
        <v>2212</v>
      </c>
      <c r="M45" s="226" t="s">
        <v>2530</v>
      </c>
      <c r="N45" s="93" t="s">
        <v>2443</v>
      </c>
      <c r="O45" s="133" t="s">
        <v>2445</v>
      </c>
      <c r="P45" s="142"/>
      <c r="Q45" s="227">
        <v>44457.428101851852</v>
      </c>
    </row>
    <row r="46" spans="1:17" ht="18" x14ac:dyDescent="0.25">
      <c r="A46" s="133" t="str">
        <f>VLOOKUP(E46,'LISTADO ATM'!$A$2:$C$901,3,0)</f>
        <v>NORTE</v>
      </c>
      <c r="B46" s="145">
        <v>3336030083</v>
      </c>
      <c r="C46" s="94">
        <v>44456.804456018515</v>
      </c>
      <c r="D46" s="94" t="s">
        <v>2616</v>
      </c>
      <c r="E46" s="122">
        <v>944</v>
      </c>
      <c r="F46" s="133" t="str">
        <f>VLOOKUP(E46,VIP!$A$2:$O16001,2,0)</f>
        <v>DRBR944</v>
      </c>
      <c r="G46" s="133" t="str">
        <f>VLOOKUP(E46,'LISTADO ATM'!$A$2:$B$900,2,0)</f>
        <v xml:space="preserve">ATM UNP Mao </v>
      </c>
      <c r="H46" s="133" t="str">
        <f>VLOOKUP(E46,VIP!$A$2:$O20962,7,FALSE)</f>
        <v>Si</v>
      </c>
      <c r="I46" s="133" t="str">
        <f>VLOOKUP(E46,VIP!$A$2:$O12927,8,FALSE)</f>
        <v>Si</v>
      </c>
      <c r="J46" s="133" t="str">
        <f>VLOOKUP(E46,VIP!$A$2:$O12877,8,FALSE)</f>
        <v>Si</v>
      </c>
      <c r="K46" s="133" t="str">
        <f>VLOOKUP(E46,VIP!$A$2:$O16451,6,0)</f>
        <v>NO</v>
      </c>
      <c r="L46" s="142" t="s">
        <v>2409</v>
      </c>
      <c r="M46" s="93" t="s">
        <v>2437</v>
      </c>
      <c r="N46" s="93" t="s">
        <v>2443</v>
      </c>
      <c r="O46" s="133" t="s">
        <v>2617</v>
      </c>
      <c r="P46" s="142"/>
      <c r="Q46" s="147" t="s">
        <v>2409</v>
      </c>
    </row>
    <row r="47" spans="1:17" ht="18" x14ac:dyDescent="0.25">
      <c r="A47" s="133" t="str">
        <f>VLOOKUP(E47,'LISTADO ATM'!$A$2:$C$901,3,0)</f>
        <v>NORTE</v>
      </c>
      <c r="B47" s="145">
        <v>3336030084</v>
      </c>
      <c r="C47" s="94">
        <v>44456.805648148147</v>
      </c>
      <c r="D47" s="94" t="s">
        <v>2616</v>
      </c>
      <c r="E47" s="122">
        <v>632</v>
      </c>
      <c r="F47" s="133" t="str">
        <f>VLOOKUP(E47,VIP!$A$2:$O16000,2,0)</f>
        <v>DRBR263</v>
      </c>
      <c r="G47" s="133" t="str">
        <f>VLOOKUP(E47,'LISTADO ATM'!$A$2:$B$900,2,0)</f>
        <v xml:space="preserve">ATM Autobanco Gurabo </v>
      </c>
      <c r="H47" s="133" t="str">
        <f>VLOOKUP(E47,VIP!$A$2:$O20961,7,FALSE)</f>
        <v>Si</v>
      </c>
      <c r="I47" s="133" t="str">
        <f>VLOOKUP(E47,VIP!$A$2:$O12926,8,FALSE)</f>
        <v>Si</v>
      </c>
      <c r="J47" s="133" t="str">
        <f>VLOOKUP(E47,VIP!$A$2:$O12876,8,FALSE)</f>
        <v>Si</v>
      </c>
      <c r="K47" s="133" t="str">
        <f>VLOOKUP(E47,VIP!$A$2:$O16450,6,0)</f>
        <v>NO</v>
      </c>
      <c r="L47" s="142" t="s">
        <v>2409</v>
      </c>
      <c r="M47" s="93" t="s">
        <v>2437</v>
      </c>
      <c r="N47" s="93" t="s">
        <v>2443</v>
      </c>
      <c r="O47" s="133" t="s">
        <v>2617</v>
      </c>
      <c r="P47" s="142"/>
      <c r="Q47" s="147" t="s">
        <v>2409</v>
      </c>
    </row>
    <row r="48" spans="1:17" ht="18" x14ac:dyDescent="0.25">
      <c r="A48" s="133" t="str">
        <f>VLOOKUP(E48,'LISTADO ATM'!$A$2:$C$901,3,0)</f>
        <v>ESTE</v>
      </c>
      <c r="B48" s="145">
        <v>3336030086</v>
      </c>
      <c r="C48" s="94">
        <v>44456.807476851849</v>
      </c>
      <c r="D48" s="94" t="s">
        <v>2440</v>
      </c>
      <c r="E48" s="122">
        <v>631</v>
      </c>
      <c r="F48" s="133" t="str">
        <f>VLOOKUP(E48,VIP!$A$2:$O15999,2,0)</f>
        <v>DRBR417</v>
      </c>
      <c r="G48" s="133" t="str">
        <f>VLOOKUP(E48,'LISTADO ATM'!$A$2:$B$900,2,0)</f>
        <v xml:space="preserve">ATM ASOCODEQUI (San Pedro) </v>
      </c>
      <c r="H48" s="133" t="str">
        <f>VLOOKUP(E48,VIP!$A$2:$O20960,7,FALSE)</f>
        <v>Si</v>
      </c>
      <c r="I48" s="133" t="str">
        <f>VLOOKUP(E48,VIP!$A$2:$O12925,8,FALSE)</f>
        <v>Si</v>
      </c>
      <c r="J48" s="133" t="str">
        <f>VLOOKUP(E48,VIP!$A$2:$O12875,8,FALSE)</f>
        <v>Si</v>
      </c>
      <c r="K48" s="133" t="str">
        <f>VLOOKUP(E48,VIP!$A$2:$O16449,6,0)</f>
        <v>NO</v>
      </c>
      <c r="L48" s="142" t="s">
        <v>2409</v>
      </c>
      <c r="M48" s="93" t="s">
        <v>2437</v>
      </c>
      <c r="N48" s="93" t="s">
        <v>2443</v>
      </c>
      <c r="O48" s="133" t="s">
        <v>2444</v>
      </c>
      <c r="P48" s="142"/>
      <c r="Q48" s="147" t="s">
        <v>2409</v>
      </c>
    </row>
    <row r="49" spans="1:17" ht="18" x14ac:dyDescent="0.25">
      <c r="A49" s="133" t="str">
        <f>VLOOKUP(E49,'LISTADO ATM'!$A$2:$C$901,3,0)</f>
        <v>DISTRITO NACIONAL</v>
      </c>
      <c r="B49" s="145">
        <v>3336030088</v>
      </c>
      <c r="C49" s="94">
        <v>44456.809571759259</v>
      </c>
      <c r="D49" s="94" t="s">
        <v>2459</v>
      </c>
      <c r="E49" s="122">
        <v>409</v>
      </c>
      <c r="F49" s="133" t="str">
        <f>VLOOKUP(E49,VIP!$A$2:$O16017,2,0)</f>
        <v>DRBR409</v>
      </c>
      <c r="G49" s="133" t="str">
        <f>VLOOKUP(E49,'LISTADO ATM'!$A$2:$B$900,2,0)</f>
        <v xml:space="preserve">ATM Oficina Las Palmas de Herrera I </v>
      </c>
      <c r="H49" s="133" t="str">
        <f>VLOOKUP(E49,VIP!$A$2:$O20978,7,FALSE)</f>
        <v>Si</v>
      </c>
      <c r="I49" s="133" t="str">
        <f>VLOOKUP(E49,VIP!$A$2:$O12943,8,FALSE)</f>
        <v>Si</v>
      </c>
      <c r="J49" s="133" t="str">
        <f>VLOOKUP(E49,VIP!$A$2:$O12893,8,FALSE)</f>
        <v>Si</v>
      </c>
      <c r="K49" s="133" t="str">
        <f>VLOOKUP(E49,VIP!$A$2:$O16467,6,0)</f>
        <v>NO</v>
      </c>
      <c r="L49" s="142" t="s">
        <v>2409</v>
      </c>
      <c r="M49" s="226" t="s">
        <v>2530</v>
      </c>
      <c r="N49" s="93" t="s">
        <v>2443</v>
      </c>
      <c r="O49" s="133" t="s">
        <v>2621</v>
      </c>
      <c r="P49" s="142"/>
      <c r="Q49" s="227">
        <v>44457.436284722222</v>
      </c>
    </row>
    <row r="50" spans="1:17" ht="18" x14ac:dyDescent="0.25">
      <c r="A50" s="133" t="str">
        <f>VLOOKUP(E50,'LISTADO ATM'!$A$2:$C$901,3,0)</f>
        <v>ESTE</v>
      </c>
      <c r="B50" s="145">
        <v>3336030089</v>
      </c>
      <c r="C50" s="94">
        <v>44456.81077546296</v>
      </c>
      <c r="D50" s="94" t="s">
        <v>2440</v>
      </c>
      <c r="E50" s="122">
        <v>934</v>
      </c>
      <c r="F50" s="133" t="str">
        <f>VLOOKUP(E50,VIP!$A$2:$O16016,2,0)</f>
        <v>DRBR934</v>
      </c>
      <c r="G50" s="133" t="str">
        <f>VLOOKUP(E50,'LISTADO ATM'!$A$2:$B$900,2,0)</f>
        <v>ATM Hotel Dreams La Romana</v>
      </c>
      <c r="H50" s="133" t="str">
        <f>VLOOKUP(E50,VIP!$A$2:$O20977,7,FALSE)</f>
        <v>Si</v>
      </c>
      <c r="I50" s="133" t="str">
        <f>VLOOKUP(E50,VIP!$A$2:$O12942,8,FALSE)</f>
        <v>Si</v>
      </c>
      <c r="J50" s="133" t="str">
        <f>VLOOKUP(E50,VIP!$A$2:$O12892,8,FALSE)</f>
        <v>Si</v>
      </c>
      <c r="K50" s="133" t="str">
        <f>VLOOKUP(E50,VIP!$A$2:$O16466,6,0)</f>
        <v>NO</v>
      </c>
      <c r="L50" s="142" t="s">
        <v>2409</v>
      </c>
      <c r="M50" s="93" t="s">
        <v>2437</v>
      </c>
      <c r="N50" s="93" t="s">
        <v>2443</v>
      </c>
      <c r="O50" s="133" t="s">
        <v>2444</v>
      </c>
      <c r="P50" s="142"/>
      <c r="Q50" s="147" t="s">
        <v>2409</v>
      </c>
    </row>
    <row r="51" spans="1:17" ht="18" x14ac:dyDescent="0.25">
      <c r="A51" s="133" t="str">
        <f>VLOOKUP(E51,'LISTADO ATM'!$A$2:$C$901,3,0)</f>
        <v>DISTRITO NACIONAL</v>
      </c>
      <c r="B51" s="145">
        <v>3336030090</v>
      </c>
      <c r="C51" s="94">
        <v>44456.811828703707</v>
      </c>
      <c r="D51" s="94" t="s">
        <v>2440</v>
      </c>
      <c r="E51" s="122">
        <v>663</v>
      </c>
      <c r="F51" s="133" t="str">
        <f>VLOOKUP(E51,VIP!$A$2:$O16015,2,0)</f>
        <v>DRBR663</v>
      </c>
      <c r="G51" s="133" t="str">
        <f>VLOOKUP(E51,'LISTADO ATM'!$A$2:$B$900,2,0)</f>
        <v>ATM S/M Olé Av. España</v>
      </c>
      <c r="H51" s="133" t="str">
        <f>VLOOKUP(E51,VIP!$A$2:$O20976,7,FALSE)</f>
        <v>N/A</v>
      </c>
      <c r="I51" s="133" t="str">
        <f>VLOOKUP(E51,VIP!$A$2:$O12941,8,FALSE)</f>
        <v>N/A</v>
      </c>
      <c r="J51" s="133" t="str">
        <f>VLOOKUP(E51,VIP!$A$2:$O12891,8,FALSE)</f>
        <v>N/A</v>
      </c>
      <c r="K51" s="133" t="str">
        <f>VLOOKUP(E51,VIP!$A$2:$O16465,6,0)</f>
        <v>N/A</v>
      </c>
      <c r="L51" s="142" t="s">
        <v>2409</v>
      </c>
      <c r="M51" s="93" t="s">
        <v>2437</v>
      </c>
      <c r="N51" s="93" t="s">
        <v>2443</v>
      </c>
      <c r="O51" s="133" t="s">
        <v>2444</v>
      </c>
      <c r="P51" s="142"/>
      <c r="Q51" s="147" t="s">
        <v>2409</v>
      </c>
    </row>
    <row r="52" spans="1:17" ht="18" x14ac:dyDescent="0.25">
      <c r="A52" s="133" t="str">
        <f>VLOOKUP(E52,'LISTADO ATM'!$A$2:$C$901,3,0)</f>
        <v>DISTRITO NACIONAL</v>
      </c>
      <c r="B52" s="145">
        <v>3336030092</v>
      </c>
      <c r="C52" s="94">
        <v>44456.815752314818</v>
      </c>
      <c r="D52" s="94" t="s">
        <v>2440</v>
      </c>
      <c r="E52" s="122">
        <v>461</v>
      </c>
      <c r="F52" s="133" t="str">
        <f>VLOOKUP(E52,VIP!$A$2:$O16014,2,0)</f>
        <v>DRBR461</v>
      </c>
      <c r="G52" s="133" t="str">
        <f>VLOOKUP(E52,'LISTADO ATM'!$A$2:$B$900,2,0)</f>
        <v xml:space="preserve">ATM Autobanco Sarasota I </v>
      </c>
      <c r="H52" s="133" t="str">
        <f>VLOOKUP(E52,VIP!$A$2:$O20975,7,FALSE)</f>
        <v>Si</v>
      </c>
      <c r="I52" s="133" t="str">
        <f>VLOOKUP(E52,VIP!$A$2:$O12940,8,FALSE)</f>
        <v>Si</v>
      </c>
      <c r="J52" s="133" t="str">
        <f>VLOOKUP(E52,VIP!$A$2:$O12890,8,FALSE)</f>
        <v>Si</v>
      </c>
      <c r="K52" s="133" t="str">
        <f>VLOOKUP(E52,VIP!$A$2:$O16464,6,0)</f>
        <v>SI</v>
      </c>
      <c r="L52" s="142" t="s">
        <v>2409</v>
      </c>
      <c r="M52" s="93" t="s">
        <v>2437</v>
      </c>
      <c r="N52" s="93" t="s">
        <v>2443</v>
      </c>
      <c r="O52" s="133" t="s">
        <v>2444</v>
      </c>
      <c r="P52" s="142"/>
      <c r="Q52" s="147" t="s">
        <v>2409</v>
      </c>
    </row>
    <row r="53" spans="1:17" ht="18" x14ac:dyDescent="0.25">
      <c r="A53" s="133" t="str">
        <f>VLOOKUP(E53,'LISTADO ATM'!$A$2:$C$901,3,0)</f>
        <v>SUR</v>
      </c>
      <c r="B53" s="145">
        <v>3336030097</v>
      </c>
      <c r="C53" s="94">
        <v>44456.838958333334</v>
      </c>
      <c r="D53" s="94" t="s">
        <v>2440</v>
      </c>
      <c r="E53" s="122">
        <v>44</v>
      </c>
      <c r="F53" s="133" t="str">
        <f>VLOOKUP(E53,VIP!$A$2:$O16013,2,0)</f>
        <v>DRBR044</v>
      </c>
      <c r="G53" s="133" t="str">
        <f>VLOOKUP(E53,'LISTADO ATM'!$A$2:$B$900,2,0)</f>
        <v xml:space="preserve">ATM Oficina Pedernales </v>
      </c>
      <c r="H53" s="133" t="str">
        <f>VLOOKUP(E53,VIP!$A$2:$O20974,7,FALSE)</f>
        <v>Si</v>
      </c>
      <c r="I53" s="133" t="str">
        <f>VLOOKUP(E53,VIP!$A$2:$O12939,8,FALSE)</f>
        <v>Si</v>
      </c>
      <c r="J53" s="133" t="str">
        <f>VLOOKUP(E53,VIP!$A$2:$O12889,8,FALSE)</f>
        <v>Si</v>
      </c>
      <c r="K53" s="133" t="str">
        <f>VLOOKUP(E53,VIP!$A$2:$O16463,6,0)</f>
        <v>SI</v>
      </c>
      <c r="L53" s="142" t="s">
        <v>2409</v>
      </c>
      <c r="M53" s="93" t="s">
        <v>2437</v>
      </c>
      <c r="N53" s="93" t="s">
        <v>2443</v>
      </c>
      <c r="O53" s="133" t="s">
        <v>2444</v>
      </c>
      <c r="P53" s="142"/>
      <c r="Q53" s="147" t="s">
        <v>2409</v>
      </c>
    </row>
    <row r="54" spans="1:17" ht="18" x14ac:dyDescent="0.25">
      <c r="A54" s="133" t="str">
        <f>VLOOKUP(E54,'LISTADO ATM'!$A$2:$C$901,3,0)</f>
        <v>DISTRITO NACIONAL</v>
      </c>
      <c r="B54" s="145">
        <v>3336030098</v>
      </c>
      <c r="C54" s="94">
        <v>44456.840370370373</v>
      </c>
      <c r="D54" s="94" t="s">
        <v>2440</v>
      </c>
      <c r="E54" s="122">
        <v>31</v>
      </c>
      <c r="F54" s="133" t="str">
        <f>VLOOKUP(E54,VIP!$A$2:$O16012,2,0)</f>
        <v>DRBR031</v>
      </c>
      <c r="G54" s="133" t="str">
        <f>VLOOKUP(E54,'LISTADO ATM'!$A$2:$B$900,2,0)</f>
        <v xml:space="preserve">ATM Oficina San Martín I </v>
      </c>
      <c r="H54" s="133" t="str">
        <f>VLOOKUP(E54,VIP!$A$2:$O20973,7,FALSE)</f>
        <v>Si</v>
      </c>
      <c r="I54" s="133" t="str">
        <f>VLOOKUP(E54,VIP!$A$2:$O12938,8,FALSE)</f>
        <v>Si</v>
      </c>
      <c r="J54" s="133" t="str">
        <f>VLOOKUP(E54,VIP!$A$2:$O12888,8,FALSE)</f>
        <v>Si</v>
      </c>
      <c r="K54" s="133" t="str">
        <f>VLOOKUP(E54,VIP!$A$2:$O16462,6,0)</f>
        <v>NO</v>
      </c>
      <c r="L54" s="142" t="s">
        <v>2409</v>
      </c>
      <c r="M54" s="93" t="s">
        <v>2437</v>
      </c>
      <c r="N54" s="93" t="s">
        <v>2443</v>
      </c>
      <c r="O54" s="133" t="s">
        <v>2444</v>
      </c>
      <c r="P54" s="142"/>
      <c r="Q54" s="147" t="s">
        <v>2409</v>
      </c>
    </row>
    <row r="55" spans="1:17" ht="18" x14ac:dyDescent="0.25">
      <c r="A55" s="133" t="str">
        <f>VLOOKUP(E55,'LISTADO ATM'!$A$2:$C$901,3,0)</f>
        <v>SUR</v>
      </c>
      <c r="B55" s="145">
        <v>3336030099</v>
      </c>
      <c r="C55" s="94">
        <v>44456.84269675926</v>
      </c>
      <c r="D55" s="94" t="s">
        <v>2440</v>
      </c>
      <c r="E55" s="122">
        <v>615</v>
      </c>
      <c r="F55" s="133" t="str">
        <f>VLOOKUP(E55,VIP!$A$2:$O16011,2,0)</f>
        <v>DRBR418</v>
      </c>
      <c r="G55" s="133" t="str">
        <f>VLOOKUP(E55,'LISTADO ATM'!$A$2:$B$900,2,0)</f>
        <v xml:space="preserve">ATM Estación Sunix Cabral (Barahona) </v>
      </c>
      <c r="H55" s="133" t="str">
        <f>VLOOKUP(E55,VIP!$A$2:$O20972,7,FALSE)</f>
        <v>Si</v>
      </c>
      <c r="I55" s="133" t="str">
        <f>VLOOKUP(E55,VIP!$A$2:$O12937,8,FALSE)</f>
        <v>Si</v>
      </c>
      <c r="J55" s="133" t="str">
        <f>VLOOKUP(E55,VIP!$A$2:$O12887,8,FALSE)</f>
        <v>Si</v>
      </c>
      <c r="K55" s="133" t="str">
        <f>VLOOKUP(E55,VIP!$A$2:$O16461,6,0)</f>
        <v>NO</v>
      </c>
      <c r="L55" s="142" t="s">
        <v>2409</v>
      </c>
      <c r="M55" s="226" t="s">
        <v>2530</v>
      </c>
      <c r="N55" s="93" t="s">
        <v>2443</v>
      </c>
      <c r="O55" s="133" t="s">
        <v>2444</v>
      </c>
      <c r="P55" s="142"/>
      <c r="Q55" s="227">
        <v>44457.437662037039</v>
      </c>
    </row>
    <row r="56" spans="1:17" ht="18" x14ac:dyDescent="0.25">
      <c r="A56" s="133" t="str">
        <f>VLOOKUP(E56,'LISTADO ATM'!$A$2:$C$901,3,0)</f>
        <v>DISTRITO NACIONAL</v>
      </c>
      <c r="B56" s="145">
        <v>3336030102</v>
      </c>
      <c r="C56" s="94">
        <v>44456.846168981479</v>
      </c>
      <c r="D56" s="94" t="s">
        <v>2440</v>
      </c>
      <c r="E56" s="122">
        <v>406</v>
      </c>
      <c r="F56" s="133" t="str">
        <f>VLOOKUP(E56,VIP!$A$2:$O16010,2,0)</f>
        <v>DRBR406</v>
      </c>
      <c r="G56" s="133" t="str">
        <f>VLOOKUP(E56,'LISTADO ATM'!$A$2:$B$900,2,0)</f>
        <v xml:space="preserve">ATM UNP Plaza Lama Máximo Gómez </v>
      </c>
      <c r="H56" s="133" t="str">
        <f>VLOOKUP(E56,VIP!$A$2:$O20971,7,FALSE)</f>
        <v>Si</v>
      </c>
      <c r="I56" s="133" t="str">
        <f>VLOOKUP(E56,VIP!$A$2:$O12936,8,FALSE)</f>
        <v>Si</v>
      </c>
      <c r="J56" s="133" t="str">
        <f>VLOOKUP(E56,VIP!$A$2:$O12886,8,FALSE)</f>
        <v>Si</v>
      </c>
      <c r="K56" s="133" t="str">
        <f>VLOOKUP(E56,VIP!$A$2:$O16460,6,0)</f>
        <v>SI</v>
      </c>
      <c r="L56" s="142" t="s">
        <v>2433</v>
      </c>
      <c r="M56" s="93" t="s">
        <v>2437</v>
      </c>
      <c r="N56" s="93" t="s">
        <v>2443</v>
      </c>
      <c r="O56" s="133" t="s">
        <v>2444</v>
      </c>
      <c r="P56" s="142"/>
      <c r="Q56" s="147" t="s">
        <v>2433</v>
      </c>
    </row>
    <row r="57" spans="1:17" ht="18" x14ac:dyDescent="0.25">
      <c r="A57" s="133" t="str">
        <f>VLOOKUP(E57,'LISTADO ATM'!$A$2:$C$901,3,0)</f>
        <v>ESTE</v>
      </c>
      <c r="B57" s="145">
        <v>3336030105</v>
      </c>
      <c r="C57" s="94">
        <v>44456.871342592596</v>
      </c>
      <c r="D57" s="94" t="s">
        <v>2174</v>
      </c>
      <c r="E57" s="122">
        <v>613</v>
      </c>
      <c r="F57" s="133" t="str">
        <f>VLOOKUP(E57,VIP!$A$2:$O16009,2,0)</f>
        <v>DRBR145</v>
      </c>
      <c r="G57" s="133" t="str">
        <f>VLOOKUP(E57,'LISTADO ATM'!$A$2:$B$900,2,0)</f>
        <v xml:space="preserve">ATM Almacenes Zaglul (La Altagracia) </v>
      </c>
      <c r="H57" s="133" t="str">
        <f>VLOOKUP(E57,VIP!$A$2:$O20970,7,FALSE)</f>
        <v>Si</v>
      </c>
      <c r="I57" s="133" t="str">
        <f>VLOOKUP(E57,VIP!$A$2:$O12935,8,FALSE)</f>
        <v>Si</v>
      </c>
      <c r="J57" s="133" t="str">
        <f>VLOOKUP(E57,VIP!$A$2:$O12885,8,FALSE)</f>
        <v>Si</v>
      </c>
      <c r="K57" s="133" t="str">
        <f>VLOOKUP(E57,VIP!$A$2:$O16459,6,0)</f>
        <v>NO</v>
      </c>
      <c r="L57" s="142" t="s">
        <v>2238</v>
      </c>
      <c r="M57" s="226" t="s">
        <v>2530</v>
      </c>
      <c r="N57" s="93" t="s">
        <v>2443</v>
      </c>
      <c r="O57" s="133" t="s">
        <v>2445</v>
      </c>
      <c r="P57" s="142"/>
      <c r="Q57" s="227">
        <v>44457.439120370371</v>
      </c>
    </row>
    <row r="58" spans="1:17" ht="18" x14ac:dyDescent="0.25">
      <c r="A58" s="133" t="str">
        <f>VLOOKUP(E58,'LISTADO ATM'!$A$2:$C$901,3,0)</f>
        <v>ESTE</v>
      </c>
      <c r="B58" s="145">
        <v>3336030106</v>
      </c>
      <c r="C58" s="94">
        <v>44456.875590277778</v>
      </c>
      <c r="D58" s="94" t="s">
        <v>2174</v>
      </c>
      <c r="E58" s="122">
        <v>480</v>
      </c>
      <c r="F58" s="133" t="str">
        <f>VLOOKUP(E58,VIP!$A$2:$O16008,2,0)</f>
        <v>DRBR480</v>
      </c>
      <c r="G58" s="133" t="str">
        <f>VLOOKUP(E58,'LISTADO ATM'!$A$2:$B$900,2,0)</f>
        <v>ATM UNP Farmaconal Higuey</v>
      </c>
      <c r="H58" s="133" t="str">
        <f>VLOOKUP(E58,VIP!$A$2:$O20969,7,FALSE)</f>
        <v>N/A</v>
      </c>
      <c r="I58" s="133" t="str">
        <f>VLOOKUP(E58,VIP!$A$2:$O12934,8,FALSE)</f>
        <v>N/A</v>
      </c>
      <c r="J58" s="133" t="str">
        <f>VLOOKUP(E58,VIP!$A$2:$O12884,8,FALSE)</f>
        <v>N/A</v>
      </c>
      <c r="K58" s="133" t="str">
        <f>VLOOKUP(E58,VIP!$A$2:$O16458,6,0)</f>
        <v>N/A</v>
      </c>
      <c r="L58" s="142" t="s">
        <v>2212</v>
      </c>
      <c r="M58" s="93" t="s">
        <v>2437</v>
      </c>
      <c r="N58" s="93" t="s">
        <v>2443</v>
      </c>
      <c r="O58" s="133" t="s">
        <v>2445</v>
      </c>
      <c r="P58" s="142"/>
      <c r="Q58" s="147" t="s">
        <v>2212</v>
      </c>
    </row>
    <row r="59" spans="1:17" ht="18" x14ac:dyDescent="0.25">
      <c r="A59" s="133" t="str">
        <f>VLOOKUP(E59,'LISTADO ATM'!$A$2:$C$901,3,0)</f>
        <v>DISTRITO NACIONAL</v>
      </c>
      <c r="B59" s="145">
        <v>3336030107</v>
      </c>
      <c r="C59" s="94">
        <v>44456.875810185185</v>
      </c>
      <c r="D59" s="94" t="s">
        <v>2440</v>
      </c>
      <c r="E59" s="122">
        <v>515</v>
      </c>
      <c r="F59" s="133" t="str">
        <f>VLOOKUP(E59,VIP!$A$2:$O16007,2,0)</f>
        <v>DRBR515</v>
      </c>
      <c r="G59" s="133" t="str">
        <f>VLOOKUP(E59,'LISTADO ATM'!$A$2:$B$900,2,0)</f>
        <v xml:space="preserve">ATM Oficina Agora Mall I </v>
      </c>
      <c r="H59" s="133" t="str">
        <f>VLOOKUP(E59,VIP!$A$2:$O20968,7,FALSE)</f>
        <v>Si</v>
      </c>
      <c r="I59" s="133" t="str">
        <f>VLOOKUP(E59,VIP!$A$2:$O12933,8,FALSE)</f>
        <v>Si</v>
      </c>
      <c r="J59" s="133" t="str">
        <f>VLOOKUP(E59,VIP!$A$2:$O12883,8,FALSE)</f>
        <v>Si</v>
      </c>
      <c r="K59" s="133" t="str">
        <f>VLOOKUP(E59,VIP!$A$2:$O16457,6,0)</f>
        <v>SI</v>
      </c>
      <c r="L59" s="142" t="s">
        <v>2433</v>
      </c>
      <c r="M59" s="226" t="s">
        <v>2530</v>
      </c>
      <c r="N59" s="93" t="s">
        <v>2443</v>
      </c>
      <c r="O59" s="133" t="s">
        <v>2444</v>
      </c>
      <c r="P59" s="142"/>
      <c r="Q59" s="227">
        <v>44457.43822916667</v>
      </c>
    </row>
    <row r="60" spans="1:17" ht="18" x14ac:dyDescent="0.25">
      <c r="A60" s="133" t="str">
        <f>VLOOKUP(E60,'LISTADO ATM'!$A$2:$C$901,3,0)</f>
        <v>DISTRITO NACIONAL</v>
      </c>
      <c r="B60" s="145">
        <v>3336030108</v>
      </c>
      <c r="C60" s="94">
        <v>44456.876863425925</v>
      </c>
      <c r="D60" s="94" t="s">
        <v>2174</v>
      </c>
      <c r="E60" s="122">
        <v>744</v>
      </c>
      <c r="F60" s="133" t="str">
        <f>VLOOKUP(E60,VIP!$A$2:$O16006,2,0)</f>
        <v>DRBR289</v>
      </c>
      <c r="G60" s="133" t="str">
        <f>VLOOKUP(E60,'LISTADO ATM'!$A$2:$B$900,2,0)</f>
        <v xml:space="preserve">ATM Multicentro La Sirena Venezuela </v>
      </c>
      <c r="H60" s="133" t="str">
        <f>VLOOKUP(E60,VIP!$A$2:$O20967,7,FALSE)</f>
        <v>Si</v>
      </c>
      <c r="I60" s="133" t="str">
        <f>VLOOKUP(E60,VIP!$A$2:$O12932,8,FALSE)</f>
        <v>Si</v>
      </c>
      <c r="J60" s="133" t="str">
        <f>VLOOKUP(E60,VIP!$A$2:$O12882,8,FALSE)</f>
        <v>Si</v>
      </c>
      <c r="K60" s="133" t="str">
        <f>VLOOKUP(E60,VIP!$A$2:$O16456,6,0)</f>
        <v>SI</v>
      </c>
      <c r="L60" s="142" t="s">
        <v>2212</v>
      </c>
      <c r="M60" s="93" t="s">
        <v>2437</v>
      </c>
      <c r="N60" s="93" t="s">
        <v>2443</v>
      </c>
      <c r="O60" s="133" t="s">
        <v>2445</v>
      </c>
      <c r="P60" s="142"/>
      <c r="Q60" s="147" t="s">
        <v>2212</v>
      </c>
    </row>
    <row r="61" spans="1:17" ht="18" x14ac:dyDescent="0.25">
      <c r="A61" s="133" t="str">
        <f>VLOOKUP(E61,'LISTADO ATM'!$A$2:$C$901,3,0)</f>
        <v>DISTRITO NACIONAL</v>
      </c>
      <c r="B61" s="145">
        <v>3336030109</v>
      </c>
      <c r="C61" s="94">
        <v>44456.886550925927</v>
      </c>
      <c r="D61" s="94" t="s">
        <v>2174</v>
      </c>
      <c r="E61" s="122">
        <v>453</v>
      </c>
      <c r="F61" s="133" t="str">
        <f>VLOOKUP(E61,VIP!$A$2:$O16005,2,0)</f>
        <v>DRBR453</v>
      </c>
      <c r="G61" s="133" t="str">
        <f>VLOOKUP(E61,'LISTADO ATM'!$A$2:$B$900,2,0)</f>
        <v xml:space="preserve">ATM Autobanco Sarasota II </v>
      </c>
      <c r="H61" s="133" t="str">
        <f>VLOOKUP(E61,VIP!$A$2:$O20966,7,FALSE)</f>
        <v>Si</v>
      </c>
      <c r="I61" s="133" t="str">
        <f>VLOOKUP(E61,VIP!$A$2:$O12931,8,FALSE)</f>
        <v>Si</v>
      </c>
      <c r="J61" s="133" t="str">
        <f>VLOOKUP(E61,VIP!$A$2:$O12881,8,FALSE)</f>
        <v>Si</v>
      </c>
      <c r="K61" s="133" t="str">
        <f>VLOOKUP(E61,VIP!$A$2:$O16455,6,0)</f>
        <v>SI</v>
      </c>
      <c r="L61" s="142" t="s">
        <v>2212</v>
      </c>
      <c r="M61" s="93" t="s">
        <v>2437</v>
      </c>
      <c r="N61" s="93" t="s">
        <v>2443</v>
      </c>
      <c r="O61" s="133" t="s">
        <v>2445</v>
      </c>
      <c r="P61" s="142"/>
      <c r="Q61" s="147" t="s">
        <v>2212</v>
      </c>
    </row>
    <row r="62" spans="1:17" ht="18" x14ac:dyDescent="0.25">
      <c r="A62" s="133" t="str">
        <f>VLOOKUP(E62,'LISTADO ATM'!$A$2:$C$901,3,0)</f>
        <v>DISTRITO NACIONAL</v>
      </c>
      <c r="B62" s="145">
        <v>3336030110</v>
      </c>
      <c r="C62" s="94">
        <v>44456.888495370367</v>
      </c>
      <c r="D62" s="94" t="s">
        <v>2174</v>
      </c>
      <c r="E62" s="122">
        <v>85</v>
      </c>
      <c r="F62" s="133" t="str">
        <f>VLOOKUP(E62,VIP!$A$2:$O16004,2,0)</f>
        <v>DRBR085</v>
      </c>
      <c r="G62" s="133" t="str">
        <f>VLOOKUP(E62,'LISTADO ATM'!$A$2:$B$900,2,0)</f>
        <v xml:space="preserve">ATM Oficina San Isidro (Fuerza Aérea) </v>
      </c>
      <c r="H62" s="133" t="str">
        <f>VLOOKUP(E62,VIP!$A$2:$O20965,7,FALSE)</f>
        <v>Si</v>
      </c>
      <c r="I62" s="133" t="str">
        <f>VLOOKUP(E62,VIP!$A$2:$O12930,8,FALSE)</f>
        <v>Si</v>
      </c>
      <c r="J62" s="133" t="str">
        <f>VLOOKUP(E62,VIP!$A$2:$O12880,8,FALSE)</f>
        <v>Si</v>
      </c>
      <c r="K62" s="133" t="str">
        <f>VLOOKUP(E62,VIP!$A$2:$O16454,6,0)</f>
        <v>NO</v>
      </c>
      <c r="L62" s="142" t="s">
        <v>2455</v>
      </c>
      <c r="M62" s="93" t="s">
        <v>2437</v>
      </c>
      <c r="N62" s="93" t="s">
        <v>2443</v>
      </c>
      <c r="O62" s="133" t="s">
        <v>2445</v>
      </c>
      <c r="P62" s="142"/>
      <c r="Q62" s="147" t="s">
        <v>2455</v>
      </c>
    </row>
    <row r="63" spans="1:17" ht="18" x14ac:dyDescent="0.25">
      <c r="A63" s="133" t="str">
        <f>VLOOKUP(E63,'LISTADO ATM'!$A$2:$C$901,3,0)</f>
        <v>DISTRITO NACIONAL</v>
      </c>
      <c r="B63" s="145">
        <v>3336030111</v>
      </c>
      <c r="C63" s="94">
        <v>44456.890486111108</v>
      </c>
      <c r="D63" s="94" t="s">
        <v>2174</v>
      </c>
      <c r="E63" s="122">
        <v>300</v>
      </c>
      <c r="F63" s="133" t="str">
        <f>VLOOKUP(E63,VIP!$A$2:$O16003,2,0)</f>
        <v>DRBR300</v>
      </c>
      <c r="G63" s="133" t="str">
        <f>VLOOKUP(E63,'LISTADO ATM'!$A$2:$B$900,2,0)</f>
        <v xml:space="preserve">ATM S/M Aprezio Los Guaricanos </v>
      </c>
      <c r="H63" s="133" t="str">
        <f>VLOOKUP(E63,VIP!$A$2:$O20964,7,FALSE)</f>
        <v>Si</v>
      </c>
      <c r="I63" s="133" t="str">
        <f>VLOOKUP(E63,VIP!$A$2:$O12929,8,FALSE)</f>
        <v>Si</v>
      </c>
      <c r="J63" s="133" t="str">
        <f>VLOOKUP(E63,VIP!$A$2:$O12879,8,FALSE)</f>
        <v>Si</v>
      </c>
      <c r="K63" s="133" t="str">
        <f>VLOOKUP(E63,VIP!$A$2:$O16453,6,0)</f>
        <v>NO</v>
      </c>
      <c r="L63" s="142" t="s">
        <v>2670</v>
      </c>
      <c r="M63" s="226" t="s">
        <v>2530</v>
      </c>
      <c r="N63" s="93" t="s">
        <v>2443</v>
      </c>
      <c r="O63" s="133" t="s">
        <v>2445</v>
      </c>
      <c r="P63" s="142"/>
      <c r="Q63" s="227">
        <v>44457.440763888888</v>
      </c>
    </row>
    <row r="64" spans="1:17" ht="18" x14ac:dyDescent="0.25">
      <c r="A64" s="133" t="str">
        <f>VLOOKUP(E64,'LISTADO ATM'!$A$2:$C$901,3,0)</f>
        <v>NORTE</v>
      </c>
      <c r="B64" s="145">
        <v>3336030114</v>
      </c>
      <c r="C64" s="94">
        <v>44456.894826388889</v>
      </c>
      <c r="D64" s="94" t="s">
        <v>2459</v>
      </c>
      <c r="E64" s="122">
        <v>350</v>
      </c>
      <c r="F64" s="133" t="str">
        <f>VLOOKUP(E64,VIP!$A$2:$O16002,2,0)</f>
        <v>DRBR350</v>
      </c>
      <c r="G64" s="133" t="str">
        <f>VLOOKUP(E64,'LISTADO ATM'!$A$2:$B$900,2,0)</f>
        <v xml:space="preserve">ATM Oficina Villa Tapia </v>
      </c>
      <c r="H64" s="133" t="str">
        <f>VLOOKUP(E64,VIP!$A$2:$O20963,7,FALSE)</f>
        <v>Si</v>
      </c>
      <c r="I64" s="133" t="str">
        <f>VLOOKUP(E64,VIP!$A$2:$O12928,8,FALSE)</f>
        <v>Si</v>
      </c>
      <c r="J64" s="133" t="str">
        <f>VLOOKUP(E64,VIP!$A$2:$O12878,8,FALSE)</f>
        <v>Si</v>
      </c>
      <c r="K64" s="133" t="str">
        <f>VLOOKUP(E64,VIP!$A$2:$O16452,6,0)</f>
        <v>NO</v>
      </c>
      <c r="L64" s="142" t="s">
        <v>2409</v>
      </c>
      <c r="M64" s="93" t="s">
        <v>2437</v>
      </c>
      <c r="N64" s="93" t="s">
        <v>2443</v>
      </c>
      <c r="O64" s="133" t="s">
        <v>2621</v>
      </c>
      <c r="P64" s="142"/>
      <c r="Q64" s="147" t="s">
        <v>2409</v>
      </c>
    </row>
    <row r="65" spans="1:17" ht="18" x14ac:dyDescent="0.25">
      <c r="A65" s="133" t="str">
        <f>VLOOKUP(E65,'LISTADO ATM'!$A$2:$C$901,3,0)</f>
        <v>ESTE</v>
      </c>
      <c r="B65" s="145">
        <v>3336030116</v>
      </c>
      <c r="C65" s="94">
        <v>44456.930208333331</v>
      </c>
      <c r="D65" s="94" t="s">
        <v>2174</v>
      </c>
      <c r="E65" s="122">
        <v>385</v>
      </c>
      <c r="F65" s="133" t="str">
        <f>VLOOKUP(E65,VIP!$A$2:$O16001,2,0)</f>
        <v>DRBR385</v>
      </c>
      <c r="G65" s="133" t="str">
        <f>VLOOKUP(E65,'LISTADO ATM'!$A$2:$B$900,2,0)</f>
        <v xml:space="preserve">ATM Plaza Verón I </v>
      </c>
      <c r="H65" s="133" t="str">
        <f>VLOOKUP(E65,VIP!$A$2:$O20962,7,FALSE)</f>
        <v>Si</v>
      </c>
      <c r="I65" s="133" t="str">
        <f>VLOOKUP(E65,VIP!$A$2:$O12927,8,FALSE)</f>
        <v>Si</v>
      </c>
      <c r="J65" s="133" t="str">
        <f>VLOOKUP(E65,VIP!$A$2:$O12877,8,FALSE)</f>
        <v>Si</v>
      </c>
      <c r="K65" s="133" t="str">
        <f>VLOOKUP(E65,VIP!$A$2:$O16451,6,0)</f>
        <v>NO</v>
      </c>
      <c r="L65" s="142" t="s">
        <v>2455</v>
      </c>
      <c r="M65" s="93" t="s">
        <v>2437</v>
      </c>
      <c r="N65" s="93" t="s">
        <v>2443</v>
      </c>
      <c r="O65" s="133" t="s">
        <v>2445</v>
      </c>
      <c r="P65" s="142"/>
      <c r="Q65" s="147" t="s">
        <v>2455</v>
      </c>
    </row>
    <row r="66" spans="1:17" ht="18" x14ac:dyDescent="0.25">
      <c r="A66" s="133" t="str">
        <f>VLOOKUP(E66,'LISTADO ATM'!$A$2:$C$901,3,0)</f>
        <v>DISTRITO NACIONAL</v>
      </c>
      <c r="B66" s="145">
        <v>3336030117</v>
      </c>
      <c r="C66" s="94">
        <v>44456.934050925927</v>
      </c>
      <c r="D66" s="94" t="s">
        <v>2174</v>
      </c>
      <c r="E66" s="122">
        <v>14</v>
      </c>
      <c r="F66" s="133" t="str">
        <f>VLOOKUP(E66,VIP!$A$2:$O16000,2,0)</f>
        <v>DRBR014</v>
      </c>
      <c r="G66" s="133" t="str">
        <f>VLOOKUP(E66,'LISTADO ATM'!$A$2:$B$900,2,0)</f>
        <v xml:space="preserve">ATM Oficina Aeropuerto Las Américas I </v>
      </c>
      <c r="H66" s="133" t="str">
        <f>VLOOKUP(E66,VIP!$A$2:$O20961,7,FALSE)</f>
        <v>Si</v>
      </c>
      <c r="I66" s="133" t="str">
        <f>VLOOKUP(E66,VIP!$A$2:$O12926,8,FALSE)</f>
        <v>Si</v>
      </c>
      <c r="J66" s="133" t="str">
        <f>VLOOKUP(E66,VIP!$A$2:$O12876,8,FALSE)</f>
        <v>Si</v>
      </c>
      <c r="K66" s="133" t="str">
        <f>VLOOKUP(E66,VIP!$A$2:$O16450,6,0)</f>
        <v>NO</v>
      </c>
      <c r="L66" s="142" t="s">
        <v>2455</v>
      </c>
      <c r="M66" s="93" t="s">
        <v>2437</v>
      </c>
      <c r="N66" s="93" t="s">
        <v>2443</v>
      </c>
      <c r="O66" s="133" t="s">
        <v>2445</v>
      </c>
      <c r="P66" s="142"/>
      <c r="Q66" s="147" t="s">
        <v>2455</v>
      </c>
    </row>
    <row r="67" spans="1:17" ht="18" x14ac:dyDescent="0.25">
      <c r="A67" s="133" t="str">
        <f>VLOOKUP(E67,'LISTADO ATM'!$A$2:$C$901,3,0)</f>
        <v>SUR</v>
      </c>
      <c r="B67" s="145">
        <v>3336030118</v>
      </c>
      <c r="C67" s="94">
        <v>44456.97792824074</v>
      </c>
      <c r="D67" s="94" t="s">
        <v>2440</v>
      </c>
      <c r="E67" s="122">
        <v>677</v>
      </c>
      <c r="F67" s="133" t="str">
        <f>VLOOKUP(E67,VIP!$A$2:$O16001,2,0)</f>
        <v>DRBR677</v>
      </c>
      <c r="G67" s="133" t="str">
        <f>VLOOKUP(E67,'LISTADO ATM'!$A$2:$B$900,2,0)</f>
        <v>ATM PBG Villa Jaragua</v>
      </c>
      <c r="H67" s="133" t="str">
        <f>VLOOKUP(E67,VIP!$A$2:$O20962,7,FALSE)</f>
        <v>Si</v>
      </c>
      <c r="I67" s="133" t="str">
        <f>VLOOKUP(E67,VIP!$A$2:$O12927,8,FALSE)</f>
        <v>Si</v>
      </c>
      <c r="J67" s="133" t="str">
        <f>VLOOKUP(E67,VIP!$A$2:$O12877,8,FALSE)</f>
        <v>Si</v>
      </c>
      <c r="K67" s="133" t="str">
        <f>VLOOKUP(E67,VIP!$A$2:$O16451,6,0)</f>
        <v>SI</v>
      </c>
      <c r="L67" s="142" t="s">
        <v>2409</v>
      </c>
      <c r="M67" s="93" t="s">
        <v>2437</v>
      </c>
      <c r="N67" s="93" t="s">
        <v>2443</v>
      </c>
      <c r="O67" s="133" t="s">
        <v>2444</v>
      </c>
      <c r="P67" s="142"/>
      <c r="Q67" s="147" t="s">
        <v>2409</v>
      </c>
    </row>
    <row r="68" spans="1:17" ht="18" x14ac:dyDescent="0.25">
      <c r="A68" s="133" t="str">
        <f>VLOOKUP(E68,'LISTADO ATM'!$A$2:$C$901,3,0)</f>
        <v>DISTRITO NACIONAL</v>
      </c>
      <c r="B68" s="145">
        <v>3336030122</v>
      </c>
      <c r="C68" s="94">
        <v>44457.043749999997</v>
      </c>
      <c r="D68" s="94" t="s">
        <v>2440</v>
      </c>
      <c r="E68" s="122">
        <v>600</v>
      </c>
      <c r="F68" s="133" t="str">
        <f>VLOOKUP(E68,VIP!$A$2:$O16000,2,0)</f>
        <v>DRBR600</v>
      </c>
      <c r="G68" s="133" t="str">
        <f>VLOOKUP(E68,'LISTADO ATM'!$A$2:$B$900,2,0)</f>
        <v>ATM S/M Bravo Hipica</v>
      </c>
      <c r="H68" s="133" t="str">
        <f>VLOOKUP(E68,VIP!$A$2:$O20961,7,FALSE)</f>
        <v>N/A</v>
      </c>
      <c r="I68" s="133" t="str">
        <f>VLOOKUP(E68,VIP!$A$2:$O12926,8,FALSE)</f>
        <v>N/A</v>
      </c>
      <c r="J68" s="133" t="str">
        <f>VLOOKUP(E68,VIP!$A$2:$O12876,8,FALSE)</f>
        <v>N/A</v>
      </c>
      <c r="K68" s="133" t="str">
        <f>VLOOKUP(E68,VIP!$A$2:$O16450,6,0)</f>
        <v>N/A</v>
      </c>
      <c r="L68" s="142" t="s">
        <v>2433</v>
      </c>
      <c r="M68" s="93" t="s">
        <v>2437</v>
      </c>
      <c r="N68" s="93" t="s">
        <v>2443</v>
      </c>
      <c r="O68" s="133" t="s">
        <v>2444</v>
      </c>
      <c r="P68" s="142"/>
      <c r="Q68" s="147" t="s">
        <v>2433</v>
      </c>
    </row>
    <row r="69" spans="1:17" ht="18" x14ac:dyDescent="0.25">
      <c r="A69" s="133" t="str">
        <f>VLOOKUP(E69,'LISTADO ATM'!$A$2:$C$901,3,0)</f>
        <v>DISTRITO NACIONAL</v>
      </c>
      <c r="B69" s="145">
        <v>3336030123</v>
      </c>
      <c r="C69" s="94">
        <v>44457.063750000001</v>
      </c>
      <c r="D69" s="94" t="s">
        <v>2440</v>
      </c>
      <c r="E69" s="122">
        <v>325</v>
      </c>
      <c r="F69" s="133" t="str">
        <f>VLOOKUP(E69,VIP!$A$2:$O16005,2,0)</f>
        <v>DRBR325</v>
      </c>
      <c r="G69" s="133" t="str">
        <f>VLOOKUP(E69,'LISTADO ATM'!$A$2:$B$900,2,0)</f>
        <v>ATM Casa Edwin</v>
      </c>
      <c r="H69" s="133" t="str">
        <f>VLOOKUP(E69,VIP!$A$2:$O20966,7,FALSE)</f>
        <v>Si</v>
      </c>
      <c r="I69" s="133" t="str">
        <f>VLOOKUP(E69,VIP!$A$2:$O12931,8,FALSE)</f>
        <v>Si</v>
      </c>
      <c r="J69" s="133" t="str">
        <f>VLOOKUP(E69,VIP!$A$2:$O12881,8,FALSE)</f>
        <v>Si</v>
      </c>
      <c r="K69" s="133" t="str">
        <f>VLOOKUP(E69,VIP!$A$2:$O16455,6,0)</f>
        <v>NO</v>
      </c>
      <c r="L69" s="142" t="s">
        <v>2433</v>
      </c>
      <c r="M69" s="93" t="s">
        <v>2437</v>
      </c>
      <c r="N69" s="93" t="s">
        <v>2443</v>
      </c>
      <c r="O69" s="133" t="s">
        <v>2444</v>
      </c>
      <c r="P69" s="142"/>
      <c r="Q69" s="147" t="s">
        <v>2433</v>
      </c>
    </row>
    <row r="70" spans="1:17" ht="18" x14ac:dyDescent="0.25">
      <c r="A70" s="133" t="str">
        <f>VLOOKUP(E70,'LISTADO ATM'!$A$2:$C$901,3,0)</f>
        <v>ESTE</v>
      </c>
      <c r="B70" s="145">
        <v>3336030124</v>
      </c>
      <c r="C70" s="94">
        <v>44457.06585648148</v>
      </c>
      <c r="D70" s="94" t="s">
        <v>2174</v>
      </c>
      <c r="E70" s="122">
        <v>368</v>
      </c>
      <c r="F70" s="133" t="str">
        <f>VLOOKUP(E70,VIP!$A$2:$O16004,2,0)</f>
        <v xml:space="preserve">DRBR368 </v>
      </c>
      <c r="G70" s="133" t="str">
        <f>VLOOKUP(E70,'LISTADO ATM'!$A$2:$B$900,2,0)</f>
        <v>ATM Ayuntamiento Peralvillo</v>
      </c>
      <c r="H70" s="133" t="str">
        <f>VLOOKUP(E70,VIP!$A$2:$O20965,7,FALSE)</f>
        <v>N/A</v>
      </c>
      <c r="I70" s="133" t="str">
        <f>VLOOKUP(E70,VIP!$A$2:$O12930,8,FALSE)</f>
        <v>N/A</v>
      </c>
      <c r="J70" s="133" t="str">
        <f>VLOOKUP(E70,VIP!$A$2:$O12880,8,FALSE)</f>
        <v>N/A</v>
      </c>
      <c r="K70" s="133" t="str">
        <f>VLOOKUP(E70,VIP!$A$2:$O16454,6,0)</f>
        <v>N/A</v>
      </c>
      <c r="L70" s="142" t="s">
        <v>2238</v>
      </c>
      <c r="M70" s="226" t="s">
        <v>2530</v>
      </c>
      <c r="N70" s="93" t="s">
        <v>2443</v>
      </c>
      <c r="O70" s="133" t="s">
        <v>2445</v>
      </c>
      <c r="P70" s="142"/>
      <c r="Q70" s="227" t="s">
        <v>2694</v>
      </c>
    </row>
    <row r="71" spans="1:17" ht="18" x14ac:dyDescent="0.25">
      <c r="A71" s="133" t="str">
        <f>VLOOKUP(E71,'LISTADO ATM'!$A$2:$C$901,3,0)</f>
        <v>DISTRITO NACIONAL</v>
      </c>
      <c r="B71" s="145">
        <v>3336030125</v>
      </c>
      <c r="C71" s="94">
        <v>44457.072465277779</v>
      </c>
      <c r="D71" s="94" t="s">
        <v>2459</v>
      </c>
      <c r="E71" s="122">
        <v>516</v>
      </c>
      <c r="F71" s="133" t="str">
        <f>VLOOKUP(E71,VIP!$A$2:$O16003,2,0)</f>
        <v>DRBR516</v>
      </c>
      <c r="G71" s="133" t="str">
        <f>VLOOKUP(E71,'LISTADO ATM'!$A$2:$B$900,2,0)</f>
        <v xml:space="preserve">ATM Oficina Gascue </v>
      </c>
      <c r="H71" s="133" t="str">
        <f>VLOOKUP(E71,VIP!$A$2:$O20964,7,FALSE)</f>
        <v>Si</v>
      </c>
      <c r="I71" s="133" t="str">
        <f>VLOOKUP(E71,VIP!$A$2:$O12929,8,FALSE)</f>
        <v>Si</v>
      </c>
      <c r="J71" s="133" t="str">
        <f>VLOOKUP(E71,VIP!$A$2:$O12879,8,FALSE)</f>
        <v>Si</v>
      </c>
      <c r="K71" s="133" t="str">
        <f>VLOOKUP(E71,VIP!$A$2:$O16453,6,0)</f>
        <v>SI</v>
      </c>
      <c r="L71" s="142" t="s">
        <v>2433</v>
      </c>
      <c r="M71" s="93" t="s">
        <v>2437</v>
      </c>
      <c r="N71" s="93" t="s">
        <v>2443</v>
      </c>
      <c r="O71" s="133" t="s">
        <v>2620</v>
      </c>
      <c r="P71" s="142"/>
      <c r="Q71" s="147" t="s">
        <v>2433</v>
      </c>
    </row>
    <row r="72" spans="1:17" ht="18" x14ac:dyDescent="0.25">
      <c r="A72" s="133" t="str">
        <f>VLOOKUP(E72,'LISTADO ATM'!$A$2:$C$901,3,0)</f>
        <v>DISTRITO NACIONAL</v>
      </c>
      <c r="B72" s="145">
        <v>3336030126</v>
      </c>
      <c r="C72" s="94">
        <v>44457.168726851851</v>
      </c>
      <c r="D72" s="94" t="s">
        <v>2174</v>
      </c>
      <c r="E72" s="122">
        <v>946</v>
      </c>
      <c r="F72" s="133" t="str">
        <f>VLOOKUP(E72,VIP!$A$2:$O16002,2,0)</f>
        <v>DRBR24R</v>
      </c>
      <c r="G72" s="133" t="str">
        <f>VLOOKUP(E72,'LISTADO ATM'!$A$2:$B$900,2,0)</f>
        <v xml:space="preserve">ATM Oficina Núñez de Cáceres I </v>
      </c>
      <c r="H72" s="133" t="str">
        <f>VLOOKUP(E72,VIP!$A$2:$O20963,7,FALSE)</f>
        <v>Si</v>
      </c>
      <c r="I72" s="133" t="str">
        <f>VLOOKUP(E72,VIP!$A$2:$O12928,8,FALSE)</f>
        <v>Si</v>
      </c>
      <c r="J72" s="133" t="str">
        <f>VLOOKUP(E72,VIP!$A$2:$O12878,8,FALSE)</f>
        <v>Si</v>
      </c>
      <c r="K72" s="133" t="str">
        <f>VLOOKUP(E72,VIP!$A$2:$O16452,6,0)</f>
        <v>NO</v>
      </c>
      <c r="L72" s="142" t="s">
        <v>2455</v>
      </c>
      <c r="M72" s="93" t="s">
        <v>2437</v>
      </c>
      <c r="N72" s="93" t="s">
        <v>2443</v>
      </c>
      <c r="O72" s="133" t="s">
        <v>2445</v>
      </c>
      <c r="P72" s="142"/>
      <c r="Q72" s="147" t="s">
        <v>2455</v>
      </c>
    </row>
    <row r="73" spans="1:17" ht="18" x14ac:dyDescent="0.25">
      <c r="A73" s="133" t="str">
        <f>VLOOKUP(E73,'LISTADO ATM'!$A$2:$C$901,3,0)</f>
        <v>DISTRITO NACIONAL</v>
      </c>
      <c r="B73" s="145">
        <v>3336030127</v>
      </c>
      <c r="C73" s="94">
        <v>44457.169571759259</v>
      </c>
      <c r="D73" s="94" t="s">
        <v>2174</v>
      </c>
      <c r="E73" s="122">
        <v>967</v>
      </c>
      <c r="F73" s="133" t="str">
        <f>VLOOKUP(E73,VIP!$A$2:$O16001,2,0)</f>
        <v>DRBR967</v>
      </c>
      <c r="G73" s="133" t="str">
        <f>VLOOKUP(E73,'LISTADO ATM'!$A$2:$B$900,2,0)</f>
        <v xml:space="preserve">ATM UNP Hiper Olé Autopista Duarte </v>
      </c>
      <c r="H73" s="133" t="str">
        <f>VLOOKUP(E73,VIP!$A$2:$O20962,7,FALSE)</f>
        <v>Si</v>
      </c>
      <c r="I73" s="133" t="str">
        <f>VLOOKUP(E73,VIP!$A$2:$O12927,8,FALSE)</f>
        <v>Si</v>
      </c>
      <c r="J73" s="133" t="str">
        <f>VLOOKUP(E73,VIP!$A$2:$O12877,8,FALSE)</f>
        <v>Si</v>
      </c>
      <c r="K73" s="133" t="str">
        <f>VLOOKUP(E73,VIP!$A$2:$O16451,6,0)</f>
        <v>NO</v>
      </c>
      <c r="L73" s="142" t="s">
        <v>2238</v>
      </c>
      <c r="M73" s="93" t="s">
        <v>2437</v>
      </c>
      <c r="N73" s="93" t="s">
        <v>2443</v>
      </c>
      <c r="O73" s="133" t="s">
        <v>2445</v>
      </c>
      <c r="P73" s="142"/>
      <c r="Q73" s="147" t="s">
        <v>2238</v>
      </c>
    </row>
    <row r="74" spans="1:17" s="119" customFormat="1" ht="18" x14ac:dyDescent="0.25">
      <c r="A74" s="133" t="str">
        <f>VLOOKUP(E74,'LISTADO ATM'!$A$2:$C$901,3,0)</f>
        <v>DISTRITO NACIONAL</v>
      </c>
      <c r="B74" s="145" t="s">
        <v>2678</v>
      </c>
      <c r="C74" s="94">
        <v>44457.268530092595</v>
      </c>
      <c r="D74" s="94" t="s">
        <v>2174</v>
      </c>
      <c r="E74" s="122">
        <v>722</v>
      </c>
      <c r="F74" s="133" t="str">
        <f>VLOOKUP(E74,VIP!$A$2:$O16005,2,0)</f>
        <v>DRBR393</v>
      </c>
      <c r="G74" s="133" t="str">
        <f>VLOOKUP(E74,'LISTADO ATM'!$A$2:$B$900,2,0)</f>
        <v xml:space="preserve">ATM Oficina Charles de Gaulle III </v>
      </c>
      <c r="H74" s="133" t="str">
        <f>VLOOKUP(E74,VIP!$A$2:$O20966,7,FALSE)</f>
        <v>Si</v>
      </c>
      <c r="I74" s="133" t="str">
        <f>VLOOKUP(E74,VIP!$A$2:$O12931,8,FALSE)</f>
        <v>Si</v>
      </c>
      <c r="J74" s="133" t="str">
        <f>VLOOKUP(E74,VIP!$A$2:$O12881,8,FALSE)</f>
        <v>Si</v>
      </c>
      <c r="K74" s="133" t="str">
        <f>VLOOKUP(E74,VIP!$A$2:$O16455,6,0)</f>
        <v>SI</v>
      </c>
      <c r="L74" s="142" t="s">
        <v>2613</v>
      </c>
      <c r="M74" s="93" t="s">
        <v>2437</v>
      </c>
      <c r="N74" s="93" t="s">
        <v>2443</v>
      </c>
      <c r="O74" s="133" t="s">
        <v>2445</v>
      </c>
      <c r="P74" s="142"/>
      <c r="Q74" s="147" t="s">
        <v>2613</v>
      </c>
    </row>
    <row r="75" spans="1:17" s="119" customFormat="1" ht="18" x14ac:dyDescent="0.25">
      <c r="A75" s="133" t="str">
        <f>VLOOKUP(E75,'LISTADO ATM'!$A$2:$C$901,3,0)</f>
        <v>DISTRITO NACIONAL</v>
      </c>
      <c r="B75" s="145" t="s">
        <v>2677</v>
      </c>
      <c r="C75" s="94">
        <v>44457.29378472222</v>
      </c>
      <c r="D75" s="94" t="s">
        <v>2440</v>
      </c>
      <c r="E75" s="122">
        <v>192</v>
      </c>
      <c r="F75" s="133" t="str">
        <f>VLOOKUP(E75,VIP!$A$2:$O16004,2,0)</f>
        <v>DRBR192</v>
      </c>
      <c r="G75" s="133" t="str">
        <f>VLOOKUP(E75,'LISTADO ATM'!$A$2:$B$900,2,0)</f>
        <v xml:space="preserve">ATM Autobanco Luperón II </v>
      </c>
      <c r="H75" s="133" t="str">
        <f>VLOOKUP(E75,VIP!$A$2:$O20965,7,FALSE)</f>
        <v>Si</v>
      </c>
      <c r="I75" s="133" t="str">
        <f>VLOOKUP(E75,VIP!$A$2:$O12930,8,FALSE)</f>
        <v>Si</v>
      </c>
      <c r="J75" s="133" t="str">
        <f>VLOOKUP(E75,VIP!$A$2:$O12880,8,FALSE)</f>
        <v>Si</v>
      </c>
      <c r="K75" s="133" t="str">
        <f>VLOOKUP(E75,VIP!$A$2:$O16454,6,0)</f>
        <v>NO</v>
      </c>
      <c r="L75" s="142" t="s">
        <v>2433</v>
      </c>
      <c r="M75" s="226" t="s">
        <v>2530</v>
      </c>
      <c r="N75" s="93" t="s">
        <v>2443</v>
      </c>
      <c r="O75" s="133" t="s">
        <v>2444</v>
      </c>
      <c r="P75" s="142"/>
      <c r="Q75" s="227">
        <v>44457.446979166663</v>
      </c>
    </row>
    <row r="76" spans="1:17" s="119" customFormat="1" ht="18" x14ac:dyDescent="0.25">
      <c r="A76" s="133" t="str">
        <f>VLOOKUP(E76,'LISTADO ATM'!$A$2:$C$901,3,0)</f>
        <v>DISTRITO NACIONAL</v>
      </c>
      <c r="B76" s="145" t="s">
        <v>2676</v>
      </c>
      <c r="C76" s="94">
        <v>44457.305763888886</v>
      </c>
      <c r="D76" s="94" t="s">
        <v>2174</v>
      </c>
      <c r="E76" s="122">
        <v>610</v>
      </c>
      <c r="F76" s="133" t="str">
        <f>VLOOKUP(E76,VIP!$A$2:$O16003,2,0)</f>
        <v>DRBR610</v>
      </c>
      <c r="G76" s="133" t="str">
        <f>VLOOKUP(E76,'LISTADO ATM'!$A$2:$B$900,2,0)</f>
        <v xml:space="preserve">ATM EDEESTE </v>
      </c>
      <c r="H76" s="133" t="str">
        <f>VLOOKUP(E76,VIP!$A$2:$O20964,7,FALSE)</f>
        <v>Si</v>
      </c>
      <c r="I76" s="133" t="str">
        <f>VLOOKUP(E76,VIP!$A$2:$O12929,8,FALSE)</f>
        <v>Si</v>
      </c>
      <c r="J76" s="133" t="str">
        <f>VLOOKUP(E76,VIP!$A$2:$O12879,8,FALSE)</f>
        <v>Si</v>
      </c>
      <c r="K76" s="133" t="str">
        <f>VLOOKUP(E76,VIP!$A$2:$O16453,6,0)</f>
        <v>NO</v>
      </c>
      <c r="L76" s="142" t="s">
        <v>2212</v>
      </c>
      <c r="M76" s="93" t="s">
        <v>2437</v>
      </c>
      <c r="N76" s="93" t="s">
        <v>2443</v>
      </c>
      <c r="O76" s="133" t="s">
        <v>2445</v>
      </c>
      <c r="P76" s="142"/>
      <c r="Q76" s="147" t="s">
        <v>2212</v>
      </c>
    </row>
    <row r="77" spans="1:17" s="119" customFormat="1" ht="18" x14ac:dyDescent="0.25">
      <c r="A77" s="133" t="str">
        <f>VLOOKUP(E77,'LISTADO ATM'!$A$2:$C$901,3,0)</f>
        <v>DISTRITO NACIONAL</v>
      </c>
      <c r="B77" s="145" t="s">
        <v>2675</v>
      </c>
      <c r="C77" s="94">
        <v>44457.306516203702</v>
      </c>
      <c r="D77" s="94" t="s">
        <v>2174</v>
      </c>
      <c r="E77" s="122">
        <v>416</v>
      </c>
      <c r="F77" s="133" t="str">
        <f>VLOOKUP(E77,VIP!$A$2:$O16002,2,0)</f>
        <v>DRBR416</v>
      </c>
      <c r="G77" s="133" t="str">
        <f>VLOOKUP(E77,'LISTADO ATM'!$A$2:$B$900,2,0)</f>
        <v xml:space="preserve">ATM Autobanco San Martín II </v>
      </c>
      <c r="H77" s="133" t="str">
        <f>VLOOKUP(E77,VIP!$A$2:$O20963,7,FALSE)</f>
        <v>Si</v>
      </c>
      <c r="I77" s="133" t="str">
        <f>VLOOKUP(E77,VIP!$A$2:$O12928,8,FALSE)</f>
        <v>Si</v>
      </c>
      <c r="J77" s="133" t="str">
        <f>VLOOKUP(E77,VIP!$A$2:$O12878,8,FALSE)</f>
        <v>Si</v>
      </c>
      <c r="K77" s="133" t="str">
        <f>VLOOKUP(E77,VIP!$A$2:$O16452,6,0)</f>
        <v>NO</v>
      </c>
      <c r="L77" s="142" t="s">
        <v>2212</v>
      </c>
      <c r="M77" s="93" t="s">
        <v>2437</v>
      </c>
      <c r="N77" s="93" t="s">
        <v>2443</v>
      </c>
      <c r="O77" s="133" t="s">
        <v>2445</v>
      </c>
      <c r="P77" s="142"/>
      <c r="Q77" s="147" t="s">
        <v>2212</v>
      </c>
    </row>
    <row r="78" spans="1:17" s="119" customFormat="1" ht="18" x14ac:dyDescent="0.25">
      <c r="A78" s="133" t="str">
        <f>VLOOKUP(E78,'LISTADO ATM'!$A$2:$C$901,3,0)</f>
        <v>NORTE</v>
      </c>
      <c r="B78" s="145" t="s">
        <v>2679</v>
      </c>
      <c r="C78" s="94">
        <v>44457.364247685182</v>
      </c>
      <c r="D78" s="94" t="s">
        <v>2175</v>
      </c>
      <c r="E78" s="122">
        <v>510</v>
      </c>
      <c r="F78" s="133" t="str">
        <f>VLOOKUP(E78,VIP!$A$2:$O16003,2,0)</f>
        <v>DRBR510</v>
      </c>
      <c r="G78" s="133" t="str">
        <f>VLOOKUP(E78,'LISTADO ATM'!$A$2:$B$900,2,0)</f>
        <v xml:space="preserve">ATM Ferretería Bellón (Santiago) </v>
      </c>
      <c r="H78" s="133" t="str">
        <f>VLOOKUP(E78,VIP!$A$2:$O20964,7,FALSE)</f>
        <v>Si</v>
      </c>
      <c r="I78" s="133" t="str">
        <f>VLOOKUP(E78,VIP!$A$2:$O12929,8,FALSE)</f>
        <v>Si</v>
      </c>
      <c r="J78" s="133" t="str">
        <f>VLOOKUP(E78,VIP!$A$2:$O12879,8,FALSE)</f>
        <v>Si</v>
      </c>
      <c r="K78" s="133" t="str">
        <f>VLOOKUP(E78,VIP!$A$2:$O16453,6,0)</f>
        <v>NO</v>
      </c>
      <c r="L78" s="142" t="s">
        <v>2692</v>
      </c>
      <c r="M78" s="93" t="s">
        <v>2437</v>
      </c>
      <c r="N78" s="93" t="s">
        <v>2443</v>
      </c>
      <c r="O78" s="133" t="s">
        <v>2619</v>
      </c>
      <c r="P78" s="142"/>
      <c r="Q78" s="147" t="s">
        <v>2693</v>
      </c>
    </row>
    <row r="79" spans="1:17" s="119" customFormat="1" ht="18" x14ac:dyDescent="0.25">
      <c r="A79" s="133" t="str">
        <f>VLOOKUP(E79,'LISTADO ATM'!$A$2:$C$901,3,0)</f>
        <v>SUR</v>
      </c>
      <c r="B79" s="145" t="s">
        <v>2680</v>
      </c>
      <c r="C79" s="94">
        <v>44457.364004629628</v>
      </c>
      <c r="D79" s="94" t="s">
        <v>2440</v>
      </c>
      <c r="E79" s="122">
        <v>84</v>
      </c>
      <c r="F79" s="133" t="str">
        <f>VLOOKUP(E79,VIP!$A$2:$O16004,2,0)</f>
        <v>DRBR084</v>
      </c>
      <c r="G79" s="133" t="str">
        <f>VLOOKUP(E79,'LISTADO ATM'!$A$2:$B$900,2,0)</f>
        <v xml:space="preserve">ATM Oficina Multicentro Sirena San Cristóbal </v>
      </c>
      <c r="H79" s="133" t="str">
        <f>VLOOKUP(E79,VIP!$A$2:$O20965,7,FALSE)</f>
        <v>Si</v>
      </c>
      <c r="I79" s="133" t="str">
        <f>VLOOKUP(E79,VIP!$A$2:$O12930,8,FALSE)</f>
        <v>Si</v>
      </c>
      <c r="J79" s="133" t="str">
        <f>VLOOKUP(E79,VIP!$A$2:$O12880,8,FALSE)</f>
        <v>Si</v>
      </c>
      <c r="K79" s="133" t="str">
        <f>VLOOKUP(E79,VIP!$A$2:$O16454,6,0)</f>
        <v>SI</v>
      </c>
      <c r="L79" s="142" t="s">
        <v>2409</v>
      </c>
      <c r="M79" s="93" t="s">
        <v>2437</v>
      </c>
      <c r="N79" s="93" t="s">
        <v>2443</v>
      </c>
      <c r="O79" s="133" t="s">
        <v>2444</v>
      </c>
      <c r="P79" s="142"/>
      <c r="Q79" s="147" t="s">
        <v>2409</v>
      </c>
    </row>
    <row r="80" spans="1:17" s="119" customFormat="1" ht="18" x14ac:dyDescent="0.25">
      <c r="A80" s="133" t="str">
        <f>VLOOKUP(E80,'LISTADO ATM'!$A$2:$C$901,3,0)</f>
        <v>DISTRITO NACIONAL</v>
      </c>
      <c r="B80" s="145" t="s">
        <v>2681</v>
      </c>
      <c r="C80" s="94">
        <v>44457.363530092596</v>
      </c>
      <c r="D80" s="94" t="s">
        <v>2174</v>
      </c>
      <c r="E80" s="122">
        <v>389</v>
      </c>
      <c r="F80" s="133" t="str">
        <f>VLOOKUP(E80,VIP!$A$2:$O16005,2,0)</f>
        <v>DRBR389</v>
      </c>
      <c r="G80" s="133" t="str">
        <f>VLOOKUP(E80,'LISTADO ATM'!$A$2:$B$900,2,0)</f>
        <v xml:space="preserve">ATM Casino Hotel Princess </v>
      </c>
      <c r="H80" s="133" t="str">
        <f>VLOOKUP(E80,VIP!$A$2:$O20966,7,FALSE)</f>
        <v>Si</v>
      </c>
      <c r="I80" s="133" t="str">
        <f>VLOOKUP(E80,VIP!$A$2:$O12931,8,FALSE)</f>
        <v>Si</v>
      </c>
      <c r="J80" s="133" t="str">
        <f>VLOOKUP(E80,VIP!$A$2:$O12881,8,FALSE)</f>
        <v>Si</v>
      </c>
      <c r="K80" s="133" t="str">
        <f>VLOOKUP(E80,VIP!$A$2:$O16455,6,0)</f>
        <v>NO</v>
      </c>
      <c r="L80" s="142" t="s">
        <v>2212</v>
      </c>
      <c r="M80" s="93" t="s">
        <v>2437</v>
      </c>
      <c r="N80" s="93" t="s">
        <v>2443</v>
      </c>
      <c r="O80" s="133" t="s">
        <v>2445</v>
      </c>
      <c r="P80" s="142"/>
      <c r="Q80" s="147" t="s">
        <v>2212</v>
      </c>
    </row>
    <row r="81" spans="1:17" s="119" customFormat="1" ht="18" x14ac:dyDescent="0.25">
      <c r="A81" s="133" t="str">
        <f>VLOOKUP(E81,'LISTADO ATM'!$A$2:$C$901,3,0)</f>
        <v>DISTRITO NACIONAL</v>
      </c>
      <c r="B81" s="145" t="s">
        <v>2682</v>
      </c>
      <c r="C81" s="94">
        <v>44457.363182870373</v>
      </c>
      <c r="D81" s="94" t="s">
        <v>2174</v>
      </c>
      <c r="E81" s="122">
        <v>321</v>
      </c>
      <c r="F81" s="133" t="str">
        <f>VLOOKUP(E81,VIP!$A$2:$O16006,2,0)</f>
        <v>DRBR321</v>
      </c>
      <c r="G81" s="133" t="str">
        <f>VLOOKUP(E81,'LISTADO ATM'!$A$2:$B$900,2,0)</f>
        <v xml:space="preserve">ATM Oficina Jiménez Moya I </v>
      </c>
      <c r="H81" s="133" t="str">
        <f>VLOOKUP(E81,VIP!$A$2:$O20967,7,FALSE)</f>
        <v>Si</v>
      </c>
      <c r="I81" s="133" t="str">
        <f>VLOOKUP(E81,VIP!$A$2:$O12932,8,FALSE)</f>
        <v>Si</v>
      </c>
      <c r="J81" s="133" t="str">
        <f>VLOOKUP(E81,VIP!$A$2:$O12882,8,FALSE)</f>
        <v>Si</v>
      </c>
      <c r="K81" s="133" t="str">
        <f>VLOOKUP(E81,VIP!$A$2:$O16456,6,0)</f>
        <v>NO</v>
      </c>
      <c r="L81" s="142" t="s">
        <v>2212</v>
      </c>
      <c r="M81" s="93" t="s">
        <v>2437</v>
      </c>
      <c r="N81" s="93" t="s">
        <v>2443</v>
      </c>
      <c r="O81" s="133" t="s">
        <v>2445</v>
      </c>
      <c r="P81" s="142"/>
      <c r="Q81" s="147" t="s">
        <v>2212</v>
      </c>
    </row>
    <row r="82" spans="1:17" s="119" customFormat="1" ht="18" x14ac:dyDescent="0.25">
      <c r="A82" s="133" t="str">
        <f>VLOOKUP(E82,'LISTADO ATM'!$A$2:$C$901,3,0)</f>
        <v>NORTE</v>
      </c>
      <c r="B82" s="145" t="s">
        <v>2683</v>
      </c>
      <c r="C82" s="94">
        <v>44457.36273148148</v>
      </c>
      <c r="D82" s="94" t="s">
        <v>2175</v>
      </c>
      <c r="E82" s="122">
        <v>257</v>
      </c>
      <c r="F82" s="133" t="str">
        <f>VLOOKUP(E82,VIP!$A$2:$O16007,2,0)</f>
        <v>DRBR257</v>
      </c>
      <c r="G82" s="133" t="str">
        <f>VLOOKUP(E82,'LISTADO ATM'!$A$2:$B$900,2,0)</f>
        <v xml:space="preserve">ATM S/M Pola (Santiago) </v>
      </c>
      <c r="H82" s="133" t="str">
        <f>VLOOKUP(E82,VIP!$A$2:$O20968,7,FALSE)</f>
        <v>Si</v>
      </c>
      <c r="I82" s="133" t="str">
        <f>VLOOKUP(E82,VIP!$A$2:$O12933,8,FALSE)</f>
        <v>Si</v>
      </c>
      <c r="J82" s="133" t="str">
        <f>VLOOKUP(E82,VIP!$A$2:$O12883,8,FALSE)</f>
        <v>Si</v>
      </c>
      <c r="K82" s="133" t="str">
        <f>VLOOKUP(E82,VIP!$A$2:$O16457,6,0)</f>
        <v>NO</v>
      </c>
      <c r="L82" s="142" t="s">
        <v>2212</v>
      </c>
      <c r="M82" s="226" t="s">
        <v>2530</v>
      </c>
      <c r="N82" s="93" t="s">
        <v>2443</v>
      </c>
      <c r="O82" s="133" t="s">
        <v>2619</v>
      </c>
      <c r="P82" s="142"/>
      <c r="Q82" s="227">
        <v>44457.452256944445</v>
      </c>
    </row>
    <row r="83" spans="1:17" s="119" customFormat="1" ht="18" x14ac:dyDescent="0.25">
      <c r="A83" s="133" t="str">
        <f>VLOOKUP(E83,'LISTADO ATM'!$A$2:$C$901,3,0)</f>
        <v>DISTRITO NACIONAL</v>
      </c>
      <c r="B83" s="145" t="s">
        <v>2684</v>
      </c>
      <c r="C83" s="94">
        <v>44457.362395833334</v>
      </c>
      <c r="D83" s="94" t="s">
        <v>2174</v>
      </c>
      <c r="E83" s="122">
        <v>244</v>
      </c>
      <c r="F83" s="133" t="str">
        <f>VLOOKUP(E83,VIP!$A$2:$O16008,2,0)</f>
        <v>DRBR244</v>
      </c>
      <c r="G83" s="133" t="str">
        <f>VLOOKUP(E83,'LISTADO ATM'!$A$2:$B$900,2,0)</f>
        <v xml:space="preserve">ATM Ministerio de Hacienda (antiguo Finanzas) </v>
      </c>
      <c r="H83" s="133" t="str">
        <f>VLOOKUP(E83,VIP!$A$2:$O20969,7,FALSE)</f>
        <v>Si</v>
      </c>
      <c r="I83" s="133" t="str">
        <f>VLOOKUP(E83,VIP!$A$2:$O12934,8,FALSE)</f>
        <v>Si</v>
      </c>
      <c r="J83" s="133" t="str">
        <f>VLOOKUP(E83,VIP!$A$2:$O12884,8,FALSE)</f>
        <v>Si</v>
      </c>
      <c r="K83" s="133" t="str">
        <f>VLOOKUP(E83,VIP!$A$2:$O16458,6,0)</f>
        <v>NO</v>
      </c>
      <c r="L83" s="142" t="s">
        <v>2212</v>
      </c>
      <c r="M83" s="93" t="s">
        <v>2437</v>
      </c>
      <c r="N83" s="93" t="s">
        <v>2443</v>
      </c>
      <c r="O83" s="133" t="s">
        <v>2445</v>
      </c>
      <c r="P83" s="142"/>
      <c r="Q83" s="147" t="s">
        <v>2212</v>
      </c>
    </row>
    <row r="84" spans="1:17" s="119" customFormat="1" ht="18" x14ac:dyDescent="0.25">
      <c r="A84" s="133" t="str">
        <f>VLOOKUP(E84,'LISTADO ATM'!$A$2:$C$901,3,0)</f>
        <v>SUR</v>
      </c>
      <c r="B84" s="145" t="s">
        <v>2685</v>
      </c>
      <c r="C84" s="94">
        <v>44457.362337962964</v>
      </c>
      <c r="D84" s="94" t="s">
        <v>2440</v>
      </c>
      <c r="E84" s="122">
        <v>356</v>
      </c>
      <c r="F84" s="133" t="str">
        <f>VLOOKUP(E84,VIP!$A$2:$O16009,2,0)</f>
        <v>DRBR356</v>
      </c>
      <c r="G84" s="133" t="str">
        <f>VLOOKUP(E84,'LISTADO ATM'!$A$2:$B$900,2,0)</f>
        <v xml:space="preserve">ATM Estación Sigma (San Cristóbal) </v>
      </c>
      <c r="H84" s="133" t="str">
        <f>VLOOKUP(E84,VIP!$A$2:$O20970,7,FALSE)</f>
        <v>Si</v>
      </c>
      <c r="I84" s="133" t="str">
        <f>VLOOKUP(E84,VIP!$A$2:$O12935,8,FALSE)</f>
        <v>Si</v>
      </c>
      <c r="J84" s="133" t="str">
        <f>VLOOKUP(E84,VIP!$A$2:$O12885,8,FALSE)</f>
        <v>Si</v>
      </c>
      <c r="K84" s="133" t="str">
        <f>VLOOKUP(E84,VIP!$A$2:$O16459,6,0)</f>
        <v>NO</v>
      </c>
      <c r="L84" s="142" t="s">
        <v>2409</v>
      </c>
      <c r="M84" s="93" t="s">
        <v>2437</v>
      </c>
      <c r="N84" s="93" t="s">
        <v>2443</v>
      </c>
      <c r="O84" s="133" t="s">
        <v>2444</v>
      </c>
      <c r="P84" s="142"/>
      <c r="Q84" s="147" t="s">
        <v>2409</v>
      </c>
    </row>
    <row r="85" spans="1:17" s="119" customFormat="1" ht="18" x14ac:dyDescent="0.25">
      <c r="A85" s="133" t="str">
        <f>VLOOKUP(E85,'LISTADO ATM'!$A$2:$C$901,3,0)</f>
        <v>DISTRITO NACIONAL</v>
      </c>
      <c r="B85" s="145" t="s">
        <v>2686</v>
      </c>
      <c r="C85" s="94">
        <v>44457.361979166664</v>
      </c>
      <c r="D85" s="94" t="s">
        <v>2174</v>
      </c>
      <c r="E85" s="122">
        <v>239</v>
      </c>
      <c r="F85" s="133" t="str">
        <f>VLOOKUP(E85,VIP!$A$2:$O16010,2,0)</f>
        <v>DRBR239</v>
      </c>
      <c r="G85" s="133" t="str">
        <f>VLOOKUP(E85,'LISTADO ATM'!$A$2:$B$900,2,0)</f>
        <v xml:space="preserve">ATM Autobanco Charles de Gaulle </v>
      </c>
      <c r="H85" s="133" t="str">
        <f>VLOOKUP(E85,VIP!$A$2:$O20971,7,FALSE)</f>
        <v>Si</v>
      </c>
      <c r="I85" s="133" t="str">
        <f>VLOOKUP(E85,VIP!$A$2:$O12936,8,FALSE)</f>
        <v>Si</v>
      </c>
      <c r="J85" s="133" t="str">
        <f>VLOOKUP(E85,VIP!$A$2:$O12886,8,FALSE)</f>
        <v>Si</v>
      </c>
      <c r="K85" s="133" t="str">
        <f>VLOOKUP(E85,VIP!$A$2:$O16460,6,0)</f>
        <v>SI</v>
      </c>
      <c r="L85" s="142" t="s">
        <v>2212</v>
      </c>
      <c r="M85" s="93" t="s">
        <v>2437</v>
      </c>
      <c r="N85" s="93" t="s">
        <v>2443</v>
      </c>
      <c r="O85" s="133" t="s">
        <v>2445</v>
      </c>
      <c r="P85" s="142"/>
      <c r="Q85" s="147" t="s">
        <v>2212</v>
      </c>
    </row>
    <row r="86" spans="1:17" s="119" customFormat="1" ht="18" x14ac:dyDescent="0.25">
      <c r="A86" s="133" t="str">
        <f>VLOOKUP(E86,'LISTADO ATM'!$A$2:$C$901,3,0)</f>
        <v>DISTRITO NACIONAL</v>
      </c>
      <c r="B86" s="145" t="s">
        <v>2687</v>
      </c>
      <c r="C86" s="94">
        <v>44457.361620370371</v>
      </c>
      <c r="D86" s="94" t="s">
        <v>2174</v>
      </c>
      <c r="E86" s="122">
        <v>180</v>
      </c>
      <c r="F86" s="133" t="str">
        <f>VLOOKUP(E86,VIP!$A$2:$O16011,2,0)</f>
        <v>DRBR180</v>
      </c>
      <c r="G86" s="133" t="str">
        <f>VLOOKUP(E86,'LISTADO ATM'!$A$2:$B$900,2,0)</f>
        <v xml:space="preserve">ATM Megacentro II </v>
      </c>
      <c r="H86" s="133" t="str">
        <f>VLOOKUP(E86,VIP!$A$2:$O20972,7,FALSE)</f>
        <v>Si</v>
      </c>
      <c r="I86" s="133" t="str">
        <f>VLOOKUP(E86,VIP!$A$2:$O12937,8,FALSE)</f>
        <v>Si</v>
      </c>
      <c r="J86" s="133" t="str">
        <f>VLOOKUP(E86,VIP!$A$2:$O12887,8,FALSE)</f>
        <v>Si</v>
      </c>
      <c r="K86" s="133" t="str">
        <f>VLOOKUP(E86,VIP!$A$2:$O16461,6,0)</f>
        <v>SI</v>
      </c>
      <c r="L86" s="142" t="s">
        <v>2212</v>
      </c>
      <c r="M86" s="93" t="s">
        <v>2437</v>
      </c>
      <c r="N86" s="93" t="s">
        <v>2443</v>
      </c>
      <c r="O86" s="133" t="s">
        <v>2445</v>
      </c>
      <c r="P86" s="142"/>
      <c r="Q86" s="147" t="s">
        <v>2212</v>
      </c>
    </row>
    <row r="87" spans="1:17" s="119" customFormat="1" ht="18" x14ac:dyDescent="0.25">
      <c r="A87" s="133" t="str">
        <f>VLOOKUP(E87,'LISTADO ATM'!$A$2:$C$901,3,0)</f>
        <v>SUR</v>
      </c>
      <c r="B87" s="145" t="s">
        <v>2688</v>
      </c>
      <c r="C87" s="94">
        <v>44457.361319444448</v>
      </c>
      <c r="D87" s="94" t="s">
        <v>2174</v>
      </c>
      <c r="E87" s="122">
        <v>134</v>
      </c>
      <c r="F87" s="133" t="str">
        <f>VLOOKUP(E87,VIP!$A$2:$O16012,2,0)</f>
        <v>DRBR134</v>
      </c>
      <c r="G87" s="133" t="str">
        <f>VLOOKUP(E87,'LISTADO ATM'!$A$2:$B$900,2,0)</f>
        <v xml:space="preserve">ATM Oficina San José de Ocoa </v>
      </c>
      <c r="H87" s="133" t="str">
        <f>VLOOKUP(E87,VIP!$A$2:$O20973,7,FALSE)</f>
        <v>Si</v>
      </c>
      <c r="I87" s="133" t="str">
        <f>VLOOKUP(E87,VIP!$A$2:$O12938,8,FALSE)</f>
        <v>Si</v>
      </c>
      <c r="J87" s="133" t="str">
        <f>VLOOKUP(E87,VIP!$A$2:$O12888,8,FALSE)</f>
        <v>Si</v>
      </c>
      <c r="K87" s="133" t="str">
        <f>VLOOKUP(E87,VIP!$A$2:$O16462,6,0)</f>
        <v>SI</v>
      </c>
      <c r="L87" s="142" t="s">
        <v>2212</v>
      </c>
      <c r="M87" s="93" t="s">
        <v>2437</v>
      </c>
      <c r="N87" s="93" t="s">
        <v>2443</v>
      </c>
      <c r="O87" s="133" t="s">
        <v>2445</v>
      </c>
      <c r="P87" s="142"/>
      <c r="Q87" s="147" t="s">
        <v>2212</v>
      </c>
    </row>
    <row r="88" spans="1:17" s="119" customFormat="1" ht="18" x14ac:dyDescent="0.25">
      <c r="A88" s="133" t="str">
        <f>VLOOKUP(E88,'LISTADO ATM'!$A$2:$C$901,3,0)</f>
        <v>DISTRITO NACIONAL</v>
      </c>
      <c r="B88" s="145" t="s">
        <v>2689</v>
      </c>
      <c r="C88" s="94">
        <v>44457.360937500001</v>
      </c>
      <c r="D88" s="94" t="s">
        <v>2174</v>
      </c>
      <c r="E88" s="122">
        <v>935</v>
      </c>
      <c r="F88" s="133" t="str">
        <f>VLOOKUP(E88,VIP!$A$2:$O16013,2,0)</f>
        <v>DRBR16J</v>
      </c>
      <c r="G88" s="133" t="str">
        <f>VLOOKUP(E88,'LISTADO ATM'!$A$2:$B$900,2,0)</f>
        <v xml:space="preserve">ATM Oficina John F. Kennedy </v>
      </c>
      <c r="H88" s="133" t="str">
        <f>VLOOKUP(E88,VIP!$A$2:$O20974,7,FALSE)</f>
        <v>Si</v>
      </c>
      <c r="I88" s="133" t="str">
        <f>VLOOKUP(E88,VIP!$A$2:$O12939,8,FALSE)</f>
        <v>Si</v>
      </c>
      <c r="J88" s="133" t="str">
        <f>VLOOKUP(E88,VIP!$A$2:$O12889,8,FALSE)</f>
        <v>Si</v>
      </c>
      <c r="K88" s="133" t="str">
        <f>VLOOKUP(E88,VIP!$A$2:$O16463,6,0)</f>
        <v>SI</v>
      </c>
      <c r="L88" s="142" t="s">
        <v>2212</v>
      </c>
      <c r="M88" s="93" t="s">
        <v>2437</v>
      </c>
      <c r="N88" s="93" t="s">
        <v>2443</v>
      </c>
      <c r="O88" s="133" t="s">
        <v>2445</v>
      </c>
      <c r="P88" s="142"/>
      <c r="Q88" s="147" t="s">
        <v>2212</v>
      </c>
    </row>
    <row r="89" spans="1:17" s="119" customFormat="1" ht="18" x14ac:dyDescent="0.25">
      <c r="A89" s="133" t="str">
        <f>VLOOKUP(E89,'LISTADO ATM'!$A$2:$C$901,3,0)</f>
        <v>ESTE</v>
      </c>
      <c r="B89" s="145" t="s">
        <v>2690</v>
      </c>
      <c r="C89" s="94">
        <v>44457.360567129632</v>
      </c>
      <c r="D89" s="94" t="s">
        <v>2174</v>
      </c>
      <c r="E89" s="122">
        <v>579</v>
      </c>
      <c r="F89" s="133" t="str">
        <f>VLOOKUP(E89,VIP!$A$2:$O16014,2,0)</f>
        <v>DRBR579</v>
      </c>
      <c r="G89" s="133" t="str">
        <f>VLOOKUP(E89,'LISTADO ATM'!$A$2:$B$900,2,0)</f>
        <v xml:space="preserve">ATM Estación Sunix Down Town </v>
      </c>
      <c r="H89" s="133" t="str">
        <f>VLOOKUP(E89,VIP!$A$2:$O20975,7,FALSE)</f>
        <v>Si</v>
      </c>
      <c r="I89" s="133" t="str">
        <f>VLOOKUP(E89,VIP!$A$2:$O12940,8,FALSE)</f>
        <v>Si</v>
      </c>
      <c r="J89" s="133" t="str">
        <f>VLOOKUP(E89,VIP!$A$2:$O12890,8,FALSE)</f>
        <v>Si</v>
      </c>
      <c r="K89" s="133" t="str">
        <f>VLOOKUP(E89,VIP!$A$2:$O16464,6,0)</f>
        <v>NO</v>
      </c>
      <c r="L89" s="142" t="s">
        <v>2212</v>
      </c>
      <c r="M89" s="93" t="s">
        <v>2437</v>
      </c>
      <c r="N89" s="93" t="s">
        <v>2443</v>
      </c>
      <c r="O89" s="133" t="s">
        <v>2445</v>
      </c>
      <c r="P89" s="142"/>
      <c r="Q89" s="147" t="s">
        <v>2212</v>
      </c>
    </row>
    <row r="90" spans="1:17" s="119" customFormat="1" ht="18" x14ac:dyDescent="0.25">
      <c r="A90" s="133" t="str">
        <f>VLOOKUP(E90,'LISTADO ATM'!$A$2:$C$901,3,0)</f>
        <v>NORTE</v>
      </c>
      <c r="B90" s="145" t="s">
        <v>2691</v>
      </c>
      <c r="C90" s="94">
        <v>44457.331388888888</v>
      </c>
      <c r="D90" s="94" t="s">
        <v>2175</v>
      </c>
      <c r="E90" s="122">
        <v>172</v>
      </c>
      <c r="F90" s="133" t="str">
        <f>VLOOKUP(E90,VIP!$A$2:$O16015,2,0)</f>
        <v>DRBR172</v>
      </c>
      <c r="G90" s="133" t="str">
        <f>VLOOKUP(E90,'LISTADO ATM'!$A$2:$B$900,2,0)</f>
        <v xml:space="preserve">ATM UNP Guaucí </v>
      </c>
      <c r="H90" s="133" t="str">
        <f>VLOOKUP(E90,VIP!$A$2:$O20976,7,FALSE)</f>
        <v>Si</v>
      </c>
      <c r="I90" s="133" t="str">
        <f>VLOOKUP(E90,VIP!$A$2:$O12941,8,FALSE)</f>
        <v>Si</v>
      </c>
      <c r="J90" s="133" t="str">
        <f>VLOOKUP(E90,VIP!$A$2:$O12891,8,FALSE)</f>
        <v>Si</v>
      </c>
      <c r="K90" s="133" t="str">
        <f>VLOOKUP(E90,VIP!$A$2:$O16465,6,0)</f>
        <v>NO</v>
      </c>
      <c r="L90" s="142" t="s">
        <v>2212</v>
      </c>
      <c r="M90" s="93" t="s">
        <v>2437</v>
      </c>
      <c r="N90" s="93" t="s">
        <v>2443</v>
      </c>
      <c r="O90" s="133" t="s">
        <v>2619</v>
      </c>
      <c r="P90" s="142"/>
      <c r="Q90" s="147" t="s">
        <v>2212</v>
      </c>
    </row>
    <row r="1026555" spans="16:16" ht="18" x14ac:dyDescent="0.25">
      <c r="P1026555" s="127"/>
    </row>
  </sheetData>
  <autoFilter ref="A4:Q4">
    <sortState ref="A5:Q77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1:B4 B25:B68 B91:B1048576">
    <cfRule type="duplicateValues" dxfId="478" priority="150065"/>
    <cfRule type="duplicateValues" dxfId="477" priority="150066"/>
  </conditionalFormatting>
  <conditionalFormatting sqref="B1:B4 B25:B68 B91:B1048576">
    <cfRule type="duplicateValues" dxfId="476" priority="150071"/>
  </conditionalFormatting>
  <conditionalFormatting sqref="B25:B68 B91:B1048576">
    <cfRule type="duplicateValues" dxfId="475" priority="150074"/>
    <cfRule type="duplicateValues" dxfId="474" priority="150075"/>
  </conditionalFormatting>
  <conditionalFormatting sqref="B1:B4 B25:B68 B91:B1048576">
    <cfRule type="duplicateValues" dxfId="473" priority="150078"/>
    <cfRule type="duplicateValues" dxfId="472" priority="150079"/>
    <cfRule type="duplicateValues" dxfId="471" priority="150080"/>
  </conditionalFormatting>
  <conditionalFormatting sqref="B25:B68 B91:B1048576">
    <cfRule type="duplicateValues" dxfId="470" priority="150087"/>
  </conditionalFormatting>
  <conditionalFormatting sqref="E1:E4 E25:E68 E91:E1048576">
    <cfRule type="duplicateValues" dxfId="469" priority="152080"/>
  </conditionalFormatting>
  <conditionalFormatting sqref="E25:E68 E91:E1048576">
    <cfRule type="duplicateValues" dxfId="468" priority="152085"/>
  </conditionalFormatting>
  <conditionalFormatting sqref="E1:E4 E25:E68 E91:E1048576">
    <cfRule type="duplicateValues" dxfId="467" priority="152089"/>
    <cfRule type="duplicateValues" dxfId="466" priority="152090"/>
  </conditionalFormatting>
  <conditionalFormatting sqref="E1:E4 E25:E68 E91:E1048576">
    <cfRule type="duplicateValues" dxfId="465" priority="152099"/>
    <cfRule type="duplicateValues" dxfId="464" priority="152100"/>
    <cfRule type="duplicateValues" dxfId="463" priority="152101"/>
  </conditionalFormatting>
  <conditionalFormatting sqref="E25:E68 E91:E1048576">
    <cfRule type="duplicateValues" dxfId="462" priority="152114"/>
    <cfRule type="duplicateValues" dxfId="461" priority="152115"/>
    <cfRule type="duplicateValues" dxfId="460" priority="152116"/>
  </conditionalFormatting>
  <conditionalFormatting sqref="E25:E68 E91:E1048576">
    <cfRule type="duplicateValues" dxfId="459" priority="152126"/>
    <cfRule type="duplicateValues" dxfId="458" priority="152127"/>
  </conditionalFormatting>
  <conditionalFormatting sqref="B9">
    <cfRule type="duplicateValues" dxfId="457" priority="250"/>
  </conditionalFormatting>
  <conditionalFormatting sqref="E9">
    <cfRule type="duplicateValues" dxfId="456" priority="249"/>
  </conditionalFormatting>
  <conditionalFormatting sqref="B9">
    <cfRule type="duplicateValues" dxfId="455" priority="247"/>
    <cfRule type="duplicateValues" dxfId="454" priority="248"/>
  </conditionalFormatting>
  <conditionalFormatting sqref="B9">
    <cfRule type="duplicateValues" dxfId="453" priority="246"/>
  </conditionalFormatting>
  <conditionalFormatting sqref="B9">
    <cfRule type="duplicateValues" dxfId="452" priority="243"/>
    <cfRule type="duplicateValues" dxfId="451" priority="244"/>
    <cfRule type="duplicateValues" dxfId="450" priority="245"/>
  </conditionalFormatting>
  <conditionalFormatting sqref="E9">
    <cfRule type="duplicateValues" dxfId="449" priority="242"/>
  </conditionalFormatting>
  <conditionalFormatting sqref="E9">
    <cfRule type="duplicateValues" dxfId="448" priority="240"/>
    <cfRule type="duplicateValues" dxfId="447" priority="241"/>
  </conditionalFormatting>
  <conditionalFormatting sqref="E9">
    <cfRule type="duplicateValues" dxfId="446" priority="237"/>
    <cfRule type="duplicateValues" dxfId="445" priority="238"/>
    <cfRule type="duplicateValues" dxfId="444" priority="239"/>
  </conditionalFormatting>
  <conditionalFormatting sqref="B10:B15">
    <cfRule type="duplicateValues" dxfId="443" priority="236"/>
  </conditionalFormatting>
  <conditionalFormatting sqref="E10:E15">
    <cfRule type="duplicateValues" dxfId="442" priority="235"/>
  </conditionalFormatting>
  <conditionalFormatting sqref="B10:B15">
    <cfRule type="duplicateValues" dxfId="441" priority="233"/>
    <cfRule type="duplicateValues" dxfId="440" priority="234"/>
  </conditionalFormatting>
  <conditionalFormatting sqref="B10:B15">
    <cfRule type="duplicateValues" dxfId="439" priority="232"/>
  </conditionalFormatting>
  <conditionalFormatting sqref="B10:B15">
    <cfRule type="duplicateValues" dxfId="438" priority="229"/>
    <cfRule type="duplicateValues" dxfId="437" priority="230"/>
    <cfRule type="duplicateValues" dxfId="436" priority="231"/>
  </conditionalFormatting>
  <conditionalFormatting sqref="E10:E15">
    <cfRule type="duplicateValues" dxfId="435" priority="228"/>
  </conditionalFormatting>
  <conditionalFormatting sqref="E10:E15">
    <cfRule type="duplicateValues" dxfId="434" priority="226"/>
    <cfRule type="duplicateValues" dxfId="433" priority="227"/>
  </conditionalFormatting>
  <conditionalFormatting sqref="E10:E15">
    <cfRule type="duplicateValues" dxfId="432" priority="223"/>
    <cfRule type="duplicateValues" dxfId="431" priority="224"/>
    <cfRule type="duplicateValues" dxfId="430" priority="225"/>
  </conditionalFormatting>
  <conditionalFormatting sqref="B16:B22">
    <cfRule type="duplicateValues" dxfId="429" priority="222"/>
  </conditionalFormatting>
  <conditionalFormatting sqref="E16:E22">
    <cfRule type="duplicateValues" dxfId="428" priority="221"/>
  </conditionalFormatting>
  <conditionalFormatting sqref="B16:B22">
    <cfRule type="duplicateValues" dxfId="427" priority="219"/>
    <cfRule type="duplicateValues" dxfId="426" priority="220"/>
  </conditionalFormatting>
  <conditionalFormatting sqref="B16:B22">
    <cfRule type="duplicateValues" dxfId="425" priority="218"/>
  </conditionalFormatting>
  <conditionalFormatting sqref="B16:B22">
    <cfRule type="duplicateValues" dxfId="424" priority="215"/>
    <cfRule type="duplicateValues" dxfId="423" priority="216"/>
    <cfRule type="duplicateValues" dxfId="422" priority="217"/>
  </conditionalFormatting>
  <conditionalFormatting sqref="E16:E22">
    <cfRule type="duplicateValues" dxfId="421" priority="214"/>
  </conditionalFormatting>
  <conditionalFormatting sqref="E16:E22">
    <cfRule type="duplicateValues" dxfId="420" priority="212"/>
    <cfRule type="duplicateValues" dxfId="419" priority="213"/>
  </conditionalFormatting>
  <conditionalFormatting sqref="E16:E22">
    <cfRule type="duplicateValues" dxfId="418" priority="209"/>
    <cfRule type="duplicateValues" dxfId="417" priority="210"/>
    <cfRule type="duplicateValues" dxfId="416" priority="211"/>
  </conditionalFormatting>
  <conditionalFormatting sqref="E1:E68 E91:E1048576">
    <cfRule type="duplicateValues" dxfId="415" priority="181"/>
    <cfRule type="duplicateValues" dxfId="414" priority="194"/>
    <cfRule type="duplicateValues" dxfId="413" priority="166"/>
  </conditionalFormatting>
  <conditionalFormatting sqref="E67">
    <cfRule type="duplicateValues" dxfId="412" priority="193"/>
  </conditionalFormatting>
  <conditionalFormatting sqref="E67">
    <cfRule type="duplicateValues" dxfId="411" priority="191"/>
    <cfRule type="duplicateValues" dxfId="410" priority="192"/>
  </conditionalFormatting>
  <conditionalFormatting sqref="E67">
    <cfRule type="duplicateValues" dxfId="409" priority="188"/>
    <cfRule type="duplicateValues" dxfId="408" priority="189"/>
    <cfRule type="duplicateValues" dxfId="407" priority="190"/>
  </conditionalFormatting>
  <conditionalFormatting sqref="B67">
    <cfRule type="duplicateValues" dxfId="406" priority="187"/>
  </conditionalFormatting>
  <conditionalFormatting sqref="B67">
    <cfRule type="duplicateValues" dxfId="405" priority="185"/>
    <cfRule type="duplicateValues" dxfId="404" priority="186"/>
  </conditionalFormatting>
  <conditionalFormatting sqref="B67">
    <cfRule type="duplicateValues" dxfId="403" priority="182"/>
    <cfRule type="duplicateValues" dxfId="402" priority="183"/>
    <cfRule type="duplicateValues" dxfId="401" priority="184"/>
  </conditionalFormatting>
  <conditionalFormatting sqref="B1:B68 B91:B1048576">
    <cfRule type="duplicateValues" dxfId="400" priority="179"/>
    <cfRule type="duplicateValues" dxfId="399" priority="180"/>
    <cfRule type="duplicateValues" dxfId="398" priority="165"/>
  </conditionalFormatting>
  <conditionalFormatting sqref="B23:B66">
    <cfRule type="duplicateValues" dxfId="397" priority="153069"/>
  </conditionalFormatting>
  <conditionalFormatting sqref="E23:E66">
    <cfRule type="duplicateValues" dxfId="396" priority="153071"/>
  </conditionalFormatting>
  <conditionalFormatting sqref="B23:B66">
    <cfRule type="duplicateValues" dxfId="395" priority="153073"/>
    <cfRule type="duplicateValues" dxfId="394" priority="153074"/>
  </conditionalFormatting>
  <conditionalFormatting sqref="B23:B66">
    <cfRule type="duplicateValues" dxfId="393" priority="153077"/>
    <cfRule type="duplicateValues" dxfId="392" priority="153078"/>
    <cfRule type="duplicateValues" dxfId="391" priority="153079"/>
  </conditionalFormatting>
  <conditionalFormatting sqref="E23:E66">
    <cfRule type="duplicateValues" dxfId="390" priority="153083"/>
    <cfRule type="duplicateValues" dxfId="389" priority="153084"/>
  </conditionalFormatting>
  <conditionalFormatting sqref="E23:E66">
    <cfRule type="duplicateValues" dxfId="388" priority="153087"/>
    <cfRule type="duplicateValues" dxfId="387" priority="153088"/>
    <cfRule type="duplicateValues" dxfId="386" priority="153089"/>
  </conditionalFormatting>
  <conditionalFormatting sqref="B5:B8">
    <cfRule type="duplicateValues" dxfId="385" priority="153294"/>
  </conditionalFormatting>
  <conditionalFormatting sqref="E5:E8">
    <cfRule type="duplicateValues" dxfId="384" priority="153295"/>
  </conditionalFormatting>
  <conditionalFormatting sqref="B5:B8">
    <cfRule type="duplicateValues" dxfId="383" priority="153296"/>
    <cfRule type="duplicateValues" dxfId="382" priority="153297"/>
  </conditionalFormatting>
  <conditionalFormatting sqref="B5:B8">
    <cfRule type="duplicateValues" dxfId="381" priority="153298"/>
    <cfRule type="duplicateValues" dxfId="380" priority="153299"/>
    <cfRule type="duplicateValues" dxfId="379" priority="153300"/>
  </conditionalFormatting>
  <conditionalFormatting sqref="E5:E8">
    <cfRule type="duplicateValues" dxfId="378" priority="153301"/>
    <cfRule type="duplicateValues" dxfId="377" priority="153302"/>
  </conditionalFormatting>
  <conditionalFormatting sqref="E5:E8">
    <cfRule type="duplicateValues" dxfId="376" priority="153303"/>
    <cfRule type="duplicateValues" dxfId="375" priority="153304"/>
    <cfRule type="duplicateValues" dxfId="374" priority="153305"/>
  </conditionalFormatting>
  <conditionalFormatting sqref="E68">
    <cfRule type="duplicateValues" dxfId="373" priority="178"/>
  </conditionalFormatting>
  <conditionalFormatting sqref="E68">
    <cfRule type="duplicateValues" dxfId="372" priority="176"/>
    <cfRule type="duplicateValues" dxfId="371" priority="177"/>
  </conditionalFormatting>
  <conditionalFormatting sqref="E68">
    <cfRule type="duplicateValues" dxfId="370" priority="173"/>
    <cfRule type="duplicateValues" dxfId="369" priority="174"/>
    <cfRule type="duplicateValues" dxfId="368" priority="175"/>
  </conditionalFormatting>
  <conditionalFormatting sqref="B68">
    <cfRule type="duplicateValues" dxfId="367" priority="172"/>
  </conditionalFormatting>
  <conditionalFormatting sqref="B68">
    <cfRule type="duplicateValues" dxfId="366" priority="170"/>
    <cfRule type="duplicateValues" dxfId="365" priority="171"/>
  </conditionalFormatting>
  <conditionalFormatting sqref="B68">
    <cfRule type="duplicateValues" dxfId="364" priority="167"/>
    <cfRule type="duplicateValues" dxfId="363" priority="168"/>
    <cfRule type="duplicateValues" dxfId="362" priority="169"/>
  </conditionalFormatting>
  <conditionalFormatting sqref="B69:B73">
    <cfRule type="duplicateValues" dxfId="361" priority="163"/>
    <cfRule type="duplicateValues" dxfId="360" priority="164"/>
  </conditionalFormatting>
  <conditionalFormatting sqref="B69:B73">
    <cfRule type="duplicateValues" dxfId="359" priority="162"/>
  </conditionalFormatting>
  <conditionalFormatting sqref="B69:B73">
    <cfRule type="duplicateValues" dxfId="358" priority="160"/>
    <cfRule type="duplicateValues" dxfId="357" priority="161"/>
  </conditionalFormatting>
  <conditionalFormatting sqref="B69:B73">
    <cfRule type="duplicateValues" dxfId="356" priority="157"/>
    <cfRule type="duplicateValues" dxfId="355" priority="158"/>
    <cfRule type="duplicateValues" dxfId="354" priority="159"/>
  </conditionalFormatting>
  <conditionalFormatting sqref="B69:B73">
    <cfRule type="duplicateValues" dxfId="353" priority="156"/>
  </conditionalFormatting>
  <conditionalFormatting sqref="E69:E73">
    <cfRule type="duplicateValues" dxfId="352" priority="155"/>
  </conditionalFormatting>
  <conditionalFormatting sqref="E69:E73">
    <cfRule type="duplicateValues" dxfId="351" priority="154"/>
  </conditionalFormatting>
  <conditionalFormatting sqref="E69:E73">
    <cfRule type="duplicateValues" dxfId="350" priority="152"/>
    <cfRule type="duplicateValues" dxfId="349" priority="153"/>
  </conditionalFormatting>
  <conditionalFormatting sqref="E69:E73">
    <cfRule type="duplicateValues" dxfId="348" priority="149"/>
    <cfRule type="duplicateValues" dxfId="347" priority="150"/>
    <cfRule type="duplicateValues" dxfId="346" priority="151"/>
  </conditionalFormatting>
  <conditionalFormatting sqref="E69:E73">
    <cfRule type="duplicateValues" dxfId="345" priority="146"/>
    <cfRule type="duplicateValues" dxfId="344" priority="147"/>
    <cfRule type="duplicateValues" dxfId="343" priority="148"/>
  </conditionalFormatting>
  <conditionalFormatting sqref="E69:E73">
    <cfRule type="duplicateValues" dxfId="342" priority="144"/>
    <cfRule type="duplicateValues" dxfId="341" priority="145"/>
  </conditionalFormatting>
  <conditionalFormatting sqref="E69:E73">
    <cfRule type="duplicateValues" dxfId="340" priority="141"/>
    <cfRule type="duplicateValues" dxfId="339" priority="142"/>
    <cfRule type="duplicateValues" dxfId="338" priority="143"/>
  </conditionalFormatting>
  <conditionalFormatting sqref="B69:B73">
    <cfRule type="duplicateValues" dxfId="337" priority="138"/>
    <cfRule type="duplicateValues" dxfId="336" priority="139"/>
    <cfRule type="duplicateValues" dxfId="335" priority="140"/>
  </conditionalFormatting>
  <conditionalFormatting sqref="B69:B73">
    <cfRule type="duplicateValues" dxfId="334" priority="137"/>
  </conditionalFormatting>
  <conditionalFormatting sqref="E69:E73">
    <cfRule type="duplicateValues" dxfId="333" priority="136"/>
  </conditionalFormatting>
  <conditionalFormatting sqref="B69:B73">
    <cfRule type="duplicateValues" dxfId="332" priority="134"/>
    <cfRule type="duplicateValues" dxfId="331" priority="135"/>
  </conditionalFormatting>
  <conditionalFormatting sqref="B69:B73">
    <cfRule type="duplicateValues" dxfId="330" priority="131"/>
    <cfRule type="duplicateValues" dxfId="329" priority="132"/>
    <cfRule type="duplicateValues" dxfId="328" priority="133"/>
  </conditionalFormatting>
  <conditionalFormatting sqref="E69:E73">
    <cfRule type="duplicateValues" dxfId="327" priority="129"/>
    <cfRule type="duplicateValues" dxfId="326" priority="130"/>
  </conditionalFormatting>
  <conditionalFormatting sqref="E69:E73">
    <cfRule type="duplicateValues" dxfId="325" priority="126"/>
    <cfRule type="duplicateValues" dxfId="324" priority="127"/>
    <cfRule type="duplicateValues" dxfId="323" priority="128"/>
  </conditionalFormatting>
  <conditionalFormatting sqref="B1:B73 B91:B1048576">
    <cfRule type="duplicateValues" dxfId="322" priority="125"/>
  </conditionalFormatting>
  <conditionalFormatting sqref="E1:E73 E91:E1048576">
    <cfRule type="duplicateValues" dxfId="321" priority="124"/>
  </conditionalFormatting>
  <conditionalFormatting sqref="B74:B77">
    <cfRule type="duplicateValues" dxfId="320" priority="122"/>
    <cfRule type="duplicateValues" dxfId="319" priority="123"/>
  </conditionalFormatting>
  <conditionalFormatting sqref="B74:B77">
    <cfRule type="duplicateValues" dxfId="318" priority="121"/>
  </conditionalFormatting>
  <conditionalFormatting sqref="B74:B77">
    <cfRule type="duplicateValues" dxfId="317" priority="119"/>
    <cfRule type="duplicateValues" dxfId="316" priority="120"/>
  </conditionalFormatting>
  <conditionalFormatting sqref="B74:B77">
    <cfRule type="duplicateValues" dxfId="315" priority="116"/>
    <cfRule type="duplicateValues" dxfId="314" priority="117"/>
    <cfRule type="duplicateValues" dxfId="313" priority="118"/>
  </conditionalFormatting>
  <conditionalFormatting sqref="B74:B77">
    <cfRule type="duplicateValues" dxfId="312" priority="115"/>
  </conditionalFormatting>
  <conditionalFormatting sqref="E74:E77">
    <cfRule type="duplicateValues" dxfId="311" priority="114"/>
  </conditionalFormatting>
  <conditionalFormatting sqref="E74:E77">
    <cfRule type="duplicateValues" dxfId="310" priority="113"/>
  </conditionalFormatting>
  <conditionalFormatting sqref="E74:E77">
    <cfRule type="duplicateValues" dxfId="309" priority="111"/>
    <cfRule type="duplicateValues" dxfId="308" priority="112"/>
  </conditionalFormatting>
  <conditionalFormatting sqref="E74:E77">
    <cfRule type="duplicateValues" dxfId="307" priority="108"/>
    <cfRule type="duplicateValues" dxfId="306" priority="109"/>
    <cfRule type="duplicateValues" dxfId="305" priority="110"/>
  </conditionalFormatting>
  <conditionalFormatting sqref="E74:E77">
    <cfRule type="duplicateValues" dxfId="304" priority="105"/>
    <cfRule type="duplicateValues" dxfId="303" priority="106"/>
    <cfRule type="duplicateValues" dxfId="302" priority="107"/>
  </conditionalFormatting>
  <conditionalFormatting sqref="E74:E77">
    <cfRule type="duplicateValues" dxfId="301" priority="103"/>
    <cfRule type="duplicateValues" dxfId="300" priority="104"/>
  </conditionalFormatting>
  <conditionalFormatting sqref="E74:E77">
    <cfRule type="duplicateValues" dxfId="299" priority="100"/>
    <cfRule type="duplicateValues" dxfId="298" priority="101"/>
    <cfRule type="duplicateValues" dxfId="297" priority="102"/>
  </conditionalFormatting>
  <conditionalFormatting sqref="B74:B77">
    <cfRule type="duplicateValues" dxfId="296" priority="97"/>
    <cfRule type="duplicateValues" dxfId="295" priority="98"/>
    <cfRule type="duplicateValues" dxfId="294" priority="99"/>
  </conditionalFormatting>
  <conditionalFormatting sqref="B74:B77">
    <cfRule type="duplicateValues" dxfId="293" priority="96"/>
  </conditionalFormatting>
  <conditionalFormatting sqref="E74:E77">
    <cfRule type="duplicateValues" dxfId="292" priority="95"/>
  </conditionalFormatting>
  <conditionalFormatting sqref="B74:B77">
    <cfRule type="duplicateValues" dxfId="291" priority="93"/>
    <cfRule type="duplicateValues" dxfId="290" priority="94"/>
  </conditionalFormatting>
  <conditionalFormatting sqref="B74:B77">
    <cfRule type="duplicateValues" dxfId="289" priority="90"/>
    <cfRule type="duplicateValues" dxfId="288" priority="91"/>
    <cfRule type="duplicateValues" dxfId="287" priority="92"/>
  </conditionalFormatting>
  <conditionalFormatting sqref="E74:E77">
    <cfRule type="duplicateValues" dxfId="286" priority="88"/>
    <cfRule type="duplicateValues" dxfId="285" priority="89"/>
  </conditionalFormatting>
  <conditionalFormatting sqref="E74:E77">
    <cfRule type="duplicateValues" dxfId="284" priority="85"/>
    <cfRule type="duplicateValues" dxfId="283" priority="86"/>
    <cfRule type="duplicateValues" dxfId="282" priority="87"/>
  </conditionalFormatting>
  <conditionalFormatting sqref="B74:B77">
    <cfRule type="duplicateValues" dxfId="281" priority="84"/>
  </conditionalFormatting>
  <conditionalFormatting sqref="E74:E77">
    <cfRule type="duplicateValues" dxfId="280" priority="83"/>
  </conditionalFormatting>
  <conditionalFormatting sqref="B78:B90">
    <cfRule type="duplicateValues" dxfId="279" priority="40"/>
    <cfRule type="duplicateValues" dxfId="278" priority="41"/>
  </conditionalFormatting>
  <conditionalFormatting sqref="B78:B90">
    <cfRule type="duplicateValues" dxfId="277" priority="39"/>
  </conditionalFormatting>
  <conditionalFormatting sqref="B78:B90">
    <cfRule type="duplicateValues" dxfId="276" priority="37"/>
    <cfRule type="duplicateValues" dxfId="275" priority="38"/>
  </conditionalFormatting>
  <conditionalFormatting sqref="B78:B90">
    <cfRule type="duplicateValues" dxfId="274" priority="34"/>
    <cfRule type="duplicateValues" dxfId="273" priority="35"/>
    <cfRule type="duplicateValues" dxfId="272" priority="36"/>
  </conditionalFormatting>
  <conditionalFormatting sqref="B78:B90">
    <cfRule type="duplicateValues" dxfId="271" priority="33"/>
  </conditionalFormatting>
  <conditionalFormatting sqref="E78:E90">
    <cfRule type="duplicateValues" dxfId="270" priority="32"/>
  </conditionalFormatting>
  <conditionalFormatting sqref="E78:E90">
    <cfRule type="duplicateValues" dxfId="269" priority="31"/>
  </conditionalFormatting>
  <conditionalFormatting sqref="E78:E90">
    <cfRule type="duplicateValues" dxfId="268" priority="29"/>
    <cfRule type="duplicateValues" dxfId="267" priority="30"/>
  </conditionalFormatting>
  <conditionalFormatting sqref="E78:E90">
    <cfRule type="duplicateValues" dxfId="266" priority="26"/>
    <cfRule type="duplicateValues" dxfId="265" priority="27"/>
    <cfRule type="duplicateValues" dxfId="264" priority="28"/>
  </conditionalFormatting>
  <conditionalFormatting sqref="E78:E90">
    <cfRule type="duplicateValues" dxfId="263" priority="23"/>
    <cfRule type="duplicateValues" dxfId="262" priority="24"/>
    <cfRule type="duplicateValues" dxfId="261" priority="25"/>
  </conditionalFormatting>
  <conditionalFormatting sqref="E78:E90">
    <cfRule type="duplicateValues" dxfId="260" priority="21"/>
    <cfRule type="duplicateValues" dxfId="259" priority="22"/>
  </conditionalFormatting>
  <conditionalFormatting sqref="E78:E90">
    <cfRule type="duplicateValues" dxfId="258" priority="18"/>
    <cfRule type="duplicateValues" dxfId="257" priority="19"/>
    <cfRule type="duplicateValues" dxfId="256" priority="20"/>
  </conditionalFormatting>
  <conditionalFormatting sqref="B78:B90">
    <cfRule type="duplicateValues" dxfId="255" priority="15"/>
    <cfRule type="duplicateValues" dxfId="254" priority="16"/>
    <cfRule type="duplicateValues" dxfId="253" priority="17"/>
  </conditionalFormatting>
  <conditionalFormatting sqref="B78:B90">
    <cfRule type="duplicateValues" dxfId="252" priority="14"/>
  </conditionalFormatting>
  <conditionalFormatting sqref="E78:E90">
    <cfRule type="duplicateValues" dxfId="251" priority="13"/>
  </conditionalFormatting>
  <conditionalFormatting sqref="B78:B90">
    <cfRule type="duplicateValues" dxfId="250" priority="11"/>
    <cfRule type="duplicateValues" dxfId="249" priority="12"/>
  </conditionalFormatting>
  <conditionalFormatting sqref="B78:B90">
    <cfRule type="duplicateValues" dxfId="248" priority="8"/>
    <cfRule type="duplicateValues" dxfId="247" priority="9"/>
    <cfRule type="duplicateValues" dxfId="246" priority="10"/>
  </conditionalFormatting>
  <conditionalFormatting sqref="E78:E90">
    <cfRule type="duplicateValues" dxfId="245" priority="6"/>
    <cfRule type="duplicateValues" dxfId="244" priority="7"/>
  </conditionalFormatting>
  <conditionalFormatting sqref="E78:E90">
    <cfRule type="duplicateValues" dxfId="243" priority="3"/>
    <cfRule type="duplicateValues" dxfId="242" priority="4"/>
    <cfRule type="duplicateValues" dxfId="241" priority="5"/>
  </conditionalFormatting>
  <conditionalFormatting sqref="B78:B90">
    <cfRule type="duplicateValues" dxfId="240" priority="2"/>
  </conditionalFormatting>
  <conditionalFormatting sqref="E78:E90">
    <cfRule type="duplicateValues" dxfId="239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2"/>
  <sheetViews>
    <sheetView topLeftCell="A109" zoomScale="55" zoomScaleNormal="55" workbookViewId="0">
      <selection activeCell="C152" sqref="C152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90" t="s">
        <v>2144</v>
      </c>
      <c r="B1" s="191"/>
      <c r="C1" s="191"/>
      <c r="D1" s="191"/>
      <c r="E1" s="192"/>
      <c r="F1" s="188" t="s">
        <v>2535</v>
      </c>
      <c r="G1" s="189"/>
      <c r="H1" s="98">
        <f>COUNTIF(A:E,"2 Gavetas Vacías + 1 Fallando")</f>
        <v>0</v>
      </c>
      <c r="I1" s="98">
        <f>COUNTIF(A:E,("3 Gavetas Vacías"))</f>
        <v>23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193" t="s">
        <v>2606</v>
      </c>
      <c r="B2" s="194"/>
      <c r="C2" s="194"/>
      <c r="D2" s="194"/>
      <c r="E2" s="195"/>
      <c r="F2" s="97" t="s">
        <v>2534</v>
      </c>
      <c r="G2" s="96">
        <f>G3+G4</f>
        <v>86</v>
      </c>
      <c r="H2" s="97" t="s">
        <v>2541</v>
      </c>
      <c r="I2" s="96">
        <f>COUNTIF(A:E,"Abastecidos")</f>
        <v>2</v>
      </c>
      <c r="J2" s="97" t="s">
        <v>2554</v>
      </c>
      <c r="K2" s="96">
        <f>COUNTIF(REPORTE!A:Q,"REINICIO FALLIDO")</f>
        <v>0</v>
      </c>
    </row>
    <row r="3" spans="1:11" ht="15" customHeight="1" x14ac:dyDescent="0.25">
      <c r="A3" s="196"/>
      <c r="B3" s="197"/>
      <c r="C3" s="198"/>
      <c r="D3" s="198"/>
      <c r="E3" s="199"/>
      <c r="F3" s="97" t="s">
        <v>2533</v>
      </c>
      <c r="G3" s="96">
        <f>COUNTIF(REPORTE!A:Q,"fuera de Servicio")</f>
        <v>72</v>
      </c>
      <c r="H3" s="97" t="s">
        <v>2612</v>
      </c>
      <c r="I3" s="96">
        <f>COUNTIF(A:E,"GAVETAS VACIAS + GAVETAS FALLANDO")</f>
        <v>17</v>
      </c>
      <c r="J3" s="97" t="s">
        <v>2555</v>
      </c>
      <c r="K3" s="96">
        <f>COUNTIF(REPORTE!A:Q,"CARGA FALLIDA")</f>
        <v>0</v>
      </c>
    </row>
    <row r="4" spans="1:11" ht="15" customHeight="1" thickBot="1" x14ac:dyDescent="0.3">
      <c r="A4" s="138" t="s">
        <v>2405</v>
      </c>
      <c r="B4" s="139">
        <v>44455.708333333336</v>
      </c>
      <c r="C4" s="200"/>
      <c r="D4" s="200"/>
      <c r="E4" s="201"/>
      <c r="F4" s="97" t="s">
        <v>2530</v>
      </c>
      <c r="G4" s="96">
        <f>COUNTIF(REPORTE!A:Q,"En Servicio")</f>
        <v>14</v>
      </c>
      <c r="H4" s="97" t="s">
        <v>2610</v>
      </c>
      <c r="I4" s="96">
        <f>COUNTIF(A:E,"Solucionado")</f>
        <v>4</v>
      </c>
      <c r="J4" s="97" t="s">
        <v>2556</v>
      </c>
      <c r="K4" s="96">
        <f>COUNTIF(REPORTE!P4:P4,"PRINTER")</f>
        <v>0</v>
      </c>
    </row>
    <row r="5" spans="1:11" ht="18.75" thickBot="1" x14ac:dyDescent="0.3">
      <c r="A5" s="138" t="s">
        <v>2406</v>
      </c>
      <c r="B5" s="139">
        <v>44456.25</v>
      </c>
      <c r="C5" s="200"/>
      <c r="D5" s="200"/>
      <c r="E5" s="201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23</v>
      </c>
      <c r="J5" s="119"/>
      <c r="K5" s="119"/>
    </row>
    <row r="6" spans="1:11" ht="15" customHeight="1" x14ac:dyDescent="0.25">
      <c r="A6" s="180"/>
      <c r="B6" s="181"/>
      <c r="C6" s="202"/>
      <c r="D6" s="202"/>
      <c r="E6" s="203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11</v>
      </c>
      <c r="J6" s="119"/>
      <c r="K6" s="119"/>
    </row>
    <row r="7" spans="1:11" ht="18" customHeight="1" thickBot="1" x14ac:dyDescent="0.3">
      <c r="A7" s="183" t="s">
        <v>2558</v>
      </c>
      <c r="B7" s="184"/>
      <c r="C7" s="184"/>
      <c r="D7" s="184"/>
      <c r="E7" s="185"/>
      <c r="F7" s="97" t="s">
        <v>2609</v>
      </c>
      <c r="G7" s="96">
        <f>COUNTIF(A:E,"Sin Efectivo")</f>
        <v>23</v>
      </c>
      <c r="H7" s="97" t="s">
        <v>2539</v>
      </c>
      <c r="I7" s="96">
        <f>COUNTIF(A:E,"GAVETA DE RECHAZO LLENA")</f>
        <v>7</v>
      </c>
      <c r="J7" s="119"/>
      <c r="K7" s="119"/>
    </row>
    <row r="8" spans="1:11" ht="18.75" customHeight="1" x14ac:dyDescent="0.25">
      <c r="A8" s="140" t="s">
        <v>15</v>
      </c>
      <c r="B8" s="140" t="s">
        <v>2407</v>
      </c>
      <c r="C8" s="140" t="s">
        <v>46</v>
      </c>
      <c r="D8" s="151" t="s">
        <v>2410</v>
      </c>
      <c r="E8" s="140" t="s">
        <v>2408</v>
      </c>
    </row>
    <row r="9" spans="1:11" s="119" customFormat="1" ht="18" x14ac:dyDescent="0.25">
      <c r="A9" s="135" t="s">
        <v>1271</v>
      </c>
      <c r="B9" s="150"/>
      <c r="C9" s="135" t="e">
        <f>VLOOKUP(B9,'[1]LISTADO ATM'!$A$2:$B$922,2,0)</f>
        <v>#N/A</v>
      </c>
      <c r="D9" s="143" t="s">
        <v>2618</v>
      </c>
      <c r="E9" s="107"/>
    </row>
    <row r="10" spans="1:11" s="119" customFormat="1" ht="18" x14ac:dyDescent="0.25">
      <c r="A10" s="135" t="e">
        <f>VLOOKUP(B10,'[1]LISTADO ATM'!$A$2:$C$922,3,0)</f>
        <v>#N/A</v>
      </c>
      <c r="B10" s="150"/>
      <c r="C10" s="135" t="e">
        <f>VLOOKUP(B10,'[1]LISTADO ATM'!$A$2:$B$922,2,0)</f>
        <v>#N/A</v>
      </c>
      <c r="D10" s="143" t="s">
        <v>2618</v>
      </c>
      <c r="E10" s="145"/>
    </row>
    <row r="11" spans="1:11" s="119" customFormat="1" ht="18" x14ac:dyDescent="0.25">
      <c r="A11" s="136" t="s">
        <v>2460</v>
      </c>
      <c r="B11" s="137">
        <f>COUNT(B9:B10)</f>
        <v>0</v>
      </c>
      <c r="C11" s="179"/>
      <c r="D11" s="179"/>
      <c r="E11" s="179"/>
    </row>
    <row r="12" spans="1:11" s="119" customFormat="1" x14ac:dyDescent="0.25">
      <c r="A12" s="180"/>
      <c r="B12" s="181"/>
      <c r="C12" s="181"/>
      <c r="D12" s="181"/>
      <c r="E12" s="182"/>
    </row>
    <row r="13" spans="1:11" s="119" customFormat="1" ht="18.75" thickBot="1" x14ac:dyDescent="0.3">
      <c r="A13" s="183" t="s">
        <v>2559</v>
      </c>
      <c r="B13" s="184"/>
      <c r="C13" s="184"/>
      <c r="D13" s="184"/>
      <c r="E13" s="185"/>
    </row>
    <row r="14" spans="1:11" s="119" customFormat="1" ht="18" x14ac:dyDescent="0.25">
      <c r="A14" s="140" t="s">
        <v>15</v>
      </c>
      <c r="B14" s="140" t="s">
        <v>2407</v>
      </c>
      <c r="C14" s="140" t="s">
        <v>46</v>
      </c>
      <c r="D14" s="186" t="s">
        <v>2410</v>
      </c>
      <c r="E14" s="187" t="s">
        <v>2408</v>
      </c>
    </row>
    <row r="15" spans="1:11" s="119" customFormat="1" ht="18" x14ac:dyDescent="0.25">
      <c r="A15" s="135" t="e">
        <f>VLOOKUP(B15,'[1]LISTADO ATM'!$A$2:$C$922,3,0)</f>
        <v>#N/A</v>
      </c>
      <c r="B15" s="145"/>
      <c r="C15" s="135" t="e">
        <f>VLOOKUP(B15,'[1]LISTADO ATM'!$A$2:$B$822,2,0)</f>
        <v>#N/A</v>
      </c>
      <c r="D15" s="143" t="s">
        <v>2611</v>
      </c>
      <c r="E15" s="145"/>
    </row>
    <row r="16" spans="1:11" s="119" customFormat="1" ht="18" x14ac:dyDescent="0.25">
      <c r="A16" s="135" t="e">
        <f>VLOOKUP(B16,'[1]LISTADO ATM'!$A$2:$C$922,3,0)</f>
        <v>#N/A</v>
      </c>
      <c r="B16" s="145"/>
      <c r="C16" s="135" t="e">
        <f>VLOOKUP(B16,'[1]LISTADO ATM'!$A$2:$B$822,2,0)</f>
        <v>#N/A</v>
      </c>
      <c r="D16" s="143" t="s">
        <v>2611</v>
      </c>
      <c r="E16" s="145"/>
    </row>
    <row r="17" spans="1:5" s="119" customFormat="1" ht="18.75" customHeight="1" x14ac:dyDescent="0.25">
      <c r="A17" s="134" t="e">
        <f>VLOOKUP(B17,'[1]LISTADO ATM'!$A$2:$C$922,3,0)</f>
        <v>#N/A</v>
      </c>
      <c r="B17" s="145"/>
      <c r="C17" s="134" t="e">
        <f>VLOOKUP(B17,'[1]LISTADO ATM'!$A$2:$B$822,2,0)</f>
        <v>#N/A</v>
      </c>
      <c r="D17" s="143" t="s">
        <v>2611</v>
      </c>
      <c r="E17" s="145"/>
    </row>
    <row r="18" spans="1:5" s="119" customFormat="1" ht="18" x14ac:dyDescent="0.25">
      <c r="A18" s="135" t="e">
        <f>VLOOKUP(B18,'[1]LISTADO ATM'!$A$2:$C$922,3,0)</f>
        <v>#N/A</v>
      </c>
      <c r="B18" s="145"/>
      <c r="C18" s="135" t="e">
        <f>VLOOKUP(B18,'[1]LISTADO ATM'!$A$2:$B$822,2,0)</f>
        <v>#N/A</v>
      </c>
      <c r="D18" s="143" t="s">
        <v>2611</v>
      </c>
      <c r="E18" s="145"/>
    </row>
    <row r="19" spans="1:5" s="106" customFormat="1" ht="18" x14ac:dyDescent="0.25">
      <c r="A19" s="136" t="s">
        <v>2460</v>
      </c>
      <c r="B19" s="137">
        <f>COUNT(B15:B18)</f>
        <v>0</v>
      </c>
      <c r="C19" s="173"/>
      <c r="D19" s="174"/>
      <c r="E19" s="175"/>
    </row>
    <row r="20" spans="1:5" s="106" customFormat="1" ht="18" customHeight="1" thickBot="1" x14ac:dyDescent="0.3">
      <c r="A20" s="167"/>
      <c r="B20" s="168"/>
      <c r="C20" s="168"/>
      <c r="D20" s="168"/>
      <c r="E20" s="169"/>
    </row>
    <row r="21" spans="1:5" s="106" customFormat="1" ht="18" customHeight="1" thickBot="1" x14ac:dyDescent="0.3">
      <c r="A21" s="170" t="s">
        <v>2461</v>
      </c>
      <c r="B21" s="171"/>
      <c r="C21" s="171"/>
      <c r="D21" s="171"/>
      <c r="E21" s="172"/>
    </row>
    <row r="22" spans="1:5" s="106" customFormat="1" ht="18" customHeight="1" x14ac:dyDescent="0.25">
      <c r="A22" s="140" t="s">
        <v>15</v>
      </c>
      <c r="B22" s="140" t="s">
        <v>2407</v>
      </c>
      <c r="C22" s="140" t="s">
        <v>46</v>
      </c>
      <c r="D22" s="151" t="s">
        <v>2410</v>
      </c>
      <c r="E22" s="140" t="s">
        <v>2408</v>
      </c>
    </row>
    <row r="23" spans="1:5" s="119" customFormat="1" ht="18" customHeight="1" x14ac:dyDescent="0.25">
      <c r="A23" s="135" t="str">
        <f>VLOOKUP(B23,'[1]LISTADO ATM'!$A$2:$C$922,3,0)</f>
        <v>DISTRITO NACIONAL</v>
      </c>
      <c r="B23" s="133">
        <v>347</v>
      </c>
      <c r="C23" s="135" t="str">
        <f>VLOOKUP(B23,'[1]LISTADO ATM'!$A$2:$B$922,2,0)</f>
        <v>ATM Patio de Colombia</v>
      </c>
      <c r="D23" s="144" t="s">
        <v>2428</v>
      </c>
      <c r="E23" s="107" t="s">
        <v>2623</v>
      </c>
    </row>
    <row r="24" spans="1:5" s="119" customFormat="1" ht="18" customHeight="1" x14ac:dyDescent="0.25">
      <c r="A24" s="135" t="str">
        <f>VLOOKUP(B24,'[1]LISTADO ATM'!$A$2:$C$922,3,0)</f>
        <v>DISTRITO NACIONAL</v>
      </c>
      <c r="B24" s="133">
        <v>23</v>
      </c>
      <c r="C24" s="135" t="str">
        <f>VLOOKUP(B24,'[1]LISTADO ATM'!$A$2:$B$922,2,0)</f>
        <v xml:space="preserve">ATM Oficina México </v>
      </c>
      <c r="D24" s="144" t="s">
        <v>2428</v>
      </c>
      <c r="E24" s="107" t="s">
        <v>2622</v>
      </c>
    </row>
    <row r="25" spans="1:5" s="119" customFormat="1" ht="18.75" customHeight="1" x14ac:dyDescent="0.25">
      <c r="A25" s="135" t="str">
        <f>VLOOKUP(B25,'[1]LISTADO ATM'!$A$2:$C$922,3,0)</f>
        <v>DISTRITO NACIONAL</v>
      </c>
      <c r="B25" s="133">
        <v>557</v>
      </c>
      <c r="C25" s="135" t="str">
        <f>VLOOKUP(B25,'[1]LISTADO ATM'!$A$2:$B$922,2,0)</f>
        <v xml:space="preserve">ATM Multicentro La Sirena Ave. Mella </v>
      </c>
      <c r="D25" s="144" t="s">
        <v>2428</v>
      </c>
      <c r="E25" s="107" t="s">
        <v>2631</v>
      </c>
    </row>
    <row r="26" spans="1:5" s="119" customFormat="1" ht="18.75" customHeight="1" x14ac:dyDescent="0.25">
      <c r="A26" s="135" t="str">
        <f>VLOOKUP(B26,'[1]LISTADO ATM'!$A$2:$C$922,3,0)</f>
        <v>DISTRITO NACIONAL</v>
      </c>
      <c r="B26" s="133">
        <v>958</v>
      </c>
      <c r="C26" s="135" t="str">
        <f>VLOOKUP(B26,'[1]LISTADO ATM'!$A$2:$B$922,2,0)</f>
        <v xml:space="preserve">ATM Olé Aut. San Isidro </v>
      </c>
      <c r="D26" s="144" t="s">
        <v>2428</v>
      </c>
      <c r="E26" s="107" t="s">
        <v>2630</v>
      </c>
    </row>
    <row r="27" spans="1:5" s="119" customFormat="1" ht="18.75" customHeight="1" x14ac:dyDescent="0.25">
      <c r="A27" s="135" t="str">
        <f>VLOOKUP(B27,'[1]LISTADO ATM'!$A$2:$C$922,3,0)</f>
        <v>DISTRITO NACIONAL</v>
      </c>
      <c r="B27" s="133">
        <v>744</v>
      </c>
      <c r="C27" s="135" t="str">
        <f>VLOOKUP(B27,'[1]LISTADO ATM'!$A$2:$B$922,2,0)</f>
        <v xml:space="preserve">ATM Multicentro La Sirena Venezuela </v>
      </c>
      <c r="D27" s="144" t="s">
        <v>2428</v>
      </c>
      <c r="E27" s="107" t="s">
        <v>2629</v>
      </c>
    </row>
    <row r="28" spans="1:5" s="119" customFormat="1" ht="18.75" customHeight="1" x14ac:dyDescent="0.25">
      <c r="A28" s="135" t="str">
        <f>VLOOKUP(B28,'[1]LISTADO ATM'!$A$2:$C$922,3,0)</f>
        <v>DISTRITO NACIONAL</v>
      </c>
      <c r="B28" s="133">
        <v>486</v>
      </c>
      <c r="C28" s="135" t="str">
        <f>VLOOKUP(B28,'[1]LISTADO ATM'!$A$2:$B$922,2,0)</f>
        <v xml:space="preserve">ATM Olé La Caleta </v>
      </c>
      <c r="D28" s="144" t="s">
        <v>2428</v>
      </c>
      <c r="E28" s="107" t="s">
        <v>2628</v>
      </c>
    </row>
    <row r="29" spans="1:5" s="119" customFormat="1" ht="18.75" customHeight="1" x14ac:dyDescent="0.25">
      <c r="A29" s="135" t="str">
        <f>VLOOKUP(B29,'[1]LISTADO ATM'!$A$2:$C$922,3,0)</f>
        <v>NORTE</v>
      </c>
      <c r="B29" s="133">
        <v>22</v>
      </c>
      <c r="C29" s="135" t="str">
        <f>VLOOKUP(B29,'[1]LISTADO ATM'!$A$2:$B$922,2,0)</f>
        <v>ATM S/M Olimpico (Santiago)</v>
      </c>
      <c r="D29" s="144" t="s">
        <v>2428</v>
      </c>
      <c r="E29" s="107">
        <v>3336028810</v>
      </c>
    </row>
    <row r="30" spans="1:5" s="119" customFormat="1" ht="18" customHeight="1" x14ac:dyDescent="0.25">
      <c r="A30" s="135" t="str">
        <f>VLOOKUP(B30,'[1]LISTADO ATM'!$A$2:$C$922,3,0)</f>
        <v>NORTE</v>
      </c>
      <c r="B30" s="133">
        <v>712</v>
      </c>
      <c r="C30" s="135" t="str">
        <f>VLOOKUP(B30,'[1]LISTADO ATM'!$A$2:$B$922,2,0)</f>
        <v xml:space="preserve">ATM Oficina Imbert </v>
      </c>
      <c r="D30" s="144" t="s">
        <v>2428</v>
      </c>
      <c r="E30" s="107" t="s">
        <v>2649</v>
      </c>
    </row>
    <row r="31" spans="1:5" s="119" customFormat="1" ht="18" customHeight="1" x14ac:dyDescent="0.25">
      <c r="A31" s="135" t="str">
        <f>VLOOKUP(B31,'[1]LISTADO ATM'!$A$2:$C$922,3,0)</f>
        <v>NORTE</v>
      </c>
      <c r="B31" s="133">
        <v>878</v>
      </c>
      <c r="C31" s="135" t="str">
        <f>VLOOKUP(B31,'[1]LISTADO ATM'!$A$2:$B$922,2,0)</f>
        <v>ATM UNP Cabral Y Baez</v>
      </c>
      <c r="D31" s="144" t="s">
        <v>2428</v>
      </c>
      <c r="E31" s="107" t="s">
        <v>2648</v>
      </c>
    </row>
    <row r="32" spans="1:5" s="119" customFormat="1" ht="18" customHeight="1" x14ac:dyDescent="0.25">
      <c r="A32" s="135" t="str">
        <f>VLOOKUP(B32,'[1]LISTADO ATM'!$A$2:$C$922,3,0)</f>
        <v>ESTE</v>
      </c>
      <c r="B32" s="133">
        <v>612</v>
      </c>
      <c r="C32" s="135" t="str">
        <f>VLOOKUP(B32,'[1]LISTADO ATM'!$A$2:$B$922,2,0)</f>
        <v xml:space="preserve">ATM Plaza Orense (La Romana) </v>
      </c>
      <c r="D32" s="144" t="s">
        <v>2428</v>
      </c>
      <c r="E32" s="107" t="s">
        <v>2645</v>
      </c>
    </row>
    <row r="33" spans="1:5" s="119" customFormat="1" ht="18" customHeight="1" x14ac:dyDescent="0.25">
      <c r="A33" s="135" t="str">
        <f>VLOOKUP(B33,'[1]LISTADO ATM'!$A$2:$C$922,3,0)</f>
        <v>NORTE</v>
      </c>
      <c r="B33" s="133">
        <v>256</v>
      </c>
      <c r="C33" s="135" t="str">
        <f>VLOOKUP(B33,'[1]LISTADO ATM'!$A$2:$B$922,2,0)</f>
        <v xml:space="preserve">ATM Oficina Licey Al Medio </v>
      </c>
      <c r="D33" s="144" t="s">
        <v>2428</v>
      </c>
      <c r="E33" s="107" t="s">
        <v>2642</v>
      </c>
    </row>
    <row r="34" spans="1:5" s="119" customFormat="1" ht="18" customHeight="1" x14ac:dyDescent="0.25">
      <c r="A34" s="135" t="str">
        <f>VLOOKUP(B34,'[1]LISTADO ATM'!$A$2:$C$922,3,0)</f>
        <v>DISTRITO NACIONAL</v>
      </c>
      <c r="B34" s="133">
        <v>363</v>
      </c>
      <c r="C34" s="135" t="str">
        <f>VLOOKUP(B34,'[1]LISTADO ATM'!$A$2:$B$922,2,0)</f>
        <v>ATM S/M Bravo Villa Mella</v>
      </c>
      <c r="D34" s="144" t="s">
        <v>2428</v>
      </c>
      <c r="E34" s="145" t="s">
        <v>2639</v>
      </c>
    </row>
    <row r="35" spans="1:5" s="119" customFormat="1" ht="18" customHeight="1" x14ac:dyDescent="0.25">
      <c r="A35" s="135" t="str">
        <f>VLOOKUP(B35,'[1]LISTADO ATM'!$A$2:$C$922,3,0)</f>
        <v>NORTE</v>
      </c>
      <c r="B35" s="133">
        <v>799</v>
      </c>
      <c r="C35" s="135" t="str">
        <f>VLOOKUP(B35,'[1]LISTADO ATM'!$A$2:$B$922,2,0)</f>
        <v xml:space="preserve">ATM Clínica Corominas (Santiago) </v>
      </c>
      <c r="D35" s="144" t="s">
        <v>2428</v>
      </c>
      <c r="E35" s="145" t="s">
        <v>2638</v>
      </c>
    </row>
    <row r="36" spans="1:5" s="119" customFormat="1" ht="19.5" customHeight="1" x14ac:dyDescent="0.25">
      <c r="A36" s="135" t="str">
        <f>VLOOKUP(B36,'[1]LISTADO ATM'!$A$2:$C$922,3,0)</f>
        <v>NORTE</v>
      </c>
      <c r="B36" s="133">
        <v>950</v>
      </c>
      <c r="C36" s="135" t="str">
        <f>VLOOKUP(B36,'[1]LISTADO ATM'!$A$2:$B$922,2,0)</f>
        <v xml:space="preserve">ATM Oficina Monterrico </v>
      </c>
      <c r="D36" s="144" t="s">
        <v>2428</v>
      </c>
      <c r="E36" s="145" t="s">
        <v>2637</v>
      </c>
    </row>
    <row r="37" spans="1:5" s="119" customFormat="1" ht="19.5" customHeight="1" x14ac:dyDescent="0.25">
      <c r="A37" s="135" t="str">
        <f>VLOOKUP(B37,'[1]LISTADO ATM'!$A$2:$C$922,3,0)</f>
        <v>ESTE</v>
      </c>
      <c r="B37" s="133">
        <v>385</v>
      </c>
      <c r="C37" s="135" t="str">
        <f>VLOOKUP(B37,'[1]LISTADO ATM'!$A$2:$B$922,2,0)</f>
        <v xml:space="preserve">ATM Plaza Verón I </v>
      </c>
      <c r="D37" s="144" t="s">
        <v>2428</v>
      </c>
      <c r="E37" s="145" t="s">
        <v>2666</v>
      </c>
    </row>
    <row r="38" spans="1:5" s="119" customFormat="1" ht="19.5" customHeight="1" x14ac:dyDescent="0.25">
      <c r="A38" s="135" t="str">
        <f>VLOOKUP(B38,'[1]LISTADO ATM'!$A$2:$C$922,3,0)</f>
        <v>DISTRITO NACIONAL</v>
      </c>
      <c r="B38" s="133">
        <v>721</v>
      </c>
      <c r="C38" s="135" t="str">
        <f>VLOOKUP(B38,'[1]LISTADO ATM'!$A$2:$B$922,2,0)</f>
        <v xml:space="preserve">ATM Oficina Charles de Gaulle II </v>
      </c>
      <c r="D38" s="144" t="s">
        <v>2428</v>
      </c>
      <c r="E38" s="145" t="s">
        <v>2665</v>
      </c>
    </row>
    <row r="39" spans="1:5" s="119" customFormat="1" ht="19.5" customHeight="1" x14ac:dyDescent="0.25">
      <c r="A39" s="135" t="str">
        <f>VLOOKUP(B39,'[1]LISTADO ATM'!$A$2:$C$922,3,0)</f>
        <v>DISTRITO NACIONAL</v>
      </c>
      <c r="B39" s="133">
        <v>416</v>
      </c>
      <c r="C39" s="135" t="str">
        <f>VLOOKUP(B39,'[1]LISTADO ATM'!$A$2:$B$922,2,0)</f>
        <v xml:space="preserve">ATM Autobanco San Martín II </v>
      </c>
      <c r="D39" s="144" t="s">
        <v>2428</v>
      </c>
      <c r="E39" s="145" t="s">
        <v>2663</v>
      </c>
    </row>
    <row r="40" spans="1:5" s="119" customFormat="1" ht="19.5" customHeight="1" x14ac:dyDescent="0.25">
      <c r="A40" s="135" t="str">
        <f>VLOOKUP(B40,'[1]LISTADO ATM'!$A$2:$C$922,3,0)</f>
        <v>DISTRITO NACIONAL</v>
      </c>
      <c r="B40" s="133">
        <v>325</v>
      </c>
      <c r="C40" s="135" t="str">
        <f>VLOOKUP(B40,'[1]LISTADO ATM'!$A$2:$B$922,2,0)</f>
        <v>ATM Casa Edwin</v>
      </c>
      <c r="D40" s="144" t="s">
        <v>2428</v>
      </c>
      <c r="E40" s="145" t="s">
        <v>2662</v>
      </c>
    </row>
    <row r="41" spans="1:5" s="119" customFormat="1" ht="19.5" customHeight="1" x14ac:dyDescent="0.25">
      <c r="A41" s="135" t="str">
        <f>VLOOKUP(B41,'[1]LISTADO ATM'!$A$2:$C$922,3,0)</f>
        <v>DISTRITO NACIONAL</v>
      </c>
      <c r="B41" s="133">
        <v>231</v>
      </c>
      <c r="C41" s="135" t="str">
        <f>VLOOKUP(B41,'[1]LISTADO ATM'!$A$2:$B$922,2,0)</f>
        <v xml:space="preserve">ATM Oficina Zona Oriental </v>
      </c>
      <c r="D41" s="144" t="s">
        <v>2428</v>
      </c>
      <c r="E41" s="145" t="s">
        <v>2661</v>
      </c>
    </row>
    <row r="42" spans="1:5" s="119" customFormat="1" ht="19.5" customHeight="1" x14ac:dyDescent="0.25">
      <c r="A42" s="135" t="str">
        <f>VLOOKUP(B42,'[1]LISTADO ATM'!$A$2:$C$922,3,0)</f>
        <v>ESTE</v>
      </c>
      <c r="B42" s="133">
        <v>630</v>
      </c>
      <c r="C42" s="135" t="str">
        <f>VLOOKUP(B42,'[1]LISTADO ATM'!$A$2:$B$922,2,0)</f>
        <v xml:space="preserve">ATM Oficina Plaza Zaglul (SPM) </v>
      </c>
      <c r="D42" s="144" t="s">
        <v>2428</v>
      </c>
      <c r="E42" s="145" t="s">
        <v>2657</v>
      </c>
    </row>
    <row r="43" spans="1:5" s="119" customFormat="1" ht="19.5" customHeight="1" x14ac:dyDescent="0.25">
      <c r="A43" s="135" t="str">
        <f>VLOOKUP(B43,'[1]LISTADO ATM'!$A$2:$C$922,3,0)</f>
        <v>DISTRITO NACIONAL</v>
      </c>
      <c r="B43" s="133">
        <v>527</v>
      </c>
      <c r="C43" s="135" t="str">
        <f>VLOOKUP(B43,'[1]LISTADO ATM'!$A$2:$B$922,2,0)</f>
        <v>ATM Oficina Zona Oriental II</v>
      </c>
      <c r="D43" s="144" t="s">
        <v>2428</v>
      </c>
      <c r="E43" s="145" t="s">
        <v>2655</v>
      </c>
    </row>
    <row r="44" spans="1:5" s="119" customFormat="1" ht="19.5" customHeight="1" x14ac:dyDescent="0.25">
      <c r="A44" s="135" t="e">
        <f>VLOOKUP(B44,'[1]LISTADO ATM'!$A$2:$C$922,3,0)</f>
        <v>#N/A</v>
      </c>
      <c r="B44" s="133"/>
      <c r="C44" s="135" t="e">
        <f>VLOOKUP(B44,'[1]LISTADO ATM'!$A$2:$B$922,2,0)</f>
        <v>#N/A</v>
      </c>
      <c r="D44" s="144" t="s">
        <v>2428</v>
      </c>
      <c r="E44" s="145"/>
    </row>
    <row r="45" spans="1:5" s="119" customFormat="1" ht="19.5" customHeight="1" x14ac:dyDescent="0.25">
      <c r="A45" s="135" t="e">
        <f>VLOOKUP(B45,'[1]LISTADO ATM'!$A$2:$C$922,3,0)</f>
        <v>#N/A</v>
      </c>
      <c r="B45" s="133"/>
      <c r="C45" s="135" t="e">
        <f>VLOOKUP(B45,'[1]LISTADO ATM'!$A$2:$B$922,2,0)</f>
        <v>#N/A</v>
      </c>
      <c r="D45" s="144" t="s">
        <v>2428</v>
      </c>
      <c r="E45" s="145"/>
    </row>
    <row r="46" spans="1:5" s="119" customFormat="1" ht="19.5" customHeight="1" x14ac:dyDescent="0.25">
      <c r="A46" s="136"/>
      <c r="B46" s="137">
        <f>COUNT(B23:B45)</f>
        <v>21</v>
      </c>
      <c r="C46" s="173"/>
      <c r="D46" s="174"/>
      <c r="E46" s="175"/>
    </row>
    <row r="47" spans="1:5" s="119" customFormat="1" ht="19.5" customHeight="1" thickBot="1" x14ac:dyDescent="0.3">
      <c r="A47" s="167"/>
      <c r="B47" s="168"/>
      <c r="C47" s="168"/>
      <c r="D47" s="168"/>
      <c r="E47" s="169"/>
    </row>
    <row r="48" spans="1:5" s="119" customFormat="1" ht="19.5" customHeight="1" thickBot="1" x14ac:dyDescent="0.3">
      <c r="A48" s="176" t="s">
        <v>2433</v>
      </c>
      <c r="B48" s="177"/>
      <c r="C48" s="177"/>
      <c r="D48" s="177"/>
      <c r="E48" s="178"/>
    </row>
    <row r="49" spans="1:5" s="119" customFormat="1" ht="19.5" customHeight="1" x14ac:dyDescent="0.25">
      <c r="A49" s="140" t="s">
        <v>15</v>
      </c>
      <c r="B49" s="140" t="s">
        <v>2407</v>
      </c>
      <c r="C49" s="140" t="s">
        <v>46</v>
      </c>
      <c r="D49" s="151" t="s">
        <v>2410</v>
      </c>
      <c r="E49" s="140" t="s">
        <v>2408</v>
      </c>
    </row>
    <row r="50" spans="1:5" s="119" customFormat="1" ht="19.5" customHeight="1" x14ac:dyDescent="0.25">
      <c r="A50" s="135" t="str">
        <f>VLOOKUP(B50,'[1]LISTADO ATM'!$A$2:$C$922,3,0)</f>
        <v>DISTRITO NACIONAL</v>
      </c>
      <c r="B50" s="145">
        <v>443</v>
      </c>
      <c r="C50" s="135" t="str">
        <f>VLOOKUP(B50,'[1]LISTADO ATM'!$A$2:$B$822,2,0)</f>
        <v xml:space="preserve">ATM Edificio San Rafael </v>
      </c>
      <c r="D50" s="146" t="s">
        <v>2433</v>
      </c>
      <c r="E50" s="145">
        <v>3336026674</v>
      </c>
    </row>
    <row r="51" spans="1:5" s="119" customFormat="1" ht="19.5" customHeight="1" x14ac:dyDescent="0.25">
      <c r="A51" s="135" t="str">
        <f>VLOOKUP(B51,'[1]LISTADO ATM'!$A$2:$C$922,3,0)</f>
        <v>DISTRITO NACIONAL</v>
      </c>
      <c r="B51" s="145">
        <v>438</v>
      </c>
      <c r="C51" s="135" t="str">
        <f>VLOOKUP(B51,'[1]LISTADO ATM'!$A$2:$B$822,2,0)</f>
        <v xml:space="preserve">ATM Autobanco Torre IV </v>
      </c>
      <c r="D51" s="146" t="s">
        <v>2433</v>
      </c>
      <c r="E51" s="145">
        <v>3336027772</v>
      </c>
    </row>
    <row r="52" spans="1:5" s="119" customFormat="1" ht="19.5" customHeight="1" x14ac:dyDescent="0.25">
      <c r="A52" s="135" t="str">
        <f>VLOOKUP(B52,'[1]LISTADO ATM'!$A$2:$C$922,3,0)</f>
        <v>DISTRITO NACIONAL</v>
      </c>
      <c r="B52" s="145">
        <v>655</v>
      </c>
      <c r="C52" s="135" t="str">
        <f>VLOOKUP(B52,'[1]LISTADO ATM'!$A$2:$B$822,2,0)</f>
        <v>ATM Farmacia Sandra</v>
      </c>
      <c r="D52" s="146" t="s">
        <v>2433</v>
      </c>
      <c r="E52" s="145">
        <v>3336027800</v>
      </c>
    </row>
    <row r="53" spans="1:5" s="119" customFormat="1" ht="19.5" customHeight="1" x14ac:dyDescent="0.25">
      <c r="A53" s="135" t="str">
        <f>VLOOKUP(B53,'[1]LISTADO ATM'!$A$2:$C$922,3,0)</f>
        <v>DISTRITO NACIONAL</v>
      </c>
      <c r="B53" s="148">
        <v>911</v>
      </c>
      <c r="C53" s="135" t="str">
        <f>VLOOKUP(B53,'[1]LISTADO ATM'!$A$2:$B$822,2,0)</f>
        <v xml:space="preserve">ATM Oficina Venezuela II </v>
      </c>
      <c r="D53" s="146" t="s">
        <v>2433</v>
      </c>
      <c r="E53" s="148">
        <v>3336027802</v>
      </c>
    </row>
    <row r="54" spans="1:5" s="119" customFormat="1" ht="18" customHeight="1" x14ac:dyDescent="0.25">
      <c r="A54" s="135" t="str">
        <f>VLOOKUP(B54,'[1]LISTADO ATM'!$A$2:$C$922,3,0)</f>
        <v>SUR</v>
      </c>
      <c r="B54" s="145">
        <v>311</v>
      </c>
      <c r="C54" s="135" t="str">
        <f>VLOOKUP(B54,'[1]LISTADO ATM'!$A$2:$B$822,2,0)</f>
        <v>ATM Plaza Eroski</v>
      </c>
      <c r="D54" s="146" t="s">
        <v>2433</v>
      </c>
      <c r="E54" s="148" t="s">
        <v>2626</v>
      </c>
    </row>
    <row r="55" spans="1:5" s="119" customFormat="1" ht="18" customHeight="1" x14ac:dyDescent="0.25">
      <c r="A55" s="135" t="str">
        <f>VLOOKUP(B55,'[1]LISTADO ATM'!$A$2:$C$922,3,0)</f>
        <v>SUR</v>
      </c>
      <c r="B55" s="145">
        <v>537</v>
      </c>
      <c r="C55" s="135" t="str">
        <f>VLOOKUP(B55,'[1]LISTADO ATM'!$A$2:$B$822,2,0)</f>
        <v xml:space="preserve">ATM Estación Texaco Enriquillo (Barahona) </v>
      </c>
      <c r="D55" s="146" t="s">
        <v>2433</v>
      </c>
      <c r="E55" s="148" t="s">
        <v>2625</v>
      </c>
    </row>
    <row r="56" spans="1:5" s="119" customFormat="1" ht="18" customHeight="1" x14ac:dyDescent="0.25">
      <c r="A56" s="135" t="str">
        <f>VLOOKUP(B56,'[1]LISTADO ATM'!$A$2:$C$922,3,0)</f>
        <v>NORTE</v>
      </c>
      <c r="B56" s="145">
        <v>432</v>
      </c>
      <c r="C56" s="135" t="str">
        <f>VLOOKUP(B56,'[1]LISTADO ATM'!$A$2:$B$822,2,0)</f>
        <v xml:space="preserve">ATM Oficina Puerto Plata II </v>
      </c>
      <c r="D56" s="146" t="s">
        <v>2433</v>
      </c>
      <c r="E56" s="148" t="s">
        <v>2624</v>
      </c>
    </row>
    <row r="57" spans="1:5" s="119" customFormat="1" ht="18" customHeight="1" x14ac:dyDescent="0.25">
      <c r="A57" s="135" t="str">
        <f>VLOOKUP(B57,'[1]LISTADO ATM'!$A$2:$C$922,3,0)</f>
        <v>NORTE</v>
      </c>
      <c r="B57" s="148">
        <v>282</v>
      </c>
      <c r="C57" s="135" t="str">
        <f>VLOOKUP(B57,'[1]LISTADO ATM'!$A$2:$B$822,2,0)</f>
        <v xml:space="preserve">ATM Autobanco Nibaje </v>
      </c>
      <c r="D57" s="146" t="s">
        <v>2433</v>
      </c>
      <c r="E57" s="148" t="s">
        <v>2668</v>
      </c>
    </row>
    <row r="58" spans="1:5" s="119" customFormat="1" ht="18" customHeight="1" x14ac:dyDescent="0.25">
      <c r="A58" s="135" t="str">
        <f>VLOOKUP(B58,'[1]LISTADO ATM'!$A$2:$C$922,3,0)</f>
        <v>NORTE</v>
      </c>
      <c r="B58" s="145">
        <v>501</v>
      </c>
      <c r="C58" s="135" t="str">
        <f>VLOOKUP(B58,'[1]LISTADO ATM'!$A$2:$B$822,2,0)</f>
        <v xml:space="preserve">ATM UNP La Canela </v>
      </c>
      <c r="D58" s="146" t="s">
        <v>2433</v>
      </c>
      <c r="E58" s="148" t="s">
        <v>2646</v>
      </c>
    </row>
    <row r="59" spans="1:5" s="119" customFormat="1" ht="18" customHeight="1" x14ac:dyDescent="0.25">
      <c r="A59" s="135" t="str">
        <f>VLOOKUP(B59,'[1]LISTADO ATM'!$A$2:$C$922,3,0)</f>
        <v>NORTE</v>
      </c>
      <c r="B59" s="145">
        <v>157</v>
      </c>
      <c r="C59" s="135" t="str">
        <f>VLOOKUP(B59,'[1]LISTADO ATM'!$A$2:$B$822,2,0)</f>
        <v xml:space="preserve">ATM Oficina Samaná </v>
      </c>
      <c r="D59" s="146" t="s">
        <v>2433</v>
      </c>
      <c r="E59" s="148" t="s">
        <v>2644</v>
      </c>
    </row>
    <row r="60" spans="1:5" s="119" customFormat="1" ht="18" customHeight="1" x14ac:dyDescent="0.25">
      <c r="A60" s="135" t="str">
        <f>VLOOKUP(B60,'[1]LISTADO ATM'!$A$2:$C$922,3,0)</f>
        <v>DISTRITO NACIONAL</v>
      </c>
      <c r="B60" s="145">
        <v>488</v>
      </c>
      <c r="C60" s="135" t="str">
        <f>VLOOKUP(B60,'[1]LISTADO ATM'!$A$2:$B$822,2,0)</f>
        <v xml:space="preserve">ATM Aeropuerto El Higuero </v>
      </c>
      <c r="D60" s="146" t="s">
        <v>2433</v>
      </c>
      <c r="E60" s="145" t="s">
        <v>2640</v>
      </c>
    </row>
    <row r="61" spans="1:5" s="119" customFormat="1" ht="18" customHeight="1" x14ac:dyDescent="0.25">
      <c r="A61" s="135" t="str">
        <f>VLOOKUP(B61,'[1]LISTADO ATM'!$A$2:$C$922,3,0)</f>
        <v>SUR</v>
      </c>
      <c r="B61" s="145">
        <v>767</v>
      </c>
      <c r="C61" s="135" t="str">
        <f>VLOOKUP(B61,'[1]LISTADO ATM'!$A$2:$B$822,2,0)</f>
        <v xml:space="preserve">ATM S/M Diverso (Azua) </v>
      </c>
      <c r="D61" s="146" t="s">
        <v>2433</v>
      </c>
      <c r="E61" s="145" t="s">
        <v>2636</v>
      </c>
    </row>
    <row r="62" spans="1:5" s="119" customFormat="1" ht="18" customHeight="1" x14ac:dyDescent="0.25">
      <c r="A62" s="135" t="str">
        <f>VLOOKUP(B62,'[1]LISTADO ATM'!$A$2:$C$922,3,0)</f>
        <v>NORTE</v>
      </c>
      <c r="B62" s="145">
        <v>151</v>
      </c>
      <c r="C62" s="135" t="str">
        <f>VLOOKUP(B62,'[1]LISTADO ATM'!$A$2:$B$822,2,0)</f>
        <v xml:space="preserve">ATM Oficina Nagua </v>
      </c>
      <c r="D62" s="146" t="s">
        <v>2433</v>
      </c>
      <c r="E62" s="145" t="s">
        <v>2664</v>
      </c>
    </row>
    <row r="63" spans="1:5" s="119" customFormat="1" ht="18" customHeight="1" x14ac:dyDescent="0.25">
      <c r="A63" s="135" t="str">
        <f>VLOOKUP(B63,'[1]LISTADO ATM'!$A$2:$C$922,3,0)</f>
        <v>NORTE</v>
      </c>
      <c r="B63" s="145">
        <v>886</v>
      </c>
      <c r="C63" s="135" t="str">
        <f>VLOOKUP(B63,'[1]LISTADO ATM'!$A$2:$B$822,2,0)</f>
        <v xml:space="preserve">ATM Oficina Guayubín </v>
      </c>
      <c r="D63" s="146" t="s">
        <v>2433</v>
      </c>
      <c r="E63" s="145" t="s">
        <v>2659</v>
      </c>
    </row>
    <row r="64" spans="1:5" s="119" customFormat="1" ht="18" customHeight="1" x14ac:dyDescent="0.25">
      <c r="A64" s="135" t="str">
        <f>VLOOKUP(B64,'[1]LISTADO ATM'!$A$2:$C$922,3,0)</f>
        <v>SUR</v>
      </c>
      <c r="B64" s="145">
        <v>375</v>
      </c>
      <c r="C64" s="135" t="str">
        <f>VLOOKUP(B64,'[1]LISTADO ATM'!$A$2:$B$822,2,0)</f>
        <v>ATM Base Naval Las Calderas (BANI)</v>
      </c>
      <c r="D64" s="146" t="s">
        <v>2433</v>
      </c>
      <c r="E64" s="145">
        <v>3336027260</v>
      </c>
    </row>
    <row r="65" spans="1:6" ht="18" x14ac:dyDescent="0.25">
      <c r="A65" s="135" t="e">
        <f>VLOOKUP(B65,'[1]LISTADO ATM'!$A$2:$C$922,3,0)</f>
        <v>#N/A</v>
      </c>
      <c r="B65" s="145"/>
      <c r="C65" s="135" t="e">
        <f>VLOOKUP(B65,'[1]LISTADO ATM'!$A$2:$B$822,2,0)</f>
        <v>#N/A</v>
      </c>
      <c r="D65" s="146" t="s">
        <v>2433</v>
      </c>
      <c r="E65" s="145"/>
    </row>
    <row r="66" spans="1:6" s="106" customFormat="1" ht="18" customHeight="1" thickBot="1" x14ac:dyDescent="0.3">
      <c r="A66" s="141" t="s">
        <v>2460</v>
      </c>
      <c r="B66" s="149">
        <f>COUNTA(B50:B65)</f>
        <v>15</v>
      </c>
      <c r="C66" s="164"/>
      <c r="D66" s="165"/>
      <c r="E66" s="166"/>
    </row>
    <row r="67" spans="1:6" s="106" customFormat="1" ht="18.75" customHeight="1" thickBot="1" x14ac:dyDescent="0.3">
      <c r="A67" s="167"/>
      <c r="B67" s="168"/>
      <c r="C67" s="168"/>
      <c r="D67" s="168"/>
      <c r="E67" s="169"/>
    </row>
    <row r="68" spans="1:6" s="106" customFormat="1" ht="18" customHeight="1" thickBot="1" x14ac:dyDescent="0.3">
      <c r="A68" s="204" t="s">
        <v>2572</v>
      </c>
      <c r="B68" s="205"/>
      <c r="C68" s="205"/>
      <c r="D68" s="205"/>
      <c r="E68" s="206"/>
    </row>
    <row r="69" spans="1:6" s="106" customFormat="1" ht="18" customHeight="1" x14ac:dyDescent="0.25">
      <c r="A69" s="140" t="s">
        <v>15</v>
      </c>
      <c r="B69" s="140" t="s">
        <v>2407</v>
      </c>
      <c r="C69" s="140" t="s">
        <v>46</v>
      </c>
      <c r="D69" s="151" t="s">
        <v>2410</v>
      </c>
      <c r="E69" s="140" t="s">
        <v>2408</v>
      </c>
    </row>
    <row r="70" spans="1:6" s="111" customFormat="1" ht="18" customHeight="1" x14ac:dyDescent="0.25">
      <c r="A70" s="134" t="str">
        <f>VLOOKUP(B70,'[1]LISTADO ATM'!$A$2:$C$922,3,0)</f>
        <v>DISTRITO NACIONAL</v>
      </c>
      <c r="B70" s="145">
        <v>755</v>
      </c>
      <c r="C70" s="134" t="str">
        <f>VLOOKUP(B70,'[1]LISTADO ATM'!$A$2:$B$822,2,0)</f>
        <v xml:space="preserve">ATM Oficina Galería del Este (Plaza) </v>
      </c>
      <c r="D70" s="142" t="s">
        <v>2607</v>
      </c>
      <c r="E70" s="145">
        <v>3336027538</v>
      </c>
      <c r="F70" s="119"/>
    </row>
    <row r="71" spans="1:6" s="118" customFormat="1" ht="18" customHeight="1" x14ac:dyDescent="0.25">
      <c r="A71" s="134" t="str">
        <f>VLOOKUP(B71,'[1]LISTADO ATM'!$A$2:$C$922,3,0)</f>
        <v>ESTE</v>
      </c>
      <c r="B71" s="145">
        <v>158</v>
      </c>
      <c r="C71" s="134" t="str">
        <f>VLOOKUP(B71,'[1]LISTADO ATM'!$A$2:$B$822,2,0)</f>
        <v xml:space="preserve">ATM Oficina Romana Norte </v>
      </c>
      <c r="D71" s="142" t="s">
        <v>2607</v>
      </c>
      <c r="E71" s="145" t="s">
        <v>2627</v>
      </c>
      <c r="F71" s="119"/>
    </row>
    <row r="72" spans="1:6" s="119" customFormat="1" ht="18" customHeight="1" x14ac:dyDescent="0.25">
      <c r="A72" s="134" t="str">
        <f>VLOOKUP(B72,'[1]LISTADO ATM'!$A$2:$C$922,3,0)</f>
        <v>DISTRITO NACIONAL</v>
      </c>
      <c r="B72" s="145">
        <v>410</v>
      </c>
      <c r="C72" s="134" t="str">
        <f>VLOOKUP(B72,'[1]LISTADO ATM'!$A$2:$B$822,2,0)</f>
        <v xml:space="preserve">ATM Oficina Las Palmas de Herrera II </v>
      </c>
      <c r="D72" s="142" t="s">
        <v>2607</v>
      </c>
      <c r="E72" s="145" t="s">
        <v>2643</v>
      </c>
    </row>
    <row r="73" spans="1:6" s="119" customFormat="1" ht="18" customHeight="1" x14ac:dyDescent="0.25">
      <c r="A73" s="134" t="str">
        <f>VLOOKUP(B73,'[1]LISTADO ATM'!$A$2:$C$922,3,0)</f>
        <v>NORTE</v>
      </c>
      <c r="B73" s="145">
        <v>129</v>
      </c>
      <c r="C73" s="134" t="str">
        <f>VLOOKUP(B73,'[1]LISTADO ATM'!$A$2:$B$822,2,0)</f>
        <v xml:space="preserve">ATM Multicentro La Sirena (Santiago) </v>
      </c>
      <c r="D73" s="142" t="s">
        <v>2607</v>
      </c>
      <c r="E73" s="145" t="s">
        <v>2641</v>
      </c>
    </row>
    <row r="74" spans="1:6" s="118" customFormat="1" ht="18.75" customHeight="1" x14ac:dyDescent="0.25">
      <c r="A74" s="134" t="str">
        <f>VLOOKUP(B74,'[1]LISTADO ATM'!$A$2:$C$922,3,0)</f>
        <v>DISTRITO NACIONAL</v>
      </c>
      <c r="B74" s="145">
        <v>860</v>
      </c>
      <c r="C74" s="134" t="str">
        <f>VLOOKUP(B74,'[1]LISTADO ATM'!$A$2:$B$822,2,0)</f>
        <v xml:space="preserve">ATM Oficina Bella Vista 27 de Febrero I </v>
      </c>
      <c r="D74" s="142" t="s">
        <v>2607</v>
      </c>
      <c r="E74" s="145" t="s">
        <v>2667</v>
      </c>
      <c r="F74" s="119"/>
    </row>
    <row r="75" spans="1:6" s="111" customFormat="1" ht="18.75" customHeight="1" x14ac:dyDescent="0.25">
      <c r="A75" s="134" t="str">
        <f>VLOOKUP(B75,'[1]LISTADO ATM'!$A$2:$C$922,3,0)</f>
        <v>DISTRITO NACIONAL</v>
      </c>
      <c r="B75" s="145">
        <v>946</v>
      </c>
      <c r="C75" s="134" t="str">
        <f>VLOOKUP(B75,'[1]LISTADO ATM'!$A$2:$B$822,2,0)</f>
        <v xml:space="preserve">ATM Oficina Núñez de Cáceres I </v>
      </c>
      <c r="D75" s="142" t="s">
        <v>2607</v>
      </c>
      <c r="E75" s="145" t="s">
        <v>2660</v>
      </c>
      <c r="F75" s="119"/>
    </row>
    <row r="76" spans="1:6" s="111" customFormat="1" ht="18" customHeight="1" x14ac:dyDescent="0.25">
      <c r="A76" s="134" t="str">
        <f>VLOOKUP(B76,'[1]LISTADO ATM'!$A$2:$C$922,3,0)</f>
        <v>DISTRITO NACIONAL</v>
      </c>
      <c r="B76" s="145">
        <v>908</v>
      </c>
      <c r="C76" s="134" t="str">
        <f>VLOOKUP(B76,'[1]LISTADO ATM'!$A$2:$B$822,2,0)</f>
        <v xml:space="preserve">ATM Oficina Plaza Botánika </v>
      </c>
      <c r="D76" s="142" t="s">
        <v>2607</v>
      </c>
      <c r="E76" s="145" t="s">
        <v>2658</v>
      </c>
      <c r="F76" s="119"/>
    </row>
    <row r="77" spans="1:6" ht="18.75" customHeight="1" x14ac:dyDescent="0.25">
      <c r="A77" s="134" t="str">
        <f>VLOOKUP(B77,'[1]LISTADO ATM'!$A$2:$C$922,3,0)</f>
        <v>NORTE</v>
      </c>
      <c r="B77" s="145">
        <v>956</v>
      </c>
      <c r="C77" s="134" t="str">
        <f>VLOOKUP(B77,'[1]LISTADO ATM'!$A$2:$B$822,2,0)</f>
        <v xml:space="preserve">ATM Autoservicio El Jaya (SFM) </v>
      </c>
      <c r="D77" s="142" t="s">
        <v>2607</v>
      </c>
      <c r="E77" s="145" t="s">
        <v>2656</v>
      </c>
      <c r="F77" s="119"/>
    </row>
    <row r="78" spans="1:6" ht="18.75" customHeight="1" x14ac:dyDescent="0.25">
      <c r="A78" s="134" t="str">
        <f>VLOOKUP(B78,'[1]LISTADO ATM'!$A$2:$C$922,3,0)</f>
        <v>DISTRITO NACIONAL</v>
      </c>
      <c r="B78" s="145">
        <v>743</v>
      </c>
      <c r="C78" s="134" t="str">
        <f>VLOOKUP(B78,'[1]LISTADO ATM'!$A$2:$B$822,2,0)</f>
        <v xml:space="preserve">ATM Oficina Los Frailes </v>
      </c>
      <c r="D78" s="142" t="s">
        <v>2607</v>
      </c>
      <c r="E78" s="145" t="s">
        <v>2654</v>
      </c>
      <c r="F78" s="119"/>
    </row>
    <row r="79" spans="1:6" ht="18.75" customHeight="1" x14ac:dyDescent="0.25">
      <c r="A79" s="134" t="str">
        <f>VLOOKUP(B79,'[1]LISTADO ATM'!$A$2:$C$922,3,0)</f>
        <v>NORTE</v>
      </c>
      <c r="B79" s="145">
        <v>599</v>
      </c>
      <c r="C79" s="134" t="str">
        <f>VLOOKUP(B79,'[1]LISTADO ATM'!$A$2:$B$822,2,0)</f>
        <v xml:space="preserve">ATM Oficina Plaza Internacional (Santiago) </v>
      </c>
      <c r="D79" s="142" t="s">
        <v>2607</v>
      </c>
      <c r="E79" s="145" t="s">
        <v>2653</v>
      </c>
      <c r="F79" s="119"/>
    </row>
    <row r="80" spans="1:6" ht="18.75" customHeight="1" x14ac:dyDescent="0.25">
      <c r="A80" s="134" t="str">
        <f>VLOOKUP(B80,'[1]LISTADO ATM'!$A$2:$C$922,3,0)</f>
        <v>DISTRITO NACIONAL</v>
      </c>
      <c r="B80" s="145">
        <v>540</v>
      </c>
      <c r="C80" s="134" t="str">
        <f>VLOOKUP(B80,'[1]LISTADO ATM'!$A$2:$B$822,2,0)</f>
        <v xml:space="preserve">ATM Autoservicio Sambil I </v>
      </c>
      <c r="D80" s="142" t="s">
        <v>2607</v>
      </c>
      <c r="E80" s="145" t="s">
        <v>2652</v>
      </c>
      <c r="F80" s="119"/>
    </row>
    <row r="81" spans="1:6" ht="18" customHeight="1" x14ac:dyDescent="0.25">
      <c r="A81" s="134" t="str">
        <f>VLOOKUP(B81,'[1]LISTADO ATM'!$A$2:$C$922,3,0)</f>
        <v>DISTRITO NACIONAL</v>
      </c>
      <c r="B81" s="145">
        <v>722</v>
      </c>
      <c r="C81" s="134" t="str">
        <f>VLOOKUP(B81,'[1]LISTADO ATM'!$A$2:$B$822,2,0)</f>
        <v xml:space="preserve">ATM Oficina Charles de Gaulle III </v>
      </c>
      <c r="D81" s="142" t="s">
        <v>2542</v>
      </c>
      <c r="E81" s="145">
        <v>3336027758</v>
      </c>
      <c r="F81" s="119"/>
    </row>
    <row r="82" spans="1:6" ht="18.75" customHeight="1" x14ac:dyDescent="0.25">
      <c r="A82" s="134" t="str">
        <f>VLOOKUP(B82,'[1]LISTADO ATM'!$A$2:$C$922,3,0)</f>
        <v>NORTE</v>
      </c>
      <c r="B82" s="145">
        <v>266</v>
      </c>
      <c r="C82" s="134" t="str">
        <f>VLOOKUP(B82,'[1]LISTADO ATM'!$A$2:$B$822,2,0)</f>
        <v xml:space="preserve">ATM Oficina Villa Francisca </v>
      </c>
      <c r="D82" s="142" t="s">
        <v>2542</v>
      </c>
      <c r="E82" s="145" t="s">
        <v>2651</v>
      </c>
      <c r="F82" s="119"/>
    </row>
    <row r="83" spans="1:6" ht="18.75" customHeight="1" x14ac:dyDescent="0.25">
      <c r="A83" s="134" t="str">
        <f>VLOOKUP(B83,'[1]LISTADO ATM'!$A$2:$C$922,3,0)</f>
        <v>ESTE</v>
      </c>
      <c r="B83" s="145">
        <v>159</v>
      </c>
      <c r="C83" s="134" t="str">
        <f>VLOOKUP(B83,'[1]LISTADO ATM'!$A$2:$B$822,2,0)</f>
        <v xml:space="preserve">ATM Hotel Dreams Bayahibe I </v>
      </c>
      <c r="D83" s="142" t="s">
        <v>2542</v>
      </c>
      <c r="E83" s="145" t="s">
        <v>2650</v>
      </c>
      <c r="F83" s="119"/>
    </row>
    <row r="84" spans="1:6" ht="18.75" customHeight="1" x14ac:dyDescent="0.25">
      <c r="A84" s="134" t="str">
        <f>VLOOKUP(B84,'[1]LISTADO ATM'!$A$2:$C$922,3,0)</f>
        <v>ESTE</v>
      </c>
      <c r="B84" s="145">
        <v>353</v>
      </c>
      <c r="C84" s="134" t="str">
        <f>VLOOKUP(B84,'[1]LISTADO ATM'!$A$2:$B$822,2,0)</f>
        <v xml:space="preserve">ATM Estación Boulevard Juan Dolio </v>
      </c>
      <c r="D84" s="142" t="s">
        <v>2542</v>
      </c>
      <c r="E84" s="145" t="s">
        <v>2647</v>
      </c>
      <c r="F84" s="119"/>
    </row>
    <row r="85" spans="1:6" ht="18.75" customHeight="1" x14ac:dyDescent="0.25">
      <c r="A85" s="134" t="str">
        <f>VLOOKUP(B85,'[1]LISTADO ATM'!$A$2:$C$922,3,0)</f>
        <v>NORTE</v>
      </c>
      <c r="B85" s="145">
        <v>3</v>
      </c>
      <c r="C85" s="134" t="str">
        <f>VLOOKUP(B85,'[1]LISTADO ATM'!$A$2:$B$822,2,0)</f>
        <v>ATM Autoservicio La Vega Real</v>
      </c>
      <c r="D85" s="142" t="s">
        <v>2542</v>
      </c>
      <c r="E85" s="145" t="s">
        <v>2635</v>
      </c>
    </row>
    <row r="86" spans="1:6" ht="18.75" customHeight="1" x14ac:dyDescent="0.25">
      <c r="A86" s="134" t="str">
        <f>VLOOKUP(B86,'[1]LISTADO ATM'!$A$2:$C$922,3,0)</f>
        <v>DISTRITO NACIONAL</v>
      </c>
      <c r="B86" s="145">
        <v>87</v>
      </c>
      <c r="C86" s="134" t="str">
        <f>VLOOKUP(B86,'[1]LISTADO ATM'!$A$2:$B$822,2,0)</f>
        <v xml:space="preserve">ATM Autoservicio Sarasota </v>
      </c>
      <c r="D86" s="142" t="s">
        <v>2542</v>
      </c>
      <c r="E86" s="145" t="s">
        <v>2634</v>
      </c>
    </row>
    <row r="87" spans="1:6" ht="18.75" customHeight="1" x14ac:dyDescent="0.25">
      <c r="A87" s="134" t="str">
        <f>VLOOKUP(B87,'[1]LISTADO ATM'!$A$2:$C$922,3,0)</f>
        <v>SUR</v>
      </c>
      <c r="B87" s="145">
        <v>881</v>
      </c>
      <c r="C87" s="134" t="str">
        <f>VLOOKUP(B87,'[1]LISTADO ATM'!$A$2:$B$822,2,0)</f>
        <v xml:space="preserve">ATM UNP Yaguate (San Cristóbal) </v>
      </c>
      <c r="D87" s="142" t="s">
        <v>2542</v>
      </c>
      <c r="E87" s="145" t="s">
        <v>2633</v>
      </c>
    </row>
    <row r="88" spans="1:6" ht="18.75" customHeight="1" thickBot="1" x14ac:dyDescent="0.3">
      <c r="A88" s="141" t="s">
        <v>2460</v>
      </c>
      <c r="B88" s="132">
        <f>COUNT(B70:B87)</f>
        <v>18</v>
      </c>
      <c r="C88" s="164"/>
      <c r="D88" s="165"/>
      <c r="E88" s="166"/>
    </row>
    <row r="89" spans="1:6" ht="15.75" thickBot="1" x14ac:dyDescent="0.3">
      <c r="A89" s="211"/>
      <c r="B89" s="212"/>
      <c r="C89" s="197"/>
      <c r="D89" s="197"/>
      <c r="E89" s="213"/>
    </row>
    <row r="90" spans="1:6" ht="18.75" customHeight="1" thickBot="1" x14ac:dyDescent="0.3">
      <c r="A90" s="207" t="s">
        <v>2462</v>
      </c>
      <c r="B90" s="208"/>
      <c r="C90" s="214"/>
      <c r="D90" s="214"/>
      <c r="E90" s="215"/>
    </row>
    <row r="91" spans="1:6" ht="18.75" thickBot="1" x14ac:dyDescent="0.3">
      <c r="A91" s="209">
        <f>+B46+B66+B88</f>
        <v>54</v>
      </c>
      <c r="B91" s="210"/>
      <c r="C91" s="214"/>
      <c r="D91" s="214"/>
      <c r="E91" s="215"/>
    </row>
    <row r="92" spans="1:6" ht="15.75" thickBot="1" x14ac:dyDescent="0.3">
      <c r="A92" s="211"/>
      <c r="B92" s="212"/>
      <c r="C92" s="168"/>
      <c r="D92" s="168"/>
      <c r="E92" s="169"/>
    </row>
    <row r="93" spans="1:6" ht="18.75" customHeight="1" thickBot="1" x14ac:dyDescent="0.3">
      <c r="A93" s="170" t="s">
        <v>2463</v>
      </c>
      <c r="B93" s="171"/>
      <c r="C93" s="171"/>
      <c r="D93" s="171"/>
      <c r="E93" s="172"/>
    </row>
    <row r="94" spans="1:6" ht="18" x14ac:dyDescent="0.25">
      <c r="A94" s="140" t="s">
        <v>15</v>
      </c>
      <c r="B94" s="140" t="s">
        <v>2407</v>
      </c>
      <c r="C94" s="140" t="s">
        <v>46</v>
      </c>
      <c r="D94" s="186" t="s">
        <v>2410</v>
      </c>
      <c r="E94" s="187"/>
    </row>
    <row r="95" spans="1:6" ht="18" x14ac:dyDescent="0.25">
      <c r="A95" s="134" t="str">
        <f>VLOOKUP(B95,'[1]LISTADO ATM'!$A$2:$C$922,3,0)</f>
        <v>ESTE</v>
      </c>
      <c r="B95" s="133">
        <v>111</v>
      </c>
      <c r="C95" s="134" t="str">
        <f>VLOOKUP(B95,'[1]LISTADO ATM'!$A$2:$B$822,2,0)</f>
        <v xml:space="preserve">ATM Oficina San Pedro </v>
      </c>
      <c r="D95" s="162" t="s">
        <v>2574</v>
      </c>
      <c r="E95" s="163"/>
    </row>
    <row r="96" spans="1:6" ht="18" x14ac:dyDescent="0.25">
      <c r="A96" s="134" t="str">
        <f>VLOOKUP(B96,'[1]LISTADO ATM'!$A$2:$C$922,3,0)</f>
        <v>ESTE</v>
      </c>
      <c r="B96" s="133">
        <v>353</v>
      </c>
      <c r="C96" s="134" t="str">
        <f>VLOOKUP(B96,'[1]LISTADO ATM'!$A$2:$B$822,2,0)</f>
        <v xml:space="preserve">ATM Estación Boulevard Juan Dolio </v>
      </c>
      <c r="D96" s="162" t="s">
        <v>2574</v>
      </c>
      <c r="E96" s="163"/>
    </row>
    <row r="97" spans="1:5" ht="18" x14ac:dyDescent="0.25">
      <c r="A97" s="134" t="str">
        <f>VLOOKUP(B97,'[1]LISTADO ATM'!$A$2:$C$922,3,0)</f>
        <v>DISTRITO NACIONAL</v>
      </c>
      <c r="B97" s="133">
        <v>514</v>
      </c>
      <c r="C97" s="134" t="str">
        <f>VLOOKUP(B97,'[1]LISTADO ATM'!$A$2:$B$822,2,0)</f>
        <v>ATM Autoservicio Charles de Gaulle</v>
      </c>
      <c r="D97" s="162" t="s">
        <v>2574</v>
      </c>
      <c r="E97" s="163"/>
    </row>
    <row r="98" spans="1:5" ht="18.75" customHeight="1" x14ac:dyDescent="0.25">
      <c r="A98" s="134" t="str">
        <f>VLOOKUP(B98,'[1]LISTADO ATM'!$A$2:$C$922,3,0)</f>
        <v>ESTE</v>
      </c>
      <c r="B98" s="133">
        <v>934</v>
      </c>
      <c r="C98" s="134" t="str">
        <f>VLOOKUP(B98,'[1]LISTADO ATM'!$A$2:$B$822,2,0)</f>
        <v>ATM Hotel Dreams La Romana</v>
      </c>
      <c r="D98" s="162" t="s">
        <v>2574</v>
      </c>
      <c r="E98" s="163"/>
    </row>
    <row r="99" spans="1:5" ht="18.75" customHeight="1" x14ac:dyDescent="0.25">
      <c r="A99" s="134" t="str">
        <f>VLOOKUP(B99,'[1]LISTADO ATM'!$A$2:$C$922,3,0)</f>
        <v>ESTE</v>
      </c>
      <c r="B99" s="133">
        <v>651</v>
      </c>
      <c r="C99" s="134" t="str">
        <f>VLOOKUP(B99,'[1]LISTADO ATM'!$A$2:$B$822,2,0)</f>
        <v>ATM Eco Petroleo Romana</v>
      </c>
      <c r="D99" s="162" t="s">
        <v>2574</v>
      </c>
      <c r="E99" s="163"/>
    </row>
    <row r="100" spans="1:5" ht="18" x14ac:dyDescent="0.25">
      <c r="A100" s="134" t="str">
        <f>VLOOKUP(B100,'[1]LISTADO ATM'!$A$2:$C$922,3,0)</f>
        <v>NORTE</v>
      </c>
      <c r="B100" s="133">
        <v>605</v>
      </c>
      <c r="C100" s="134" t="str">
        <f>VLOOKUP(B100,'[1]LISTADO ATM'!$A$2:$B$822,2,0)</f>
        <v xml:space="preserve">ATM Oficina Bonao I </v>
      </c>
      <c r="D100" s="162" t="s">
        <v>2574</v>
      </c>
      <c r="E100" s="163"/>
    </row>
    <row r="101" spans="1:5" ht="18.75" customHeight="1" x14ac:dyDescent="0.25">
      <c r="A101" s="134" t="str">
        <f>VLOOKUP(B101,'[1]LISTADO ATM'!$A$2:$C$922,3,0)</f>
        <v>NORTE</v>
      </c>
      <c r="B101" s="133">
        <v>497</v>
      </c>
      <c r="C101" s="134" t="str">
        <f>VLOOKUP(B101,'[1]LISTADO ATM'!$A$2:$B$822,2,0)</f>
        <v>ATM Ofic. El Portal ll (Santiago)</v>
      </c>
      <c r="D101" s="162" t="s">
        <v>2574</v>
      </c>
      <c r="E101" s="163"/>
    </row>
    <row r="102" spans="1:5" ht="18" x14ac:dyDescent="0.25">
      <c r="A102" s="134" t="str">
        <f>VLOOKUP(B102,'[1]LISTADO ATM'!$A$2:$C$922,3,0)</f>
        <v>SUR</v>
      </c>
      <c r="B102" s="133">
        <v>249</v>
      </c>
      <c r="C102" s="134" t="str">
        <f>VLOOKUP(B102,'[1]LISTADO ATM'!$A$2:$B$822,2,0)</f>
        <v xml:space="preserve">ATM Banco Agrícola Neiba </v>
      </c>
      <c r="D102" s="162" t="s">
        <v>2574</v>
      </c>
      <c r="E102" s="163"/>
    </row>
    <row r="103" spans="1:5" ht="18" x14ac:dyDescent="0.25">
      <c r="A103" s="134" t="str">
        <f>VLOOKUP(B103,'[1]LISTADO ATM'!$A$2:$C$922,3,0)</f>
        <v>DISTRITO NACIONAL</v>
      </c>
      <c r="B103" s="133">
        <v>57</v>
      </c>
      <c r="C103" s="134" t="str">
        <f>VLOOKUP(B103,'[1]LISTADO ATM'!$A$2:$B$822,2,0)</f>
        <v xml:space="preserve">ATM Oficina Malecon Center </v>
      </c>
      <c r="D103" s="162" t="s">
        <v>2669</v>
      </c>
      <c r="E103" s="163"/>
    </row>
    <row r="104" spans="1:5" ht="18" x14ac:dyDescent="0.25">
      <c r="A104" s="134" t="str">
        <f>VLOOKUP(B104,'[1]LISTADO ATM'!$A$2:$C$922,3,0)</f>
        <v>NORTE</v>
      </c>
      <c r="B104" s="133">
        <v>502</v>
      </c>
      <c r="C104" s="134" t="str">
        <f>VLOOKUP(B104,'[1]LISTADO ATM'!$A$2:$B$822,2,0)</f>
        <v xml:space="preserve">ATM Materno Infantil de (Santiago) </v>
      </c>
      <c r="D104" s="162" t="s">
        <v>2669</v>
      </c>
      <c r="E104" s="163"/>
    </row>
    <row r="105" spans="1:5" ht="18.75" customHeight="1" x14ac:dyDescent="0.25">
      <c r="A105" s="134" t="str">
        <f>VLOOKUP(B105,'[1]LISTADO ATM'!$A$2:$C$922,3,0)</f>
        <v>NORTE</v>
      </c>
      <c r="B105" s="133">
        <v>138</v>
      </c>
      <c r="C105" s="134" t="str">
        <f>VLOOKUP(B105,'[1]LISTADO ATM'!$A$2:$B$822,2,0)</f>
        <v xml:space="preserve">ATM UNP Fantino </v>
      </c>
      <c r="D105" s="162" t="s">
        <v>2669</v>
      </c>
      <c r="E105" s="163"/>
    </row>
    <row r="106" spans="1:5" ht="18" x14ac:dyDescent="0.25">
      <c r="A106" s="134" t="str">
        <f>VLOOKUP(B106,'[1]LISTADO ATM'!$A$2:$C$922,3,0)</f>
        <v>DISTRITO NACIONAL</v>
      </c>
      <c r="B106" s="133">
        <v>435</v>
      </c>
      <c r="C106" s="134" t="str">
        <f>VLOOKUP(B106,'[1]LISTADO ATM'!$A$2:$B$822,2,0)</f>
        <v xml:space="preserve">ATM Autobanco Torre I </v>
      </c>
      <c r="D106" s="162" t="s">
        <v>2669</v>
      </c>
      <c r="E106" s="163"/>
    </row>
    <row r="107" spans="1:5" ht="18" x14ac:dyDescent="0.25">
      <c r="A107" s="134" t="str">
        <f>VLOOKUP(B107,'[1]LISTADO ATM'!$A$2:$C$922,3,0)</f>
        <v>NORTE</v>
      </c>
      <c r="B107" s="133">
        <v>749</v>
      </c>
      <c r="C107" s="134" t="str">
        <f>VLOOKUP(B107,'[1]LISTADO ATM'!$A$2:$B$822,2,0)</f>
        <v xml:space="preserve">ATM Oficina Yaque </v>
      </c>
      <c r="D107" s="162" t="s">
        <v>2669</v>
      </c>
      <c r="E107" s="163"/>
    </row>
    <row r="108" spans="1:5" ht="18.75" customHeight="1" x14ac:dyDescent="0.25">
      <c r="A108" s="134" t="str">
        <f>VLOOKUP(B108,'[1]LISTADO ATM'!$A$2:$C$922,3,0)</f>
        <v>NORTE</v>
      </c>
      <c r="B108" s="133">
        <v>643</v>
      </c>
      <c r="C108" s="134" t="str">
        <f>VLOOKUP(B108,'[1]LISTADO ATM'!$A$2:$B$822,2,0)</f>
        <v xml:space="preserve">ATM Oficina Valerio </v>
      </c>
      <c r="D108" s="162" t="s">
        <v>2574</v>
      </c>
      <c r="E108" s="163"/>
    </row>
    <row r="109" spans="1:5" ht="18" x14ac:dyDescent="0.25">
      <c r="A109" s="134" t="str">
        <f>VLOOKUP(B109,'[1]LISTADO ATM'!$A$2:$C$922,3,0)</f>
        <v>DISTRITO NACIONAL</v>
      </c>
      <c r="B109" s="133">
        <v>715</v>
      </c>
      <c r="C109" s="134" t="str">
        <f>VLOOKUP(B109,'[1]LISTADO ATM'!$A$2:$B$822,2,0)</f>
        <v xml:space="preserve">ATM Oficina 27 de Febrero (Lobby) </v>
      </c>
      <c r="D109" s="162" t="s">
        <v>2574</v>
      </c>
      <c r="E109" s="163"/>
    </row>
    <row r="110" spans="1:5" ht="18.75" customHeight="1" x14ac:dyDescent="0.25">
      <c r="A110" s="134" t="str">
        <f>VLOOKUP(B110,'[1]LISTADO ATM'!$A$2:$C$922,3,0)</f>
        <v>DISTRITO NACIONAL</v>
      </c>
      <c r="B110" s="133">
        <v>515</v>
      </c>
      <c r="C110" s="134" t="str">
        <f>VLOOKUP(B110,'[1]LISTADO ATM'!$A$2:$B$822,2,0)</f>
        <v xml:space="preserve">ATM Oficina Agora Mall I </v>
      </c>
      <c r="D110" s="162" t="s">
        <v>2574</v>
      </c>
      <c r="E110" s="163"/>
    </row>
    <row r="111" spans="1:5" ht="18" x14ac:dyDescent="0.25">
      <c r="A111" s="134" t="str">
        <f>VLOOKUP(B111,'[1]LISTADO ATM'!$A$2:$C$922,3,0)</f>
        <v>NORTE</v>
      </c>
      <c r="B111" s="133">
        <v>728</v>
      </c>
      <c r="C111" s="134" t="str">
        <f>VLOOKUP(B111,'[1]LISTADO ATM'!$A$2:$B$822,2,0)</f>
        <v xml:space="preserve">ATM UNP La Vega Oficina Regional Norcentral </v>
      </c>
      <c r="D111" s="162" t="s">
        <v>2574</v>
      </c>
      <c r="E111" s="163"/>
    </row>
    <row r="112" spans="1:5" ht="18" x14ac:dyDescent="0.25">
      <c r="A112" s="134" t="str">
        <f>VLOOKUP(B112,'[1]LISTADO ATM'!$A$2:$C$922,3,0)</f>
        <v>ESTE</v>
      </c>
      <c r="B112" s="133">
        <v>480</v>
      </c>
      <c r="C112" s="134" t="str">
        <f>VLOOKUP(B112,'[1]LISTADO ATM'!$A$2:$B$822,2,0)</f>
        <v>ATM UNP Farmaconal Higuey</v>
      </c>
      <c r="D112" s="162" t="s">
        <v>2574</v>
      </c>
      <c r="E112" s="163"/>
    </row>
    <row r="113" spans="1:5" ht="18.75" customHeight="1" x14ac:dyDescent="0.25">
      <c r="A113" s="134" t="str">
        <f>VLOOKUP(B113,'[1]LISTADO ATM'!$A$2:$C$922,3,0)</f>
        <v>ESTE</v>
      </c>
      <c r="B113" s="133">
        <v>893</v>
      </c>
      <c r="C113" s="134" t="str">
        <f>VLOOKUP(B113,'[1]LISTADO ATM'!$A$2:$B$822,2,0)</f>
        <v xml:space="preserve">ATM Hotel Be Live Canoa (Bayahibe) II </v>
      </c>
      <c r="D113" s="162" t="s">
        <v>2669</v>
      </c>
      <c r="E113" s="163"/>
    </row>
    <row r="114" spans="1:5" ht="18" x14ac:dyDescent="0.25">
      <c r="A114" s="134" t="str">
        <f>VLOOKUP(B114,'[1]LISTADO ATM'!$A$2:$C$922,3,0)</f>
        <v>NORTE</v>
      </c>
      <c r="B114" s="133">
        <v>757</v>
      </c>
      <c r="C114" s="134" t="str">
        <f>VLOOKUP(B114,'[1]LISTADO ATM'!$A$2:$B$822,2,0)</f>
        <v xml:space="preserve">ATM UNP Plaza Paseo (Santiago) </v>
      </c>
      <c r="D114" s="162" t="s">
        <v>2574</v>
      </c>
      <c r="E114" s="163"/>
    </row>
    <row r="115" spans="1:5" ht="18" x14ac:dyDescent="0.25">
      <c r="A115" s="134" t="str">
        <f>VLOOKUP(B115,'[1]LISTADO ATM'!$A$2:$C$922,3,0)</f>
        <v>NORTE</v>
      </c>
      <c r="B115" s="133">
        <v>636</v>
      </c>
      <c r="C115" s="134" t="str">
        <f>VLOOKUP(B115,'[1]LISTADO ATM'!$A$2:$B$822,2,0)</f>
        <v xml:space="preserve">ATM Oficina Tamboríl </v>
      </c>
      <c r="D115" s="162" t="s">
        <v>2669</v>
      </c>
      <c r="E115" s="163"/>
    </row>
    <row r="116" spans="1:5" ht="18" x14ac:dyDescent="0.25">
      <c r="A116" s="134" t="str">
        <f>VLOOKUP(B116,'[1]LISTADO ATM'!$A$2:$C$922,3,0)</f>
        <v>NORTE</v>
      </c>
      <c r="B116" s="133">
        <v>142</v>
      </c>
      <c r="C116" s="134" t="str">
        <f>VLOOKUP(B116,'[1]LISTADO ATM'!$A$2:$B$822,2,0)</f>
        <v xml:space="preserve">ATM Centro de Caja Galerías Bonao </v>
      </c>
      <c r="D116" s="162" t="s">
        <v>2574</v>
      </c>
      <c r="E116" s="163"/>
    </row>
    <row r="117" spans="1:5" ht="18" x14ac:dyDescent="0.25">
      <c r="A117" s="134" t="str">
        <f>VLOOKUP(B117,'[1]LISTADO ATM'!$A$2:$C$922,3,0)</f>
        <v>NORTE</v>
      </c>
      <c r="B117" s="133">
        <v>862</v>
      </c>
      <c r="C117" s="134" t="str">
        <f>VLOOKUP(B117,'[1]LISTADO ATM'!$A$2:$B$822,2,0)</f>
        <v xml:space="preserve">ATM S/M Doble A (Sabaneta) </v>
      </c>
      <c r="D117" s="162" t="s">
        <v>2574</v>
      </c>
      <c r="E117" s="163"/>
    </row>
    <row r="118" spans="1:5" ht="18" x14ac:dyDescent="0.25">
      <c r="A118" s="134" t="str">
        <f>VLOOKUP(B118,'[1]LISTADO ATM'!$A$2:$C$922,3,0)</f>
        <v>NORTE</v>
      </c>
      <c r="B118" s="133">
        <v>936</v>
      </c>
      <c r="C118" s="134" t="str">
        <f>VLOOKUP(B118,'[1]LISTADO ATM'!$A$2:$B$822,2,0)</f>
        <v xml:space="preserve">ATM Autobanco Oficina La Vega I </v>
      </c>
      <c r="D118" s="162" t="s">
        <v>2574</v>
      </c>
      <c r="E118" s="163"/>
    </row>
    <row r="119" spans="1:5" ht="18" x14ac:dyDescent="0.25">
      <c r="A119" s="134" t="str">
        <f>VLOOKUP(B119,'[1]LISTADO ATM'!$A$2:$C$922,3,0)</f>
        <v>NORTE</v>
      </c>
      <c r="B119" s="133">
        <v>937</v>
      </c>
      <c r="C119" s="134" t="str">
        <f>VLOOKUP(B119,'[1]LISTADO ATM'!$A$2:$B$822,2,0)</f>
        <v xml:space="preserve">ATM Autobanco Oficina La Vega II </v>
      </c>
      <c r="D119" s="162" t="s">
        <v>2669</v>
      </c>
      <c r="E119" s="163"/>
    </row>
    <row r="120" spans="1:5" ht="18" x14ac:dyDescent="0.25">
      <c r="A120" s="134" t="str">
        <f>VLOOKUP(B120,'[1]LISTADO ATM'!$A$2:$C$922,3,0)</f>
        <v>ESTE</v>
      </c>
      <c r="B120" s="133">
        <v>613</v>
      </c>
      <c r="C120" s="134" t="str">
        <f>VLOOKUP(B120,'[1]LISTADO ATM'!$A$2:$B$822,2,0)</f>
        <v xml:space="preserve">ATM Almacenes Zaglul (La Altagracia) </v>
      </c>
      <c r="D120" s="162" t="s">
        <v>2574</v>
      </c>
      <c r="E120" s="163"/>
    </row>
    <row r="121" spans="1:5" ht="18" x14ac:dyDescent="0.25">
      <c r="A121" s="134" t="str">
        <f>VLOOKUP(B121,'[1]LISTADO ATM'!$A$2:$C$922,3,0)</f>
        <v>ESTE</v>
      </c>
      <c r="B121" s="133">
        <v>217</v>
      </c>
      <c r="C121" s="134" t="str">
        <f>VLOOKUP(B121,'[1]LISTADO ATM'!$A$2:$B$822,2,0)</f>
        <v xml:space="preserve">ATM Oficina Bávaro </v>
      </c>
      <c r="D121" s="162" t="s">
        <v>2669</v>
      </c>
      <c r="E121" s="163"/>
    </row>
    <row r="122" spans="1:5" ht="18" x14ac:dyDescent="0.25">
      <c r="A122" s="134" t="str">
        <f>VLOOKUP(B122,'[1]LISTADO ATM'!$A$2:$C$922,3,0)</f>
        <v>SUR</v>
      </c>
      <c r="B122" s="133">
        <v>825</v>
      </c>
      <c r="C122" s="134" t="str">
        <f>VLOOKUP(B122,'[1]LISTADO ATM'!$A$2:$B$822,2,0)</f>
        <v xml:space="preserve">ATM Estacion Eco Cibeles (Las Matas de Farfán) </v>
      </c>
      <c r="D122" s="162" t="s">
        <v>2574</v>
      </c>
      <c r="E122" s="163"/>
    </row>
    <row r="123" spans="1:5" ht="18" x14ac:dyDescent="0.25">
      <c r="A123" s="134" t="str">
        <f>VLOOKUP(B123,'[1]LISTADO ATM'!$A$2:$C$922,3,0)</f>
        <v>NORTE</v>
      </c>
      <c r="B123" s="133">
        <v>257</v>
      </c>
      <c r="C123" s="134" t="str">
        <f>VLOOKUP(B123,'[1]LISTADO ATM'!$A$2:$B$822,2,0)</f>
        <v xml:space="preserve">ATM S/M Pola (Santiago) </v>
      </c>
      <c r="D123" s="162" t="s">
        <v>2574</v>
      </c>
      <c r="E123" s="163"/>
    </row>
    <row r="124" spans="1:5" ht="18" x14ac:dyDescent="0.25">
      <c r="A124" s="134" t="str">
        <f>VLOOKUP(B124,'[1]LISTADO ATM'!$A$2:$C$922,3,0)</f>
        <v>DISTRITO NACIONAL</v>
      </c>
      <c r="B124" s="133">
        <v>60</v>
      </c>
      <c r="C124" s="134" t="str">
        <f>VLOOKUP(B124,'[1]LISTADO ATM'!$A$2:$B$822,2,0)</f>
        <v xml:space="preserve">ATM Autobanco 27 de Febrero </v>
      </c>
      <c r="D124" s="162" t="s">
        <v>2574</v>
      </c>
      <c r="E124" s="163"/>
    </row>
    <row r="125" spans="1:5" ht="18" x14ac:dyDescent="0.25">
      <c r="A125" s="134" t="str">
        <f>VLOOKUP(B125,'[1]LISTADO ATM'!$A$2:$C$922,3,0)</f>
        <v>DISTRITO NACIONAL</v>
      </c>
      <c r="B125" s="133">
        <v>525</v>
      </c>
      <c r="C125" s="134" t="str">
        <f>VLOOKUP(B125,'[1]LISTADO ATM'!$A$2:$B$822,2,0)</f>
        <v>ATM S/M Bravo Las Americas</v>
      </c>
      <c r="D125" s="162" t="s">
        <v>2669</v>
      </c>
      <c r="E125" s="163"/>
    </row>
    <row r="126" spans="1:5" ht="18" x14ac:dyDescent="0.25">
      <c r="A126" s="134" t="str">
        <f>VLOOKUP(B126,'[1]LISTADO ATM'!$A$2:$C$922,3,0)</f>
        <v>DISTRITO NACIONAL</v>
      </c>
      <c r="B126" s="133">
        <v>139</v>
      </c>
      <c r="C126" s="134" t="str">
        <f>VLOOKUP(B126,'[1]LISTADO ATM'!$A$2:$B$822,2,0)</f>
        <v xml:space="preserve">ATM Oficina Plaza Lama Zona Oriental I </v>
      </c>
      <c r="D126" s="162" t="s">
        <v>2574</v>
      </c>
      <c r="E126" s="163"/>
    </row>
    <row r="127" spans="1:5" ht="18" x14ac:dyDescent="0.25">
      <c r="A127" s="134" t="str">
        <f>VLOOKUP(B127,'[1]LISTADO ATM'!$A$2:$C$922,3,0)</f>
        <v>DISTRITO NACIONAL</v>
      </c>
      <c r="B127" s="133">
        <v>507</v>
      </c>
      <c r="C127" s="134" t="str">
        <f>VLOOKUP(B127,'[1]LISTADO ATM'!$A$2:$B$822,2,0)</f>
        <v>ATM Estación Sigma Boca Chica</v>
      </c>
      <c r="D127" s="162" t="s">
        <v>2574</v>
      </c>
      <c r="E127" s="163"/>
    </row>
    <row r="128" spans="1:5" ht="18" x14ac:dyDescent="0.25">
      <c r="A128" s="134" t="str">
        <f>VLOOKUP(B128,'[1]LISTADO ATM'!$A$2:$C$922,3,0)</f>
        <v>DISTRITO NACIONAL</v>
      </c>
      <c r="B128" s="133">
        <v>578</v>
      </c>
      <c r="C128" s="134" t="str">
        <f>VLOOKUP(B128,'[1]LISTADO ATM'!$A$2:$B$822,2,0)</f>
        <v xml:space="preserve">ATM Procuraduría General de la República </v>
      </c>
      <c r="D128" s="162" t="s">
        <v>2669</v>
      </c>
      <c r="E128" s="163"/>
    </row>
    <row r="129" spans="1:5" ht="18" x14ac:dyDescent="0.25">
      <c r="A129" s="134" t="e">
        <f>VLOOKUP(B129,'[1]LISTADO ATM'!$A$2:$C$922,3,0)</f>
        <v>#N/A</v>
      </c>
      <c r="B129" s="133"/>
      <c r="C129" s="134" t="e">
        <f>VLOOKUP(B129,'[1]LISTADO ATM'!$A$2:$B$822,2,0)</f>
        <v>#N/A</v>
      </c>
      <c r="D129" s="162"/>
      <c r="E129" s="163"/>
    </row>
    <row r="130" spans="1:5" ht="18" x14ac:dyDescent="0.25">
      <c r="A130" s="134" t="e">
        <f>VLOOKUP(B130,'[1]LISTADO ATM'!$A$2:$C$922,3,0)</f>
        <v>#N/A</v>
      </c>
      <c r="B130" s="133"/>
      <c r="C130" s="134" t="e">
        <f>VLOOKUP(B130,'[1]LISTADO ATM'!$A$2:$B$822,2,0)</f>
        <v>#N/A</v>
      </c>
      <c r="D130" s="162"/>
      <c r="E130" s="163"/>
    </row>
    <row r="131" spans="1:5" ht="18" x14ac:dyDescent="0.25">
      <c r="A131" s="134" t="e">
        <f>VLOOKUP(B131,'[1]LISTADO ATM'!$A$2:$C$922,3,0)</f>
        <v>#N/A</v>
      </c>
      <c r="B131" s="133"/>
      <c r="C131" s="134" t="e">
        <f>VLOOKUP(B131,'[1]LISTADO ATM'!$A$2:$B$822,2,0)</f>
        <v>#N/A</v>
      </c>
      <c r="D131" s="162"/>
      <c r="E131" s="163"/>
    </row>
    <row r="132" spans="1:5" ht="18.75" thickBot="1" x14ac:dyDescent="0.3">
      <c r="A132" s="141" t="s">
        <v>2460</v>
      </c>
      <c r="B132" s="132">
        <f>COUNT(B95:B131)</f>
        <v>34</v>
      </c>
      <c r="C132" s="164"/>
      <c r="D132" s="165"/>
      <c r="E132" s="166"/>
    </row>
    <row r="133" spans="1:5" x14ac:dyDescent="0.25">
      <c r="A133" s="68"/>
      <c r="C133" s="68"/>
      <c r="D133" s="68"/>
    </row>
    <row r="134" spans="1:5" x14ac:dyDescent="0.25">
      <c r="A134" s="68"/>
      <c r="C134" s="68"/>
      <c r="D134" s="68"/>
    </row>
    <row r="135" spans="1:5" x14ac:dyDescent="0.25">
      <c r="A135" s="68"/>
      <c r="C135" s="68"/>
      <c r="D135" s="68"/>
    </row>
    <row r="136" spans="1:5" x14ac:dyDescent="0.25">
      <c r="A136" s="68"/>
      <c r="C136" s="68"/>
      <c r="D136" s="68"/>
    </row>
    <row r="137" spans="1:5" x14ac:dyDescent="0.25">
      <c r="A137" s="68"/>
      <c r="C137" s="68"/>
      <c r="D137" s="68"/>
    </row>
    <row r="138" spans="1:5" x14ac:dyDescent="0.25">
      <c r="A138" s="68"/>
      <c r="C138" s="68"/>
      <c r="D138" s="68"/>
    </row>
    <row r="139" spans="1:5" x14ac:dyDescent="0.25">
      <c r="A139" s="68"/>
      <c r="C139" s="68"/>
      <c r="D139" s="68"/>
    </row>
    <row r="140" spans="1:5" x14ac:dyDescent="0.25">
      <c r="A140" s="68"/>
      <c r="C140" s="68"/>
      <c r="D140" s="68"/>
    </row>
    <row r="141" spans="1:5" x14ac:dyDescent="0.25">
      <c r="A141" s="68"/>
      <c r="C141" s="68"/>
      <c r="D141" s="68"/>
    </row>
    <row r="142" spans="1:5" x14ac:dyDescent="0.25">
      <c r="A142" s="68"/>
      <c r="C142" s="68"/>
      <c r="D142" s="68"/>
    </row>
    <row r="143" spans="1:5" x14ac:dyDescent="0.25">
      <c r="A143" s="68"/>
      <c r="C143" s="68"/>
      <c r="D143" s="68"/>
    </row>
    <row r="144" spans="1:5" x14ac:dyDescent="0.25">
      <c r="A144" s="68"/>
      <c r="C144" s="68"/>
      <c r="D144" s="68"/>
    </row>
    <row r="145" spans="1:4" x14ac:dyDescent="0.25">
      <c r="A145" s="68"/>
      <c r="C145" s="68"/>
      <c r="D145" s="68"/>
    </row>
    <row r="146" spans="1:4" x14ac:dyDescent="0.25">
      <c r="A146" s="68"/>
      <c r="C146" s="68"/>
      <c r="D146" s="68"/>
    </row>
    <row r="147" spans="1:4" x14ac:dyDescent="0.25">
      <c r="A147" s="68"/>
      <c r="C147" s="68"/>
      <c r="D147" s="68"/>
    </row>
    <row r="148" spans="1:4" x14ac:dyDescent="0.25">
      <c r="A148" s="68"/>
      <c r="C148" s="68"/>
      <c r="D148" s="68"/>
    </row>
    <row r="149" spans="1:4" x14ac:dyDescent="0.25">
      <c r="A149" s="68"/>
      <c r="C149" s="68"/>
      <c r="D149" s="68"/>
    </row>
    <row r="150" spans="1:4" x14ac:dyDescent="0.25">
      <c r="A150" s="68"/>
      <c r="C150" s="68"/>
      <c r="D150" s="68"/>
    </row>
    <row r="151" spans="1:4" x14ac:dyDescent="0.25">
      <c r="A151" s="68"/>
      <c r="C151" s="68"/>
      <c r="D151" s="68"/>
    </row>
    <row r="152" spans="1:4" x14ac:dyDescent="0.25">
      <c r="A152" s="68"/>
      <c r="C152" s="68"/>
      <c r="D152" s="68"/>
    </row>
    <row r="153" spans="1:4" x14ac:dyDescent="0.25">
      <c r="A153" s="68"/>
      <c r="C153" s="68"/>
      <c r="D153" s="68"/>
    </row>
    <row r="154" spans="1:4" x14ac:dyDescent="0.25">
      <c r="A154" s="68"/>
      <c r="C154" s="68"/>
      <c r="D154" s="68"/>
    </row>
    <row r="155" spans="1:4" x14ac:dyDescent="0.25">
      <c r="A155" s="68"/>
      <c r="C155" s="68"/>
      <c r="D155" s="68"/>
    </row>
    <row r="156" spans="1:4" x14ac:dyDescent="0.25">
      <c r="A156" s="68"/>
      <c r="C156" s="68"/>
      <c r="D156" s="68"/>
    </row>
    <row r="157" spans="1:4" x14ac:dyDescent="0.25">
      <c r="A157" s="68"/>
      <c r="C157" s="68"/>
      <c r="D157" s="68"/>
    </row>
    <row r="158" spans="1:4" x14ac:dyDescent="0.25">
      <c r="A158" s="68"/>
      <c r="C158" s="68"/>
      <c r="D158" s="68"/>
    </row>
    <row r="159" spans="1:4" x14ac:dyDescent="0.25">
      <c r="A159" s="68"/>
      <c r="C159" s="68"/>
      <c r="D159" s="68"/>
    </row>
    <row r="160" spans="1:4" x14ac:dyDescent="0.25">
      <c r="A160" s="68"/>
      <c r="C160" s="68"/>
      <c r="D160" s="68"/>
    </row>
    <row r="161" spans="1:4" x14ac:dyDescent="0.25">
      <c r="A161" s="68"/>
      <c r="C161" s="68"/>
      <c r="D161" s="68"/>
    </row>
    <row r="162" spans="1:4" x14ac:dyDescent="0.25">
      <c r="A162" s="68"/>
      <c r="C162" s="68"/>
      <c r="D162" s="68"/>
    </row>
    <row r="163" spans="1:4" x14ac:dyDescent="0.25">
      <c r="A163" s="68"/>
      <c r="C163" s="68"/>
      <c r="D163" s="68"/>
    </row>
    <row r="164" spans="1:4" x14ac:dyDescent="0.25">
      <c r="A164" s="68"/>
      <c r="C164" s="68"/>
      <c r="D164" s="68"/>
    </row>
    <row r="165" spans="1:4" x14ac:dyDescent="0.25">
      <c r="A165" s="68"/>
      <c r="C165" s="68"/>
      <c r="D165" s="68"/>
    </row>
    <row r="166" spans="1:4" x14ac:dyDescent="0.25">
      <c r="A166" s="68"/>
      <c r="C166" s="68"/>
      <c r="D166" s="68"/>
    </row>
    <row r="167" spans="1:4" x14ac:dyDescent="0.25">
      <c r="A167" s="68"/>
      <c r="C167" s="68"/>
      <c r="D167" s="68"/>
    </row>
    <row r="168" spans="1:4" x14ac:dyDescent="0.25">
      <c r="A168" s="68"/>
      <c r="C168" s="68"/>
      <c r="D168" s="68"/>
    </row>
    <row r="169" spans="1:4" x14ac:dyDescent="0.25">
      <c r="A169" s="68"/>
      <c r="C169" s="68"/>
      <c r="D169" s="68"/>
    </row>
    <row r="170" spans="1:4" x14ac:dyDescent="0.25">
      <c r="A170" s="68"/>
      <c r="C170" s="68"/>
      <c r="D170" s="68"/>
    </row>
    <row r="171" spans="1:4" x14ac:dyDescent="0.25">
      <c r="A171" s="68"/>
      <c r="C171" s="68"/>
      <c r="D171" s="68"/>
    </row>
    <row r="172" spans="1:4" x14ac:dyDescent="0.25">
      <c r="A172" s="68"/>
      <c r="C172" s="68"/>
      <c r="D172" s="68"/>
    </row>
    <row r="173" spans="1:4" x14ac:dyDescent="0.25">
      <c r="A173" s="68"/>
      <c r="C173" s="68"/>
      <c r="D173" s="68"/>
    </row>
    <row r="174" spans="1:4" x14ac:dyDescent="0.25">
      <c r="A174" s="68"/>
      <c r="C174" s="68"/>
      <c r="D174" s="68"/>
    </row>
    <row r="175" spans="1:4" x14ac:dyDescent="0.25">
      <c r="A175" s="68"/>
      <c r="C175" s="68"/>
      <c r="D175" s="68"/>
    </row>
    <row r="176" spans="1:4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  <row r="272" spans="1:4" x14ac:dyDescent="0.25">
      <c r="A272" s="68"/>
      <c r="C272" s="68"/>
      <c r="D272" s="68"/>
    </row>
    <row r="273" spans="1:4" x14ac:dyDescent="0.25">
      <c r="A273" s="68"/>
      <c r="C273" s="68"/>
      <c r="D273" s="68"/>
    </row>
    <row r="274" spans="1:4" x14ac:dyDescent="0.25">
      <c r="A274" s="68"/>
      <c r="C274" s="68"/>
      <c r="D274" s="68"/>
    </row>
    <row r="275" spans="1:4" x14ac:dyDescent="0.25">
      <c r="A275" s="68"/>
      <c r="C275" s="68"/>
      <c r="D275" s="68"/>
    </row>
    <row r="276" spans="1:4" x14ac:dyDescent="0.25">
      <c r="A276" s="68"/>
      <c r="C276" s="68"/>
      <c r="D276" s="68"/>
    </row>
    <row r="277" spans="1:4" x14ac:dyDescent="0.25">
      <c r="A277" s="68"/>
      <c r="C277" s="68"/>
      <c r="D277" s="68"/>
    </row>
    <row r="278" spans="1:4" x14ac:dyDescent="0.25">
      <c r="A278" s="68"/>
      <c r="C278" s="68"/>
      <c r="D278" s="68"/>
    </row>
    <row r="279" spans="1:4" x14ac:dyDescent="0.25">
      <c r="A279" s="68"/>
      <c r="C279" s="68"/>
      <c r="D279" s="68"/>
    </row>
    <row r="280" spans="1:4" x14ac:dyDescent="0.25">
      <c r="A280" s="68"/>
      <c r="C280" s="68"/>
      <c r="D280" s="68"/>
    </row>
    <row r="281" spans="1:4" x14ac:dyDescent="0.25">
      <c r="A281" s="68"/>
      <c r="C281" s="68"/>
      <c r="D281" s="68"/>
    </row>
    <row r="282" spans="1:4" x14ac:dyDescent="0.25">
      <c r="A282" s="68"/>
      <c r="C282" s="68"/>
      <c r="D282" s="68"/>
    </row>
    <row r="283" spans="1:4" x14ac:dyDescent="0.25">
      <c r="A283" s="68"/>
      <c r="C283" s="68"/>
      <c r="D283" s="68"/>
    </row>
    <row r="284" spans="1:4" x14ac:dyDescent="0.25">
      <c r="A284" s="68"/>
      <c r="C284" s="68"/>
      <c r="D284" s="68"/>
    </row>
    <row r="285" spans="1:4" x14ac:dyDescent="0.25">
      <c r="A285" s="68"/>
      <c r="C285" s="68"/>
      <c r="D285" s="68"/>
    </row>
    <row r="286" spans="1:4" x14ac:dyDescent="0.25">
      <c r="A286" s="68"/>
      <c r="C286" s="68"/>
      <c r="D286" s="68"/>
    </row>
    <row r="287" spans="1:4" x14ac:dyDescent="0.25">
      <c r="A287" s="68"/>
      <c r="C287" s="68"/>
      <c r="D287" s="68"/>
    </row>
    <row r="288" spans="1:4" x14ac:dyDescent="0.25">
      <c r="A288" s="68"/>
      <c r="C288" s="68"/>
      <c r="D288" s="68"/>
    </row>
    <row r="289" spans="1:4" x14ac:dyDescent="0.25">
      <c r="A289" s="119"/>
      <c r="C289" s="119"/>
      <c r="D289" s="119"/>
    </row>
    <row r="290" spans="1:4" x14ac:dyDescent="0.25">
      <c r="A290" s="119"/>
      <c r="C290" s="119"/>
      <c r="D290" s="119"/>
    </row>
    <row r="291" spans="1:4" x14ac:dyDescent="0.25">
      <c r="A291" s="119"/>
      <c r="C291" s="119"/>
      <c r="D291" s="119"/>
    </row>
    <row r="292" spans="1:4" x14ac:dyDescent="0.25">
      <c r="A292" s="119"/>
      <c r="C292" s="119"/>
      <c r="D292" s="119"/>
    </row>
    <row r="293" spans="1:4" x14ac:dyDescent="0.25">
      <c r="A293" s="119"/>
      <c r="C293" s="119"/>
      <c r="D293" s="119"/>
    </row>
    <row r="294" spans="1:4" x14ac:dyDescent="0.25">
      <c r="A294" s="119"/>
      <c r="C294" s="119"/>
      <c r="D294" s="119"/>
    </row>
    <row r="295" spans="1:4" x14ac:dyDescent="0.25">
      <c r="A295" s="119"/>
      <c r="C295" s="119"/>
      <c r="D295" s="119"/>
    </row>
    <row r="296" spans="1:4" x14ac:dyDescent="0.25">
      <c r="A296" s="119"/>
      <c r="C296" s="119"/>
      <c r="D296" s="119"/>
    </row>
    <row r="297" spans="1:4" x14ac:dyDescent="0.25">
      <c r="A297" s="119"/>
      <c r="C297" s="119"/>
      <c r="D297" s="119"/>
    </row>
    <row r="298" spans="1:4" x14ac:dyDescent="0.25">
      <c r="A298" s="119"/>
      <c r="C298" s="119"/>
      <c r="D298" s="119"/>
    </row>
    <row r="299" spans="1:4" x14ac:dyDescent="0.25">
      <c r="A299" s="119"/>
      <c r="C299" s="119"/>
      <c r="D299" s="119"/>
    </row>
    <row r="300" spans="1:4" x14ac:dyDescent="0.25">
      <c r="A300" s="119"/>
      <c r="C300" s="119"/>
      <c r="D300" s="119"/>
    </row>
    <row r="301" spans="1:4" x14ac:dyDescent="0.25">
      <c r="A301" s="119"/>
      <c r="C301" s="119"/>
      <c r="D301" s="119"/>
    </row>
    <row r="302" spans="1:4" x14ac:dyDescent="0.25">
      <c r="A302" s="119"/>
      <c r="C302" s="119"/>
      <c r="D302" s="119"/>
    </row>
    <row r="303" spans="1:4" x14ac:dyDescent="0.25">
      <c r="A303" s="119"/>
      <c r="C303" s="119"/>
      <c r="D303" s="119"/>
    </row>
    <row r="304" spans="1:4" x14ac:dyDescent="0.25">
      <c r="A304" s="68"/>
      <c r="C304" s="68"/>
      <c r="D304" s="68"/>
    </row>
    <row r="305" spans="1:4" x14ac:dyDescent="0.25">
      <c r="A305" s="68"/>
      <c r="C305" s="68"/>
      <c r="D305" s="68"/>
    </row>
    <row r="306" spans="1:4" x14ac:dyDescent="0.25">
      <c r="A306" s="68"/>
      <c r="C306" s="68"/>
      <c r="D306" s="68"/>
    </row>
    <row r="307" spans="1:4" x14ac:dyDescent="0.25">
      <c r="A307" s="68"/>
      <c r="C307" s="68"/>
      <c r="D307" s="68"/>
    </row>
    <row r="308" spans="1:4" x14ac:dyDescent="0.25">
      <c r="A308" s="68"/>
      <c r="C308" s="68"/>
      <c r="D308" s="68"/>
    </row>
    <row r="309" spans="1:4" x14ac:dyDescent="0.25">
      <c r="A309" s="68"/>
      <c r="C309" s="68"/>
      <c r="D309" s="68"/>
    </row>
    <row r="310" spans="1:4" x14ac:dyDescent="0.25">
      <c r="A310" s="68"/>
      <c r="C310" s="68"/>
      <c r="D310" s="68"/>
    </row>
    <row r="311" spans="1:4" x14ac:dyDescent="0.25">
      <c r="A311" s="68"/>
      <c r="C311" s="68"/>
      <c r="D311" s="68"/>
    </row>
    <row r="312" spans="1:4" x14ac:dyDescent="0.25">
      <c r="A312" s="68"/>
      <c r="C312" s="68"/>
      <c r="D312" s="68"/>
    </row>
    <row r="313" spans="1:4" x14ac:dyDescent="0.25">
      <c r="A313" s="68"/>
      <c r="C313" s="68"/>
      <c r="D313" s="68"/>
    </row>
    <row r="314" spans="1:4" x14ac:dyDescent="0.25">
      <c r="A314" s="68"/>
      <c r="C314" s="68"/>
      <c r="D314" s="68"/>
    </row>
    <row r="315" spans="1:4" x14ac:dyDescent="0.25">
      <c r="A315" s="68"/>
      <c r="C315" s="68"/>
      <c r="D315" s="68"/>
    </row>
    <row r="316" spans="1:4" x14ac:dyDescent="0.25">
      <c r="A316" s="68"/>
      <c r="C316" s="68"/>
      <c r="D316" s="68"/>
    </row>
    <row r="317" spans="1:4" x14ac:dyDescent="0.25">
      <c r="A317" s="68"/>
      <c r="C317" s="68"/>
      <c r="D317" s="68"/>
    </row>
    <row r="318" spans="1:4" x14ac:dyDescent="0.25">
      <c r="A318" s="68"/>
      <c r="C318" s="68"/>
      <c r="D318" s="68"/>
    </row>
    <row r="319" spans="1:4" x14ac:dyDescent="0.25">
      <c r="A319" s="68"/>
      <c r="C319" s="68"/>
      <c r="D319" s="68"/>
    </row>
    <row r="320" spans="1:4" x14ac:dyDescent="0.25">
      <c r="A320" s="68"/>
      <c r="C320" s="68"/>
      <c r="D320" s="68"/>
    </row>
    <row r="321" spans="1:4" x14ac:dyDescent="0.25">
      <c r="A321" s="68"/>
      <c r="C321" s="68"/>
      <c r="D321" s="68"/>
    </row>
    <row r="322" spans="1:4" x14ac:dyDescent="0.25">
      <c r="A322" s="68"/>
      <c r="C322" s="68"/>
      <c r="D322" s="68"/>
    </row>
    <row r="323" spans="1:4" x14ac:dyDescent="0.25">
      <c r="A323" s="68"/>
      <c r="C323" s="68"/>
      <c r="D323" s="68"/>
    </row>
    <row r="324" spans="1:4" x14ac:dyDescent="0.25">
      <c r="A324" s="68"/>
      <c r="C324" s="68"/>
      <c r="D324" s="68"/>
    </row>
    <row r="325" spans="1:4" x14ac:dyDescent="0.25">
      <c r="A325" s="68"/>
      <c r="C325" s="68"/>
      <c r="D325" s="68"/>
    </row>
    <row r="326" spans="1:4" x14ac:dyDescent="0.25">
      <c r="A326" s="68"/>
      <c r="C326" s="68"/>
      <c r="D326" s="68"/>
    </row>
    <row r="327" spans="1:4" x14ac:dyDescent="0.25">
      <c r="A327" s="68"/>
      <c r="C327" s="68"/>
      <c r="D327" s="68"/>
    </row>
    <row r="328" spans="1:4" x14ac:dyDescent="0.25">
      <c r="A328" s="68"/>
      <c r="C328" s="68"/>
      <c r="D328" s="68"/>
    </row>
    <row r="329" spans="1:4" x14ac:dyDescent="0.25">
      <c r="A329" s="68"/>
      <c r="C329" s="68"/>
      <c r="D329" s="68"/>
    </row>
    <row r="330" spans="1:4" x14ac:dyDescent="0.25">
      <c r="A330" s="68"/>
      <c r="C330" s="68"/>
      <c r="D330" s="68"/>
    </row>
    <row r="331" spans="1:4" x14ac:dyDescent="0.25">
      <c r="A331" s="68"/>
      <c r="C331" s="68"/>
      <c r="D331" s="68"/>
    </row>
    <row r="332" spans="1:4" x14ac:dyDescent="0.25">
      <c r="A332" s="119"/>
      <c r="C332" s="119"/>
      <c r="D332" s="119"/>
    </row>
    <row r="333" spans="1:4" x14ac:dyDescent="0.25">
      <c r="A333" s="119"/>
      <c r="C333" s="119"/>
      <c r="D333" s="119"/>
    </row>
    <row r="334" spans="1:4" x14ac:dyDescent="0.25">
      <c r="A334" s="119"/>
      <c r="C334" s="119"/>
      <c r="D334" s="119"/>
    </row>
    <row r="335" spans="1:4" x14ac:dyDescent="0.25">
      <c r="A335" s="119"/>
      <c r="C335" s="119"/>
      <c r="D335" s="119"/>
    </row>
    <row r="336" spans="1:4" x14ac:dyDescent="0.25">
      <c r="A336" s="119"/>
      <c r="C336" s="119"/>
      <c r="D336" s="119"/>
    </row>
    <row r="337" spans="1:4" x14ac:dyDescent="0.25">
      <c r="A337" s="119"/>
      <c r="C337" s="119"/>
      <c r="D337" s="119"/>
    </row>
    <row r="338" spans="1:4" x14ac:dyDescent="0.25">
      <c r="A338" s="119"/>
      <c r="C338" s="119"/>
      <c r="D338" s="119"/>
    </row>
    <row r="339" spans="1:4" x14ac:dyDescent="0.25">
      <c r="A339" s="119"/>
      <c r="C339" s="119"/>
      <c r="D339" s="119"/>
    </row>
    <row r="340" spans="1:4" x14ac:dyDescent="0.25">
      <c r="A340" s="119"/>
      <c r="C340" s="119"/>
      <c r="D340" s="119"/>
    </row>
    <row r="341" spans="1:4" x14ac:dyDescent="0.25">
      <c r="A341" s="119"/>
      <c r="C341" s="119"/>
      <c r="D341" s="119"/>
    </row>
    <row r="342" spans="1:4" x14ac:dyDescent="0.25">
      <c r="A342" s="119"/>
      <c r="C342" s="119"/>
      <c r="D342" s="119"/>
    </row>
    <row r="343" spans="1:4" x14ac:dyDescent="0.25">
      <c r="A343" s="119"/>
      <c r="C343" s="119"/>
      <c r="D343" s="119"/>
    </row>
    <row r="344" spans="1:4" x14ac:dyDescent="0.25">
      <c r="A344" s="119"/>
      <c r="C344" s="119"/>
      <c r="D344" s="119"/>
    </row>
    <row r="345" spans="1:4" x14ac:dyDescent="0.25">
      <c r="A345" s="119"/>
      <c r="C345" s="119"/>
      <c r="D345" s="119"/>
    </row>
    <row r="346" spans="1:4" x14ac:dyDescent="0.25">
      <c r="A346" s="119"/>
      <c r="C346" s="119"/>
      <c r="D346" s="119"/>
    </row>
    <row r="347" spans="1:4" x14ac:dyDescent="0.25">
      <c r="A347" s="119"/>
      <c r="C347" s="119"/>
      <c r="D347" s="119"/>
    </row>
    <row r="348" spans="1:4" x14ac:dyDescent="0.25">
      <c r="A348" s="119"/>
      <c r="C348" s="119"/>
      <c r="D348" s="119"/>
    </row>
    <row r="349" spans="1:4" x14ac:dyDescent="0.25">
      <c r="A349" s="119"/>
      <c r="C349" s="119"/>
      <c r="D349" s="119"/>
    </row>
    <row r="350" spans="1:4" x14ac:dyDescent="0.25">
      <c r="A350" s="119"/>
      <c r="C350" s="119"/>
      <c r="D350" s="119"/>
    </row>
    <row r="351" spans="1:4" x14ac:dyDescent="0.25">
      <c r="A351" s="119"/>
      <c r="C351" s="119"/>
      <c r="D351" s="119"/>
    </row>
    <row r="352" spans="1:4" x14ac:dyDescent="0.25">
      <c r="A352" s="119"/>
      <c r="C352" s="119"/>
      <c r="D352" s="119"/>
    </row>
    <row r="353" spans="1:4" x14ac:dyDescent="0.25">
      <c r="A353" s="119"/>
      <c r="C353" s="119"/>
      <c r="D353" s="119"/>
    </row>
    <row r="354" spans="1:4" x14ac:dyDescent="0.25">
      <c r="A354" s="119"/>
      <c r="C354" s="119"/>
      <c r="D354" s="119"/>
    </row>
    <row r="355" spans="1:4" x14ac:dyDescent="0.25">
      <c r="A355" s="119"/>
      <c r="C355" s="119"/>
      <c r="D355" s="119"/>
    </row>
    <row r="356" spans="1:4" x14ac:dyDescent="0.25">
      <c r="A356" s="119"/>
      <c r="C356" s="119"/>
      <c r="D356" s="119"/>
    </row>
    <row r="357" spans="1:4" x14ac:dyDescent="0.25">
      <c r="A357" s="119"/>
      <c r="C357" s="119"/>
      <c r="D357" s="119"/>
    </row>
    <row r="358" spans="1:4" x14ac:dyDescent="0.25">
      <c r="A358" s="119"/>
      <c r="C358" s="119"/>
      <c r="D358" s="119"/>
    </row>
    <row r="359" spans="1:4" x14ac:dyDescent="0.25">
      <c r="A359" s="119"/>
      <c r="C359" s="119"/>
      <c r="D359" s="119"/>
    </row>
    <row r="360" spans="1:4" x14ac:dyDescent="0.25">
      <c r="A360" s="119"/>
      <c r="C360" s="119"/>
      <c r="D360" s="119"/>
    </row>
    <row r="361" spans="1:4" x14ac:dyDescent="0.25">
      <c r="A361" s="119"/>
      <c r="C361" s="119"/>
      <c r="D361" s="119"/>
    </row>
    <row r="362" spans="1:4" x14ac:dyDescent="0.25">
      <c r="A362" s="119"/>
      <c r="C362" s="119"/>
      <c r="D362" s="119"/>
    </row>
    <row r="363" spans="1:4" x14ac:dyDescent="0.25">
      <c r="A363" s="119"/>
      <c r="C363" s="119"/>
      <c r="D363" s="119"/>
    </row>
    <row r="364" spans="1:4" x14ac:dyDescent="0.25">
      <c r="A364" s="119"/>
      <c r="C364" s="119"/>
      <c r="D364" s="119"/>
    </row>
    <row r="365" spans="1:4" x14ac:dyDescent="0.25">
      <c r="A365" s="119"/>
      <c r="C365" s="119"/>
      <c r="D365" s="119"/>
    </row>
    <row r="366" spans="1:4" x14ac:dyDescent="0.25">
      <c r="A366" s="119"/>
      <c r="C366" s="119"/>
      <c r="D366" s="119"/>
    </row>
    <row r="367" spans="1:4" x14ac:dyDescent="0.25">
      <c r="A367" s="119"/>
      <c r="C367" s="119"/>
      <c r="D367" s="119"/>
    </row>
    <row r="368" spans="1:4" x14ac:dyDescent="0.25">
      <c r="A368" s="119"/>
      <c r="C368" s="119"/>
      <c r="D368" s="119"/>
    </row>
    <row r="369" spans="1:4" x14ac:dyDescent="0.25">
      <c r="A369" s="119"/>
      <c r="C369" s="119"/>
      <c r="D369" s="119"/>
    </row>
    <row r="370" spans="1:4" x14ac:dyDescent="0.25">
      <c r="A370" s="119"/>
      <c r="C370" s="119"/>
      <c r="D370" s="119"/>
    </row>
    <row r="371" spans="1:4" x14ac:dyDescent="0.25">
      <c r="A371" s="119"/>
      <c r="C371" s="119"/>
      <c r="D371" s="119"/>
    </row>
    <row r="372" spans="1:4" x14ac:dyDescent="0.25">
      <c r="A372" s="119"/>
      <c r="C372" s="119"/>
      <c r="D372" s="119"/>
    </row>
    <row r="373" spans="1:4" x14ac:dyDescent="0.25">
      <c r="A373" s="119"/>
      <c r="C373" s="119"/>
      <c r="D373" s="119"/>
    </row>
    <row r="374" spans="1:4" x14ac:dyDescent="0.25">
      <c r="A374" s="119"/>
      <c r="C374" s="119"/>
      <c r="D374" s="119"/>
    </row>
    <row r="375" spans="1:4" x14ac:dyDescent="0.25">
      <c r="A375" s="119"/>
      <c r="C375" s="119"/>
      <c r="D375" s="119"/>
    </row>
    <row r="376" spans="1:4" x14ac:dyDescent="0.25">
      <c r="A376" s="119"/>
      <c r="C376" s="119"/>
      <c r="D376" s="119"/>
    </row>
    <row r="377" spans="1:4" x14ac:dyDescent="0.25">
      <c r="A377" s="119"/>
      <c r="C377" s="119"/>
      <c r="D377" s="119"/>
    </row>
    <row r="378" spans="1:4" x14ac:dyDescent="0.25">
      <c r="A378" s="119"/>
      <c r="C378" s="119"/>
      <c r="D378" s="119"/>
    </row>
    <row r="379" spans="1:4" x14ac:dyDescent="0.25">
      <c r="A379" s="119"/>
      <c r="C379" s="119"/>
      <c r="D379" s="119"/>
    </row>
    <row r="380" spans="1:4" x14ac:dyDescent="0.25">
      <c r="A380" s="119"/>
      <c r="C380" s="119"/>
      <c r="D380" s="119"/>
    </row>
    <row r="381" spans="1:4" x14ac:dyDescent="0.25">
      <c r="A381" s="119"/>
      <c r="C381" s="119"/>
      <c r="D381" s="119"/>
    </row>
    <row r="382" spans="1:4" x14ac:dyDescent="0.25">
      <c r="A382" s="119"/>
      <c r="C382" s="119"/>
      <c r="D382" s="119"/>
    </row>
    <row r="383" spans="1:4" x14ac:dyDescent="0.25">
      <c r="A383" s="119"/>
      <c r="C383" s="119"/>
      <c r="D383" s="119"/>
    </row>
    <row r="384" spans="1:4" x14ac:dyDescent="0.25">
      <c r="A384" s="119"/>
      <c r="C384" s="119"/>
      <c r="D384" s="119"/>
    </row>
    <row r="385" spans="1:4" x14ac:dyDescent="0.25">
      <c r="A385" s="119"/>
      <c r="C385" s="119"/>
      <c r="D385" s="119"/>
    </row>
    <row r="386" spans="1:4" x14ac:dyDescent="0.25">
      <c r="A386" s="119"/>
      <c r="C386" s="119"/>
      <c r="D386" s="119"/>
    </row>
    <row r="387" spans="1:4" x14ac:dyDescent="0.25">
      <c r="A387" s="119"/>
      <c r="C387" s="119"/>
      <c r="D387" s="119"/>
    </row>
    <row r="388" spans="1:4" x14ac:dyDescent="0.25">
      <c r="A388" s="119"/>
      <c r="C388" s="119"/>
      <c r="D388" s="119"/>
    </row>
    <row r="389" spans="1:4" x14ac:dyDescent="0.25">
      <c r="A389" s="119"/>
      <c r="C389" s="119"/>
      <c r="D389" s="119"/>
    </row>
    <row r="390" spans="1:4" x14ac:dyDescent="0.25">
      <c r="A390" s="119"/>
      <c r="C390" s="119"/>
      <c r="D390" s="119"/>
    </row>
    <row r="391" spans="1:4" x14ac:dyDescent="0.25">
      <c r="A391" s="119"/>
      <c r="C391" s="119"/>
      <c r="D391" s="119"/>
    </row>
    <row r="392" spans="1:4" x14ac:dyDescent="0.25">
      <c r="A392" s="119"/>
      <c r="C392" s="119"/>
      <c r="D392" s="119"/>
    </row>
    <row r="393" spans="1:4" x14ac:dyDescent="0.25">
      <c r="A393" s="119"/>
      <c r="C393" s="119"/>
      <c r="D393" s="119"/>
    </row>
    <row r="394" spans="1:4" x14ac:dyDescent="0.25">
      <c r="A394" s="119"/>
      <c r="C394" s="119"/>
      <c r="D394" s="119"/>
    </row>
    <row r="395" spans="1:4" x14ac:dyDescent="0.25">
      <c r="A395" s="119"/>
      <c r="C395" s="119"/>
      <c r="D395" s="119"/>
    </row>
    <row r="396" spans="1:4" x14ac:dyDescent="0.25">
      <c r="A396" s="119"/>
      <c r="C396" s="119"/>
      <c r="D396" s="119"/>
    </row>
    <row r="397" spans="1:4" x14ac:dyDescent="0.25">
      <c r="A397" s="119"/>
      <c r="C397" s="119"/>
      <c r="D397" s="119"/>
    </row>
    <row r="398" spans="1:4" x14ac:dyDescent="0.25">
      <c r="A398" s="119"/>
      <c r="C398" s="119"/>
      <c r="D398" s="119"/>
    </row>
    <row r="399" spans="1:4" x14ac:dyDescent="0.25">
      <c r="A399" s="119"/>
      <c r="C399" s="119"/>
      <c r="D399" s="119"/>
    </row>
    <row r="400" spans="1:4" x14ac:dyDescent="0.25">
      <c r="A400" s="119"/>
      <c r="C400" s="119"/>
      <c r="D400" s="119"/>
    </row>
    <row r="401" spans="1:4" x14ac:dyDescent="0.25">
      <c r="A401" s="119"/>
      <c r="C401" s="119"/>
      <c r="D401" s="119"/>
    </row>
    <row r="402" spans="1:4" x14ac:dyDescent="0.25">
      <c r="A402" s="119"/>
      <c r="C402" s="119"/>
      <c r="D402" s="119"/>
    </row>
    <row r="403" spans="1:4" x14ac:dyDescent="0.25">
      <c r="A403" s="119"/>
      <c r="C403" s="119"/>
      <c r="D403" s="119"/>
    </row>
    <row r="404" spans="1:4" x14ac:dyDescent="0.25">
      <c r="A404" s="119"/>
      <c r="C404" s="119"/>
      <c r="D404" s="119"/>
    </row>
    <row r="405" spans="1:4" x14ac:dyDescent="0.25">
      <c r="A405" s="119"/>
      <c r="C405" s="119"/>
      <c r="D405" s="119"/>
    </row>
    <row r="406" spans="1:4" x14ac:dyDescent="0.25">
      <c r="A406" s="119"/>
      <c r="C406" s="119"/>
      <c r="D406" s="119"/>
    </row>
    <row r="407" spans="1:4" x14ac:dyDescent="0.25">
      <c r="A407" s="119"/>
      <c r="C407" s="119"/>
      <c r="D407" s="119"/>
    </row>
    <row r="408" spans="1:4" x14ac:dyDescent="0.25">
      <c r="A408" s="119"/>
      <c r="C408" s="119"/>
      <c r="D408" s="119"/>
    </row>
    <row r="409" spans="1:4" x14ac:dyDescent="0.25">
      <c r="A409" s="119"/>
      <c r="C409" s="119"/>
      <c r="D409" s="119"/>
    </row>
    <row r="410" spans="1:4" x14ac:dyDescent="0.25">
      <c r="A410" s="119"/>
      <c r="C410" s="119"/>
      <c r="D410" s="119"/>
    </row>
    <row r="411" spans="1:4" x14ac:dyDescent="0.25">
      <c r="A411" s="119"/>
      <c r="C411" s="119"/>
      <c r="D411" s="119"/>
    </row>
    <row r="412" spans="1:4" x14ac:dyDescent="0.25">
      <c r="A412" s="119"/>
      <c r="C412" s="119"/>
      <c r="D412" s="119"/>
    </row>
    <row r="413" spans="1:4" x14ac:dyDescent="0.25">
      <c r="A413" s="119"/>
      <c r="C413" s="119"/>
      <c r="D413" s="119"/>
    </row>
    <row r="414" spans="1:4" x14ac:dyDescent="0.25">
      <c r="A414" s="119"/>
      <c r="C414" s="119"/>
      <c r="D414" s="119"/>
    </row>
    <row r="415" spans="1:4" x14ac:dyDescent="0.25">
      <c r="A415" s="119"/>
      <c r="C415" s="119"/>
      <c r="D415" s="119"/>
    </row>
    <row r="416" spans="1:4" x14ac:dyDescent="0.25">
      <c r="A416" s="119"/>
      <c r="C416" s="119"/>
      <c r="D416" s="119"/>
    </row>
    <row r="417" spans="1:4" x14ac:dyDescent="0.25">
      <c r="A417" s="119"/>
      <c r="C417" s="119"/>
      <c r="D417" s="119"/>
    </row>
    <row r="418" spans="1:4" x14ac:dyDescent="0.25">
      <c r="A418" s="119"/>
      <c r="C418" s="119"/>
      <c r="D418" s="119"/>
    </row>
    <row r="419" spans="1:4" x14ac:dyDescent="0.25">
      <c r="A419" s="119"/>
      <c r="C419" s="119"/>
      <c r="D419" s="119"/>
    </row>
    <row r="420" spans="1:4" x14ac:dyDescent="0.25">
      <c r="A420" s="119"/>
      <c r="C420" s="119"/>
      <c r="D420" s="119"/>
    </row>
    <row r="421" spans="1:4" x14ac:dyDescent="0.25">
      <c r="A421" s="119"/>
      <c r="C421" s="119"/>
      <c r="D421" s="119"/>
    </row>
    <row r="422" spans="1:4" x14ac:dyDescent="0.25">
      <c r="A422" s="119"/>
      <c r="C422" s="119"/>
      <c r="D422" s="119"/>
    </row>
    <row r="423" spans="1:4" x14ac:dyDescent="0.25">
      <c r="A423" s="119"/>
      <c r="C423" s="119"/>
      <c r="D423" s="119"/>
    </row>
    <row r="424" spans="1:4" x14ac:dyDescent="0.25">
      <c r="A424" s="119"/>
      <c r="C424" s="119"/>
      <c r="D424" s="119"/>
    </row>
    <row r="425" spans="1:4" x14ac:dyDescent="0.25">
      <c r="A425" s="119"/>
      <c r="C425" s="119"/>
      <c r="D425" s="119"/>
    </row>
    <row r="426" spans="1:4" x14ac:dyDescent="0.25">
      <c r="A426" s="119"/>
      <c r="C426" s="119"/>
      <c r="D426" s="119"/>
    </row>
    <row r="427" spans="1:4" x14ac:dyDescent="0.25">
      <c r="A427" s="119"/>
      <c r="C427" s="119"/>
      <c r="D427" s="119"/>
    </row>
    <row r="428" spans="1:4" x14ac:dyDescent="0.25">
      <c r="A428" s="119"/>
      <c r="C428" s="119"/>
      <c r="D428" s="119"/>
    </row>
    <row r="429" spans="1:4" x14ac:dyDescent="0.25">
      <c r="A429" s="119"/>
      <c r="C429" s="119"/>
      <c r="D429" s="119"/>
    </row>
    <row r="430" spans="1:4" x14ac:dyDescent="0.25">
      <c r="A430" s="119"/>
      <c r="C430" s="119"/>
      <c r="D430" s="119"/>
    </row>
    <row r="431" spans="1:4" x14ac:dyDescent="0.25">
      <c r="A431" s="119"/>
      <c r="C431" s="119"/>
      <c r="D431" s="119"/>
    </row>
    <row r="432" spans="1:4" x14ac:dyDescent="0.25">
      <c r="A432" s="119"/>
      <c r="C432" s="119"/>
      <c r="D432" s="119"/>
    </row>
    <row r="433" spans="1:4" x14ac:dyDescent="0.25">
      <c r="A433" s="119"/>
      <c r="C433" s="119"/>
      <c r="D433" s="119"/>
    </row>
    <row r="434" spans="1:4" x14ac:dyDescent="0.25">
      <c r="A434" s="119"/>
      <c r="C434" s="119"/>
      <c r="D434" s="119"/>
    </row>
    <row r="435" spans="1:4" x14ac:dyDescent="0.25">
      <c r="A435" s="119"/>
      <c r="C435" s="119"/>
      <c r="D435" s="119"/>
    </row>
    <row r="436" spans="1:4" x14ac:dyDescent="0.25">
      <c r="A436" s="119"/>
      <c r="C436" s="119"/>
      <c r="D436" s="119"/>
    </row>
    <row r="437" spans="1:4" x14ac:dyDescent="0.25">
      <c r="A437" s="119"/>
      <c r="C437" s="119"/>
      <c r="D437" s="119"/>
    </row>
    <row r="438" spans="1:4" x14ac:dyDescent="0.25">
      <c r="A438" s="119"/>
      <c r="C438" s="119"/>
      <c r="D438" s="119"/>
    </row>
    <row r="439" spans="1:4" x14ac:dyDescent="0.25">
      <c r="A439" s="119"/>
      <c r="C439" s="119"/>
      <c r="D439" s="119"/>
    </row>
    <row r="440" spans="1:4" x14ac:dyDescent="0.25">
      <c r="A440" s="119"/>
      <c r="C440" s="119"/>
      <c r="D440" s="119"/>
    </row>
    <row r="441" spans="1:4" x14ac:dyDescent="0.25">
      <c r="A441" s="119"/>
      <c r="C441" s="119"/>
      <c r="D441" s="119"/>
    </row>
    <row r="442" spans="1:4" x14ac:dyDescent="0.25">
      <c r="A442" s="119"/>
      <c r="C442" s="119"/>
      <c r="D442" s="119"/>
    </row>
    <row r="443" spans="1:4" x14ac:dyDescent="0.25">
      <c r="A443" s="119"/>
      <c r="C443" s="119"/>
      <c r="D443" s="119"/>
    </row>
    <row r="444" spans="1:4" x14ac:dyDescent="0.25">
      <c r="A444" s="119"/>
      <c r="C444" s="119"/>
      <c r="D444" s="119"/>
    </row>
    <row r="445" spans="1:4" x14ac:dyDescent="0.25">
      <c r="A445" s="119"/>
      <c r="C445" s="119"/>
      <c r="D445" s="119"/>
    </row>
    <row r="446" spans="1:4" x14ac:dyDescent="0.25">
      <c r="A446" s="119"/>
      <c r="C446" s="119"/>
      <c r="D446" s="119"/>
    </row>
    <row r="447" spans="1:4" x14ac:dyDescent="0.25">
      <c r="A447" s="119"/>
      <c r="C447" s="119"/>
      <c r="D447" s="119"/>
    </row>
    <row r="448" spans="1:4" x14ac:dyDescent="0.25">
      <c r="A448" s="119"/>
      <c r="C448" s="119"/>
      <c r="D448" s="119"/>
    </row>
    <row r="449" spans="1:4" x14ac:dyDescent="0.25">
      <c r="A449" s="119"/>
      <c r="C449" s="119"/>
      <c r="D449" s="119"/>
    </row>
    <row r="450" spans="1:4" x14ac:dyDescent="0.25">
      <c r="A450" s="119"/>
      <c r="C450" s="119"/>
      <c r="D450" s="119"/>
    </row>
    <row r="451" spans="1:4" x14ac:dyDescent="0.25">
      <c r="A451" s="119"/>
      <c r="C451" s="119"/>
      <c r="D451" s="119"/>
    </row>
    <row r="452" spans="1:4" x14ac:dyDescent="0.25">
      <c r="A452" s="119"/>
      <c r="C452" s="119"/>
      <c r="D452" s="119"/>
    </row>
    <row r="453" spans="1:4" x14ac:dyDescent="0.25">
      <c r="A453" s="119"/>
      <c r="C453" s="119"/>
      <c r="D453" s="119"/>
    </row>
    <row r="454" spans="1:4" x14ac:dyDescent="0.25">
      <c r="A454" s="119"/>
      <c r="C454" s="119"/>
      <c r="D454" s="119"/>
    </row>
    <row r="455" spans="1:4" x14ac:dyDescent="0.25">
      <c r="A455" s="119"/>
      <c r="C455" s="119"/>
      <c r="D455" s="119"/>
    </row>
    <row r="456" spans="1:4" x14ac:dyDescent="0.25">
      <c r="A456" s="119"/>
      <c r="C456" s="119"/>
      <c r="D456" s="119"/>
    </row>
    <row r="457" spans="1:4" x14ac:dyDescent="0.25">
      <c r="A457" s="119"/>
      <c r="C457" s="119"/>
      <c r="D457" s="119"/>
    </row>
    <row r="458" spans="1:4" x14ac:dyDescent="0.25">
      <c r="A458" s="119"/>
      <c r="C458" s="119"/>
      <c r="D458" s="119"/>
    </row>
    <row r="459" spans="1:4" x14ac:dyDescent="0.25">
      <c r="A459" s="119"/>
      <c r="C459" s="119"/>
      <c r="D459" s="119"/>
    </row>
    <row r="460" spans="1:4" x14ac:dyDescent="0.25">
      <c r="A460" s="119"/>
      <c r="C460" s="119"/>
      <c r="D460" s="119"/>
    </row>
    <row r="461" spans="1:4" x14ac:dyDescent="0.25">
      <c r="A461" s="119"/>
      <c r="C461" s="119"/>
      <c r="D461" s="119"/>
    </row>
    <row r="462" spans="1:4" x14ac:dyDescent="0.25">
      <c r="A462" s="119"/>
      <c r="C462" s="119"/>
      <c r="D462" s="119"/>
    </row>
    <row r="463" spans="1:4" x14ac:dyDescent="0.25">
      <c r="A463" s="119"/>
      <c r="C463" s="119"/>
      <c r="D463" s="119"/>
    </row>
    <row r="464" spans="1:4" x14ac:dyDescent="0.25">
      <c r="A464" s="119"/>
      <c r="C464" s="119"/>
      <c r="D464" s="119"/>
    </row>
    <row r="465" spans="1:4" x14ac:dyDescent="0.25">
      <c r="A465" s="119"/>
      <c r="C465" s="119"/>
      <c r="D465" s="119"/>
    </row>
    <row r="466" spans="1:4" x14ac:dyDescent="0.25">
      <c r="A466" s="119"/>
      <c r="C466" s="119"/>
      <c r="D466" s="119"/>
    </row>
    <row r="467" spans="1:4" x14ac:dyDescent="0.25">
      <c r="A467" s="119"/>
      <c r="C467" s="119"/>
      <c r="D467" s="119"/>
    </row>
    <row r="468" spans="1:4" x14ac:dyDescent="0.25">
      <c r="A468" s="119"/>
      <c r="C468" s="119"/>
      <c r="D468" s="119"/>
    </row>
    <row r="469" spans="1:4" x14ac:dyDescent="0.25">
      <c r="A469" s="119"/>
      <c r="C469" s="119"/>
      <c r="D469" s="119"/>
    </row>
    <row r="470" spans="1:4" x14ac:dyDescent="0.25">
      <c r="A470" s="119"/>
      <c r="C470" s="119"/>
      <c r="D470" s="119"/>
    </row>
    <row r="471" spans="1:4" x14ac:dyDescent="0.25">
      <c r="A471" s="119"/>
      <c r="C471" s="119"/>
      <c r="D471" s="119"/>
    </row>
    <row r="472" spans="1:4" x14ac:dyDescent="0.25">
      <c r="A472" s="119"/>
      <c r="C472" s="119"/>
      <c r="D472" s="119"/>
    </row>
    <row r="473" spans="1:4" x14ac:dyDescent="0.25">
      <c r="A473" s="119"/>
      <c r="C473" s="119"/>
      <c r="D473" s="119"/>
    </row>
    <row r="474" spans="1:4" x14ac:dyDescent="0.25">
      <c r="A474" s="119"/>
      <c r="C474" s="119"/>
      <c r="D474" s="119"/>
    </row>
    <row r="475" spans="1:4" x14ac:dyDescent="0.25">
      <c r="A475" s="119"/>
      <c r="C475" s="119"/>
      <c r="D475" s="119"/>
    </row>
    <row r="476" spans="1:4" x14ac:dyDescent="0.25">
      <c r="A476" s="119"/>
      <c r="C476" s="119"/>
      <c r="D476" s="119"/>
    </row>
    <row r="477" spans="1:4" x14ac:dyDescent="0.25">
      <c r="A477" s="119"/>
      <c r="C477" s="119"/>
      <c r="D477" s="119"/>
    </row>
    <row r="478" spans="1:4" x14ac:dyDescent="0.25">
      <c r="A478" s="119"/>
      <c r="C478" s="119"/>
      <c r="D478" s="119"/>
    </row>
    <row r="479" spans="1:4" x14ac:dyDescent="0.25">
      <c r="A479" s="119"/>
      <c r="C479" s="119"/>
      <c r="D479" s="119"/>
    </row>
    <row r="480" spans="1:4" x14ac:dyDescent="0.25">
      <c r="A480" s="119"/>
      <c r="C480" s="119"/>
      <c r="D480" s="119"/>
    </row>
    <row r="481" spans="1:4" x14ac:dyDescent="0.25">
      <c r="A481" s="119"/>
      <c r="C481" s="119"/>
      <c r="D481" s="119"/>
    </row>
    <row r="482" spans="1:4" x14ac:dyDescent="0.25">
      <c r="A482" s="119"/>
      <c r="C482" s="119"/>
      <c r="D482" s="119"/>
    </row>
    <row r="483" spans="1:4" x14ac:dyDescent="0.25">
      <c r="A483" s="119"/>
      <c r="C483" s="119"/>
      <c r="D483" s="119"/>
    </row>
    <row r="484" spans="1:4" x14ac:dyDescent="0.25">
      <c r="A484" s="119"/>
      <c r="C484" s="119"/>
      <c r="D484" s="119"/>
    </row>
    <row r="485" spans="1:4" x14ac:dyDescent="0.25">
      <c r="A485" s="119"/>
      <c r="C485" s="119"/>
      <c r="D485" s="119"/>
    </row>
    <row r="486" spans="1:4" x14ac:dyDescent="0.25">
      <c r="A486" s="119"/>
      <c r="C486" s="119"/>
      <c r="D486" s="119"/>
    </row>
    <row r="487" spans="1:4" x14ac:dyDescent="0.25">
      <c r="A487" s="119"/>
      <c r="C487" s="119"/>
      <c r="D487" s="119"/>
    </row>
    <row r="488" spans="1:4" x14ac:dyDescent="0.25">
      <c r="A488" s="119"/>
      <c r="C488" s="119"/>
      <c r="D488" s="119"/>
    </row>
    <row r="489" spans="1:4" x14ac:dyDescent="0.25">
      <c r="A489" s="119"/>
      <c r="C489" s="119"/>
      <c r="D489" s="119"/>
    </row>
    <row r="490" spans="1:4" x14ac:dyDescent="0.25">
      <c r="A490" s="119"/>
      <c r="C490" s="119"/>
      <c r="D490" s="119"/>
    </row>
    <row r="491" spans="1:4" x14ac:dyDescent="0.25">
      <c r="A491" s="119"/>
      <c r="C491" s="119"/>
      <c r="D491" s="119"/>
    </row>
    <row r="492" spans="1:4" x14ac:dyDescent="0.25">
      <c r="A492" s="119"/>
      <c r="C492" s="119"/>
      <c r="D492" s="119"/>
    </row>
    <row r="493" spans="1:4" x14ac:dyDescent="0.25">
      <c r="A493" s="119"/>
      <c r="C493" s="119"/>
      <c r="D493" s="119"/>
    </row>
    <row r="494" spans="1:4" x14ac:dyDescent="0.25">
      <c r="A494" s="119"/>
      <c r="C494" s="119"/>
      <c r="D494" s="119"/>
    </row>
    <row r="495" spans="1:4" x14ac:dyDescent="0.25">
      <c r="A495" s="119"/>
      <c r="C495" s="119"/>
      <c r="D495" s="119"/>
    </row>
    <row r="496" spans="1:4" x14ac:dyDescent="0.25">
      <c r="A496" s="119"/>
      <c r="C496" s="119"/>
      <c r="D496" s="119"/>
    </row>
    <row r="497" spans="1:4" x14ac:dyDescent="0.25">
      <c r="A497" s="119"/>
      <c r="C497" s="119"/>
      <c r="D497" s="119"/>
    </row>
    <row r="498" spans="1:4" x14ac:dyDescent="0.25">
      <c r="A498" s="119"/>
      <c r="C498" s="119"/>
      <c r="D498" s="119"/>
    </row>
    <row r="499" spans="1:4" x14ac:dyDescent="0.25">
      <c r="A499" s="119"/>
      <c r="C499" s="119"/>
      <c r="D499" s="119"/>
    </row>
    <row r="500" spans="1:4" x14ac:dyDescent="0.25">
      <c r="A500" s="119"/>
      <c r="C500" s="119"/>
      <c r="D500" s="119"/>
    </row>
    <row r="501" spans="1:4" x14ac:dyDescent="0.25">
      <c r="A501" s="119"/>
      <c r="C501" s="119"/>
      <c r="D501" s="119"/>
    </row>
    <row r="502" spans="1:4" x14ac:dyDescent="0.25">
      <c r="A502" s="119"/>
      <c r="C502" s="119"/>
      <c r="D502" s="119"/>
    </row>
    <row r="503" spans="1:4" x14ac:dyDescent="0.25">
      <c r="A503" s="119"/>
      <c r="C503" s="119"/>
      <c r="D503" s="119"/>
    </row>
    <row r="504" spans="1:4" x14ac:dyDescent="0.25">
      <c r="A504" s="119"/>
      <c r="C504" s="119"/>
      <c r="D504" s="119"/>
    </row>
    <row r="505" spans="1:4" x14ac:dyDescent="0.25">
      <c r="A505" s="119"/>
      <c r="C505" s="119"/>
      <c r="D505" s="119"/>
    </row>
    <row r="506" spans="1:4" x14ac:dyDescent="0.25">
      <c r="A506" s="119"/>
      <c r="C506" s="119"/>
      <c r="D506" s="119"/>
    </row>
    <row r="507" spans="1:4" x14ac:dyDescent="0.25">
      <c r="A507" s="119"/>
      <c r="C507" s="119"/>
      <c r="D507" s="119"/>
    </row>
    <row r="508" spans="1:4" x14ac:dyDescent="0.25">
      <c r="A508" s="119"/>
      <c r="C508" s="119"/>
      <c r="D508" s="119"/>
    </row>
    <row r="509" spans="1:4" x14ac:dyDescent="0.25">
      <c r="A509" s="119"/>
      <c r="C509" s="119"/>
      <c r="D509" s="119"/>
    </row>
    <row r="510" spans="1:4" x14ac:dyDescent="0.25">
      <c r="A510" s="119"/>
      <c r="C510" s="119"/>
      <c r="D510" s="119"/>
    </row>
    <row r="511" spans="1:4" x14ac:dyDescent="0.25">
      <c r="A511" s="119"/>
      <c r="C511" s="119"/>
      <c r="D511" s="119"/>
    </row>
    <row r="512" spans="1:4" x14ac:dyDescent="0.25">
      <c r="A512" s="119"/>
      <c r="C512" s="119"/>
      <c r="D512" s="119"/>
    </row>
    <row r="513" spans="1:4" x14ac:dyDescent="0.25">
      <c r="A513" s="119"/>
      <c r="C513" s="119"/>
      <c r="D513" s="119"/>
    </row>
    <row r="514" spans="1:4" x14ac:dyDescent="0.25">
      <c r="A514" s="119"/>
      <c r="C514" s="119"/>
      <c r="D514" s="119"/>
    </row>
    <row r="515" spans="1:4" x14ac:dyDescent="0.25">
      <c r="A515" s="119"/>
      <c r="C515" s="119"/>
      <c r="D515" s="119"/>
    </row>
    <row r="516" spans="1:4" x14ac:dyDescent="0.25">
      <c r="A516" s="119"/>
      <c r="C516" s="119"/>
      <c r="D516" s="119"/>
    </row>
    <row r="517" spans="1:4" x14ac:dyDescent="0.25">
      <c r="A517" s="119"/>
      <c r="C517" s="119"/>
      <c r="D517" s="119"/>
    </row>
    <row r="518" spans="1:4" x14ac:dyDescent="0.25">
      <c r="A518" s="119"/>
      <c r="C518" s="119"/>
      <c r="D518" s="119"/>
    </row>
    <row r="519" spans="1:4" x14ac:dyDescent="0.25">
      <c r="A519" s="119"/>
      <c r="C519" s="119"/>
      <c r="D519" s="119"/>
    </row>
    <row r="520" spans="1:4" x14ac:dyDescent="0.25">
      <c r="A520" s="119"/>
      <c r="C520" s="119"/>
      <c r="D520" s="119"/>
    </row>
    <row r="521" spans="1:4" x14ac:dyDescent="0.25">
      <c r="A521" s="119"/>
      <c r="C521" s="119"/>
      <c r="D521" s="119"/>
    </row>
    <row r="522" spans="1:4" x14ac:dyDescent="0.25">
      <c r="A522" s="119"/>
      <c r="C522" s="119"/>
      <c r="D522" s="119"/>
    </row>
    <row r="523" spans="1:4" x14ac:dyDescent="0.25">
      <c r="A523" s="119"/>
      <c r="C523" s="119"/>
      <c r="D523" s="119"/>
    </row>
    <row r="524" spans="1:4" x14ac:dyDescent="0.25">
      <c r="A524" s="119"/>
      <c r="C524" s="119"/>
      <c r="D524" s="119"/>
    </row>
    <row r="525" spans="1:4" x14ac:dyDescent="0.25">
      <c r="A525" s="119"/>
      <c r="C525" s="119"/>
      <c r="D525" s="119"/>
    </row>
    <row r="526" spans="1:4" x14ac:dyDescent="0.25">
      <c r="A526" s="119"/>
      <c r="C526" s="119"/>
      <c r="D526" s="119"/>
    </row>
    <row r="527" spans="1:4" x14ac:dyDescent="0.25">
      <c r="A527" s="119"/>
      <c r="C527" s="119"/>
      <c r="D527" s="119"/>
    </row>
    <row r="528" spans="1:4" x14ac:dyDescent="0.25">
      <c r="A528" s="119"/>
      <c r="C528" s="119"/>
      <c r="D528" s="119"/>
    </row>
    <row r="529" spans="1:4" x14ac:dyDescent="0.25">
      <c r="A529" s="119"/>
      <c r="C529" s="119"/>
      <c r="D529" s="119"/>
    </row>
    <row r="530" spans="1:4" x14ac:dyDescent="0.25">
      <c r="A530" s="119"/>
      <c r="C530" s="119"/>
      <c r="D530" s="119"/>
    </row>
    <row r="531" spans="1:4" x14ac:dyDescent="0.25">
      <c r="A531" s="119"/>
      <c r="C531" s="119"/>
      <c r="D531" s="119"/>
    </row>
    <row r="532" spans="1:4" x14ac:dyDescent="0.25">
      <c r="A532" s="119"/>
      <c r="C532" s="119"/>
      <c r="D532" s="119"/>
    </row>
    <row r="533" spans="1:4" x14ac:dyDescent="0.25">
      <c r="A533" s="119"/>
      <c r="C533" s="119"/>
      <c r="D533" s="119"/>
    </row>
    <row r="534" spans="1:4" x14ac:dyDescent="0.25">
      <c r="A534" s="119"/>
      <c r="C534" s="119"/>
      <c r="D534" s="119"/>
    </row>
    <row r="535" spans="1:4" x14ac:dyDescent="0.25">
      <c r="A535" s="119"/>
      <c r="C535" s="119"/>
      <c r="D535" s="119"/>
    </row>
    <row r="536" spans="1:4" x14ac:dyDescent="0.25">
      <c r="A536" s="119"/>
      <c r="C536" s="119"/>
      <c r="D536" s="119"/>
    </row>
    <row r="537" spans="1:4" x14ac:dyDescent="0.25">
      <c r="A537" s="119"/>
      <c r="C537" s="119"/>
      <c r="D537" s="119"/>
    </row>
    <row r="538" spans="1:4" x14ac:dyDescent="0.25">
      <c r="A538" s="119"/>
      <c r="C538" s="119"/>
      <c r="D538" s="119"/>
    </row>
    <row r="539" spans="1:4" x14ac:dyDescent="0.25">
      <c r="A539" s="119"/>
      <c r="C539" s="119"/>
      <c r="D539" s="119"/>
    </row>
    <row r="540" spans="1:4" x14ac:dyDescent="0.25">
      <c r="A540" s="119"/>
      <c r="C540" s="119"/>
      <c r="D540" s="119"/>
    </row>
    <row r="541" spans="1:4" x14ac:dyDescent="0.25">
      <c r="A541" s="119"/>
      <c r="C541" s="119"/>
      <c r="D541" s="119"/>
    </row>
    <row r="542" spans="1:4" x14ac:dyDescent="0.25">
      <c r="A542" s="119"/>
      <c r="C542" s="119"/>
      <c r="D542" s="119"/>
    </row>
    <row r="543" spans="1:4" x14ac:dyDescent="0.25">
      <c r="A543" s="119"/>
      <c r="C543" s="119"/>
      <c r="D543" s="119"/>
    </row>
    <row r="544" spans="1:4" x14ac:dyDescent="0.25">
      <c r="A544" s="119"/>
      <c r="C544" s="119"/>
      <c r="D544" s="119"/>
    </row>
    <row r="545" spans="1:4" x14ac:dyDescent="0.25">
      <c r="A545" s="119"/>
      <c r="C545" s="119"/>
      <c r="D545" s="119"/>
    </row>
    <row r="546" spans="1:4" x14ac:dyDescent="0.25">
      <c r="A546" s="119"/>
      <c r="C546" s="119"/>
      <c r="D546" s="119"/>
    </row>
    <row r="547" spans="1:4" x14ac:dyDescent="0.25">
      <c r="A547" s="119"/>
      <c r="C547" s="119"/>
      <c r="D547" s="119"/>
    </row>
    <row r="548" spans="1:4" x14ac:dyDescent="0.25">
      <c r="A548" s="119"/>
      <c r="C548" s="119"/>
      <c r="D548" s="119"/>
    </row>
    <row r="549" spans="1:4" x14ac:dyDescent="0.25">
      <c r="A549" s="119"/>
      <c r="C549" s="119"/>
      <c r="D549" s="119"/>
    </row>
    <row r="550" spans="1:4" x14ac:dyDescent="0.25">
      <c r="A550" s="119"/>
      <c r="C550" s="119"/>
      <c r="D550" s="119"/>
    </row>
    <row r="551" spans="1:4" x14ac:dyDescent="0.25">
      <c r="A551" s="119"/>
      <c r="C551" s="119"/>
      <c r="D551" s="119"/>
    </row>
    <row r="552" spans="1:4" x14ac:dyDescent="0.25">
      <c r="A552" s="119"/>
      <c r="C552" s="119"/>
      <c r="D552" s="119"/>
    </row>
    <row r="553" spans="1:4" x14ac:dyDescent="0.25">
      <c r="A553" s="119"/>
      <c r="C553" s="119"/>
      <c r="D553" s="119"/>
    </row>
    <row r="554" spans="1:4" x14ac:dyDescent="0.25">
      <c r="A554" s="119"/>
      <c r="C554" s="119"/>
      <c r="D554" s="119"/>
    </row>
    <row r="555" spans="1:4" x14ac:dyDescent="0.25">
      <c r="A555" s="119"/>
      <c r="C555" s="119"/>
      <c r="D555" s="119"/>
    </row>
    <row r="556" spans="1:4" x14ac:dyDescent="0.25">
      <c r="A556" s="119"/>
      <c r="C556" s="119"/>
      <c r="D556" s="119"/>
    </row>
    <row r="557" spans="1:4" x14ac:dyDescent="0.25">
      <c r="A557" s="119"/>
      <c r="C557" s="119"/>
      <c r="D557" s="119"/>
    </row>
    <row r="558" spans="1:4" x14ac:dyDescent="0.25">
      <c r="A558" s="119"/>
      <c r="C558" s="119"/>
      <c r="D558" s="119"/>
    </row>
    <row r="559" spans="1:4" x14ac:dyDescent="0.25">
      <c r="A559" s="119"/>
      <c r="C559" s="119"/>
      <c r="D559" s="119"/>
    </row>
    <row r="560" spans="1:4" x14ac:dyDescent="0.25">
      <c r="A560" s="119"/>
      <c r="C560" s="119"/>
      <c r="D560" s="119"/>
    </row>
    <row r="561" spans="1:4" x14ac:dyDescent="0.25">
      <c r="A561" s="119"/>
      <c r="C561" s="119"/>
      <c r="D561" s="119"/>
    </row>
    <row r="562" spans="1:4" x14ac:dyDescent="0.25">
      <c r="A562" s="119"/>
      <c r="C562" s="119"/>
      <c r="D562" s="119"/>
    </row>
    <row r="563" spans="1:4" x14ac:dyDescent="0.25">
      <c r="A563" s="119"/>
      <c r="C563" s="119"/>
      <c r="D563" s="119"/>
    </row>
    <row r="564" spans="1:4" x14ac:dyDescent="0.25">
      <c r="A564" s="119"/>
      <c r="C564" s="119"/>
      <c r="D564" s="119"/>
    </row>
    <row r="565" spans="1:4" x14ac:dyDescent="0.25">
      <c r="A565" s="119"/>
      <c r="C565" s="119"/>
      <c r="D565" s="119"/>
    </row>
    <row r="566" spans="1:4" x14ac:dyDescent="0.25">
      <c r="A566" s="119"/>
      <c r="C566" s="119"/>
      <c r="D566" s="119"/>
    </row>
    <row r="567" spans="1:4" x14ac:dyDescent="0.25">
      <c r="A567" s="119"/>
      <c r="C567" s="119"/>
      <c r="D567" s="119"/>
    </row>
    <row r="568" spans="1:4" x14ac:dyDescent="0.25">
      <c r="A568" s="119"/>
      <c r="C568" s="119"/>
      <c r="D568" s="119"/>
    </row>
    <row r="569" spans="1:4" x14ac:dyDescent="0.25">
      <c r="A569" s="119"/>
      <c r="C569" s="119"/>
      <c r="D569" s="119"/>
    </row>
    <row r="570" spans="1:4" x14ac:dyDescent="0.25">
      <c r="A570" s="119"/>
      <c r="C570" s="119"/>
      <c r="D570" s="119"/>
    </row>
    <row r="571" spans="1:4" x14ac:dyDescent="0.25">
      <c r="A571" s="119"/>
      <c r="C571" s="119"/>
      <c r="D571" s="119"/>
    </row>
    <row r="572" spans="1:4" x14ac:dyDescent="0.25">
      <c r="A572" s="119"/>
      <c r="C572" s="119"/>
      <c r="D572" s="119"/>
    </row>
    <row r="573" spans="1:4" x14ac:dyDescent="0.25">
      <c r="A573" s="119"/>
      <c r="C573" s="119"/>
      <c r="D573" s="119"/>
    </row>
    <row r="574" spans="1:4" x14ac:dyDescent="0.25">
      <c r="A574" s="119"/>
      <c r="C574" s="119"/>
      <c r="D574" s="119"/>
    </row>
    <row r="575" spans="1:4" x14ac:dyDescent="0.25">
      <c r="A575" s="119"/>
      <c r="C575" s="119"/>
      <c r="D575" s="119"/>
    </row>
    <row r="576" spans="1:4" x14ac:dyDescent="0.25">
      <c r="A576" s="119"/>
      <c r="C576" s="119"/>
      <c r="D576" s="119"/>
    </row>
    <row r="577" spans="1:4" x14ac:dyDescent="0.25">
      <c r="A577" s="119"/>
      <c r="C577" s="119"/>
      <c r="D577" s="119"/>
    </row>
    <row r="578" spans="1:4" x14ac:dyDescent="0.25">
      <c r="A578" s="119"/>
      <c r="C578" s="119"/>
      <c r="D578" s="119"/>
    </row>
    <row r="579" spans="1:4" x14ac:dyDescent="0.25">
      <c r="A579" s="119"/>
      <c r="C579" s="119"/>
      <c r="D579" s="119"/>
    </row>
    <row r="580" spans="1:4" x14ac:dyDescent="0.25">
      <c r="A580" s="119"/>
      <c r="C580" s="119"/>
      <c r="D580" s="119"/>
    </row>
    <row r="581" spans="1:4" x14ac:dyDescent="0.25">
      <c r="A581" s="119"/>
      <c r="C581" s="119"/>
      <c r="D581" s="119"/>
    </row>
    <row r="582" spans="1:4" x14ac:dyDescent="0.25">
      <c r="A582" s="119"/>
      <c r="C582" s="119"/>
      <c r="D582" s="119"/>
    </row>
    <row r="583" spans="1:4" x14ac:dyDescent="0.25">
      <c r="A583" s="119"/>
      <c r="C583" s="119"/>
      <c r="D583" s="119"/>
    </row>
    <row r="584" spans="1:4" x14ac:dyDescent="0.25">
      <c r="A584" s="119"/>
      <c r="C584" s="119"/>
      <c r="D584" s="119"/>
    </row>
    <row r="585" spans="1:4" x14ac:dyDescent="0.25">
      <c r="A585" s="119"/>
      <c r="C585" s="119"/>
      <c r="D585" s="119"/>
    </row>
    <row r="586" spans="1:4" x14ac:dyDescent="0.25">
      <c r="A586" s="119"/>
      <c r="C586" s="119"/>
      <c r="D586" s="119"/>
    </row>
    <row r="587" spans="1:4" x14ac:dyDescent="0.25">
      <c r="A587" s="119"/>
      <c r="C587" s="119"/>
      <c r="D587" s="119"/>
    </row>
    <row r="588" spans="1:4" x14ac:dyDescent="0.25">
      <c r="A588" s="119"/>
      <c r="C588" s="119"/>
      <c r="D588" s="119"/>
    </row>
    <row r="589" spans="1:4" x14ac:dyDescent="0.25">
      <c r="A589" s="119"/>
      <c r="C589" s="119"/>
      <c r="D589" s="119"/>
    </row>
    <row r="590" spans="1:4" x14ac:dyDescent="0.25">
      <c r="A590" s="119"/>
      <c r="C590" s="119"/>
      <c r="D590" s="119"/>
    </row>
    <row r="591" spans="1:4" x14ac:dyDescent="0.25">
      <c r="A591" s="119"/>
      <c r="C591" s="119"/>
      <c r="D591" s="119"/>
    </row>
    <row r="592" spans="1:4" x14ac:dyDescent="0.25">
      <c r="A592" s="119"/>
      <c r="C592" s="119"/>
      <c r="D592" s="119"/>
    </row>
    <row r="593" spans="1:4" x14ac:dyDescent="0.25">
      <c r="A593" s="119"/>
      <c r="C593" s="119"/>
      <c r="D593" s="119"/>
    </row>
    <row r="594" spans="1:4" x14ac:dyDescent="0.25">
      <c r="A594" s="119"/>
      <c r="C594" s="119"/>
      <c r="D594" s="119"/>
    </row>
    <row r="595" spans="1:4" x14ac:dyDescent="0.25">
      <c r="A595" s="119"/>
      <c r="C595" s="119"/>
      <c r="D595" s="119"/>
    </row>
    <row r="596" spans="1:4" x14ac:dyDescent="0.25">
      <c r="A596" s="119"/>
      <c r="C596" s="119"/>
      <c r="D596" s="119"/>
    </row>
    <row r="597" spans="1:4" x14ac:dyDescent="0.25">
      <c r="A597" s="119"/>
      <c r="C597" s="119"/>
      <c r="D597" s="119"/>
    </row>
    <row r="598" spans="1:4" x14ac:dyDescent="0.25">
      <c r="A598" s="119"/>
      <c r="C598" s="119"/>
      <c r="D598" s="119"/>
    </row>
    <row r="599" spans="1:4" x14ac:dyDescent="0.25">
      <c r="A599" s="119"/>
      <c r="C599" s="119"/>
      <c r="D599" s="119"/>
    </row>
    <row r="600" spans="1:4" x14ac:dyDescent="0.25">
      <c r="A600" s="119"/>
      <c r="C600" s="119"/>
      <c r="D600" s="119"/>
    </row>
    <row r="601" spans="1:4" x14ac:dyDescent="0.25">
      <c r="A601" s="119"/>
      <c r="C601" s="119"/>
      <c r="D601" s="119"/>
    </row>
    <row r="602" spans="1:4" x14ac:dyDescent="0.25">
      <c r="A602" s="119"/>
      <c r="C602" s="119"/>
      <c r="D602" s="119"/>
    </row>
  </sheetData>
  <mergeCells count="66">
    <mergeCell ref="D110:E110"/>
    <mergeCell ref="A89:B89"/>
    <mergeCell ref="C89:E92"/>
    <mergeCell ref="D107:E107"/>
    <mergeCell ref="D108:E108"/>
    <mergeCell ref="D109:E109"/>
    <mergeCell ref="F1:G1"/>
    <mergeCell ref="A1:E1"/>
    <mergeCell ref="A2:E2"/>
    <mergeCell ref="A7:E7"/>
    <mergeCell ref="A3:B3"/>
    <mergeCell ref="C3:E6"/>
    <mergeCell ref="A6:B6"/>
    <mergeCell ref="D120:E120"/>
    <mergeCell ref="D121:E121"/>
    <mergeCell ref="A93:E93"/>
    <mergeCell ref="D94:E94"/>
    <mergeCell ref="D95:E95"/>
    <mergeCell ref="D96:E96"/>
    <mergeCell ref="D97:E97"/>
    <mergeCell ref="D98:E98"/>
    <mergeCell ref="D99:E99"/>
    <mergeCell ref="D100:E100"/>
    <mergeCell ref="D101:E101"/>
    <mergeCell ref="D102:E102"/>
    <mergeCell ref="D103:E103"/>
    <mergeCell ref="D104:E104"/>
    <mergeCell ref="D105:E105"/>
    <mergeCell ref="D106:E106"/>
    <mergeCell ref="C11:E11"/>
    <mergeCell ref="A12:E12"/>
    <mergeCell ref="A13:E13"/>
    <mergeCell ref="D14:E14"/>
    <mergeCell ref="C19:E19"/>
    <mergeCell ref="D118:E118"/>
    <mergeCell ref="A20:E20"/>
    <mergeCell ref="A21:E21"/>
    <mergeCell ref="C46:E46"/>
    <mergeCell ref="A47:E47"/>
    <mergeCell ref="A48:E48"/>
    <mergeCell ref="A68:E68"/>
    <mergeCell ref="D114:E114"/>
    <mergeCell ref="D115:E115"/>
    <mergeCell ref="D116:E116"/>
    <mergeCell ref="C66:E66"/>
    <mergeCell ref="A67:E67"/>
    <mergeCell ref="C88:E88"/>
    <mergeCell ref="A90:B90"/>
    <mergeCell ref="A91:B91"/>
    <mergeCell ref="A92:B92"/>
    <mergeCell ref="D119:E119"/>
    <mergeCell ref="D111:E111"/>
    <mergeCell ref="D112:E112"/>
    <mergeCell ref="C132:E132"/>
    <mergeCell ref="D127:E127"/>
    <mergeCell ref="D128:E128"/>
    <mergeCell ref="D129:E129"/>
    <mergeCell ref="D130:E130"/>
    <mergeCell ref="D131:E131"/>
    <mergeCell ref="D126:E126"/>
    <mergeCell ref="D122:E122"/>
    <mergeCell ref="D123:E123"/>
    <mergeCell ref="D125:E125"/>
    <mergeCell ref="D113:E113"/>
    <mergeCell ref="D124:E124"/>
    <mergeCell ref="D117:E117"/>
  </mergeCells>
  <phoneticPr fontId="45" type="noConversion"/>
  <conditionalFormatting sqref="E54:E55">
    <cfRule type="duplicateValues" dxfId="238" priority="59"/>
  </conditionalFormatting>
  <conditionalFormatting sqref="E56">
    <cfRule type="duplicateValues" dxfId="237" priority="58"/>
  </conditionalFormatting>
  <conditionalFormatting sqref="B113:B303 B99 B85:B95 B70:B75 B50:B59 B15:B16 B23:B33 B66:B68 B18:B21 B10:B13 B35:B48 B1:B7">
    <cfRule type="duplicateValues" dxfId="236" priority="57"/>
  </conditionalFormatting>
  <conditionalFormatting sqref="E23:E24">
    <cfRule type="duplicateValues" dxfId="235" priority="56"/>
  </conditionalFormatting>
  <conditionalFormatting sqref="E132:E303 E66:E68 E1:E7 E46:E48 E10:E15 E88:E94 E18:E21 E50:E53 E70:E71">
    <cfRule type="duplicateValues" dxfId="234" priority="60"/>
  </conditionalFormatting>
  <conditionalFormatting sqref="E25">
    <cfRule type="duplicateValues" dxfId="233" priority="55"/>
  </conditionalFormatting>
  <conditionalFormatting sqref="E26">
    <cfRule type="duplicateValues" dxfId="232" priority="54"/>
  </conditionalFormatting>
  <conditionalFormatting sqref="E129:E131">
    <cfRule type="duplicateValues" dxfId="231" priority="53"/>
  </conditionalFormatting>
  <conditionalFormatting sqref="E27">
    <cfRule type="duplicateValues" dxfId="230" priority="52"/>
  </conditionalFormatting>
  <conditionalFormatting sqref="E72">
    <cfRule type="duplicateValues" dxfId="229" priority="51"/>
  </conditionalFormatting>
  <conditionalFormatting sqref="E16">
    <cfRule type="duplicateValues" dxfId="228" priority="50"/>
  </conditionalFormatting>
  <conditionalFormatting sqref="E73">
    <cfRule type="duplicateValues" dxfId="227" priority="49"/>
  </conditionalFormatting>
  <conditionalFormatting sqref="E29">
    <cfRule type="duplicateValues" dxfId="226" priority="48"/>
  </conditionalFormatting>
  <conditionalFormatting sqref="E30 E35:E45">
    <cfRule type="duplicateValues" dxfId="225" priority="47"/>
  </conditionalFormatting>
  <conditionalFormatting sqref="E57">
    <cfRule type="duplicateValues" dxfId="224" priority="46"/>
  </conditionalFormatting>
  <conditionalFormatting sqref="E85:E87 E74:E75">
    <cfRule type="duplicateValues" dxfId="223" priority="61"/>
  </conditionalFormatting>
  <conditionalFormatting sqref="E31">
    <cfRule type="duplicateValues" dxfId="222" priority="45"/>
  </conditionalFormatting>
  <conditionalFormatting sqref="E58">
    <cfRule type="duplicateValues" dxfId="221" priority="44"/>
  </conditionalFormatting>
  <conditionalFormatting sqref="E32">
    <cfRule type="duplicateValues" dxfId="220" priority="43"/>
  </conditionalFormatting>
  <conditionalFormatting sqref="E59">
    <cfRule type="duplicateValues" dxfId="219" priority="42"/>
  </conditionalFormatting>
  <conditionalFormatting sqref="E33">
    <cfRule type="duplicateValues" dxfId="218" priority="41"/>
  </conditionalFormatting>
  <conditionalFormatting sqref="B61">
    <cfRule type="duplicateValues" dxfId="217" priority="40"/>
  </conditionalFormatting>
  <conditionalFormatting sqref="E61">
    <cfRule type="duplicateValues" dxfId="216" priority="39"/>
  </conditionalFormatting>
  <conditionalFormatting sqref="B60">
    <cfRule type="duplicateValues" dxfId="215" priority="38"/>
  </conditionalFormatting>
  <conditionalFormatting sqref="E60">
    <cfRule type="duplicateValues" dxfId="214" priority="37"/>
  </conditionalFormatting>
  <conditionalFormatting sqref="B83:B84">
    <cfRule type="duplicateValues" dxfId="213" priority="35"/>
  </conditionalFormatting>
  <conditionalFormatting sqref="E82:E84">
    <cfRule type="duplicateValues" dxfId="212" priority="36"/>
  </conditionalFormatting>
  <conditionalFormatting sqref="E97">
    <cfRule type="duplicateValues" dxfId="211" priority="34"/>
  </conditionalFormatting>
  <conditionalFormatting sqref="E98">
    <cfRule type="duplicateValues" dxfId="210" priority="33"/>
  </conditionalFormatting>
  <conditionalFormatting sqref="B34">
    <cfRule type="duplicateValues" dxfId="209" priority="62"/>
  </conditionalFormatting>
  <conditionalFormatting sqref="E34">
    <cfRule type="duplicateValues" dxfId="208" priority="63"/>
  </conditionalFormatting>
  <conditionalFormatting sqref="B100">
    <cfRule type="duplicateValues" dxfId="207" priority="64"/>
  </conditionalFormatting>
  <conditionalFormatting sqref="E95">
    <cfRule type="duplicateValues" dxfId="206" priority="65"/>
  </conditionalFormatting>
  <conditionalFormatting sqref="E17">
    <cfRule type="duplicateValues" dxfId="205" priority="32"/>
  </conditionalFormatting>
  <conditionalFormatting sqref="E9">
    <cfRule type="duplicateValues" dxfId="204" priority="31"/>
  </conditionalFormatting>
  <conditionalFormatting sqref="E28">
    <cfRule type="duplicateValues" dxfId="203" priority="66"/>
  </conditionalFormatting>
  <conditionalFormatting sqref="B17">
    <cfRule type="duplicateValues" dxfId="202" priority="30"/>
  </conditionalFormatting>
  <conditionalFormatting sqref="B76:B81">
    <cfRule type="duplicateValues" dxfId="201" priority="67"/>
  </conditionalFormatting>
  <conditionalFormatting sqref="E76:E81">
    <cfRule type="duplicateValues" dxfId="200" priority="68"/>
  </conditionalFormatting>
  <conditionalFormatting sqref="B9">
    <cfRule type="duplicateValues" dxfId="199" priority="69"/>
  </conditionalFormatting>
  <conditionalFormatting sqref="E101">
    <cfRule type="duplicateValues" dxfId="198" priority="29"/>
  </conditionalFormatting>
  <conditionalFormatting sqref="E102">
    <cfRule type="duplicateValues" dxfId="197" priority="28"/>
  </conditionalFormatting>
  <conditionalFormatting sqref="E103">
    <cfRule type="duplicateValues" dxfId="196" priority="27"/>
  </conditionalFormatting>
  <conditionalFormatting sqref="E104">
    <cfRule type="duplicateValues" dxfId="195" priority="26"/>
  </conditionalFormatting>
  <conditionalFormatting sqref="E105">
    <cfRule type="duplicateValues" dxfId="194" priority="25"/>
  </conditionalFormatting>
  <conditionalFormatting sqref="E106">
    <cfRule type="duplicateValues" dxfId="193" priority="24"/>
  </conditionalFormatting>
  <conditionalFormatting sqref="B83:B303 B1:B81">
    <cfRule type="duplicateValues" dxfId="192" priority="23"/>
  </conditionalFormatting>
  <conditionalFormatting sqref="E107">
    <cfRule type="duplicateValues" dxfId="191" priority="22"/>
  </conditionalFormatting>
  <conditionalFormatting sqref="E108">
    <cfRule type="duplicateValues" dxfId="190" priority="21"/>
  </conditionalFormatting>
  <conditionalFormatting sqref="E109">
    <cfRule type="duplicateValues" dxfId="189" priority="20"/>
  </conditionalFormatting>
  <conditionalFormatting sqref="E110">
    <cfRule type="duplicateValues" dxfId="188" priority="19"/>
  </conditionalFormatting>
  <conditionalFormatting sqref="E111">
    <cfRule type="duplicateValues" dxfId="187" priority="18"/>
  </conditionalFormatting>
  <conditionalFormatting sqref="E112">
    <cfRule type="duplicateValues" dxfId="186" priority="17"/>
  </conditionalFormatting>
  <conditionalFormatting sqref="E113">
    <cfRule type="duplicateValues" dxfId="185" priority="16"/>
  </conditionalFormatting>
  <conditionalFormatting sqref="E114">
    <cfRule type="duplicateValues" dxfId="184" priority="15"/>
  </conditionalFormatting>
  <conditionalFormatting sqref="E115">
    <cfRule type="duplicateValues" dxfId="183" priority="14"/>
  </conditionalFormatting>
  <conditionalFormatting sqref="E116">
    <cfRule type="duplicateValues" dxfId="182" priority="13"/>
  </conditionalFormatting>
  <conditionalFormatting sqref="E117">
    <cfRule type="duplicateValues" dxfId="181" priority="12"/>
  </conditionalFormatting>
  <conditionalFormatting sqref="E118">
    <cfRule type="duplicateValues" dxfId="180" priority="11"/>
  </conditionalFormatting>
  <conditionalFormatting sqref="E119">
    <cfRule type="duplicateValues" dxfId="179" priority="10"/>
  </conditionalFormatting>
  <conditionalFormatting sqref="E120">
    <cfRule type="duplicateValues" dxfId="178" priority="9"/>
  </conditionalFormatting>
  <conditionalFormatting sqref="E121">
    <cfRule type="duplicateValues" dxfId="177" priority="8"/>
  </conditionalFormatting>
  <conditionalFormatting sqref="E122">
    <cfRule type="duplicateValues" dxfId="176" priority="7"/>
  </conditionalFormatting>
  <conditionalFormatting sqref="E123">
    <cfRule type="duplicateValues" dxfId="175" priority="6"/>
  </conditionalFormatting>
  <conditionalFormatting sqref="E124">
    <cfRule type="duplicateValues" dxfId="174" priority="5"/>
  </conditionalFormatting>
  <conditionalFormatting sqref="E125">
    <cfRule type="duplicateValues" dxfId="173" priority="4"/>
  </conditionalFormatting>
  <conditionalFormatting sqref="E126">
    <cfRule type="duplicateValues" dxfId="172" priority="3"/>
  </conditionalFormatting>
  <conditionalFormatting sqref="E127">
    <cfRule type="duplicateValues" dxfId="171" priority="2"/>
  </conditionalFormatting>
  <conditionalFormatting sqref="E128">
    <cfRule type="duplicateValues" dxfId="170" priority="1"/>
  </conditionalFormatting>
  <conditionalFormatting sqref="E99:E100">
    <cfRule type="duplicateValues" dxfId="169" priority="70"/>
  </conditionalFormatting>
  <conditionalFormatting sqref="E96">
    <cfRule type="duplicateValues" dxfId="168" priority="71"/>
  </conditionalFormatting>
  <conditionalFormatting sqref="B96">
    <cfRule type="duplicateValues" dxfId="167" priority="72"/>
  </conditionalFormatting>
  <conditionalFormatting sqref="B101:B112">
    <cfRule type="duplicateValues" dxfId="166" priority="73"/>
  </conditionalFormatting>
  <conditionalFormatting sqref="B97:B98">
    <cfRule type="duplicateValues" dxfId="165" priority="74"/>
  </conditionalFormatting>
  <conditionalFormatting sqref="B62:B65">
    <cfRule type="duplicateValues" dxfId="164" priority="75"/>
  </conditionalFormatting>
  <conditionalFormatting sqref="E62:E65">
    <cfRule type="duplicateValues" dxfId="163" priority="7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22">
        <v>149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149 235 238 264 288 302 304 379 386 410 600 624 666 691 842 925 932 936 937 952 957 968 983 986                                            </v>
      </c>
    </row>
    <row r="2" spans="2:5" s="119" customFormat="1" ht="18.75" thickBot="1" x14ac:dyDescent="0.3">
      <c r="B2" s="122">
        <v>235</v>
      </c>
      <c r="C2" s="130" t="s">
        <v>2404</v>
      </c>
    </row>
    <row r="3" spans="2:5" s="119" customFormat="1" ht="18.75" thickBot="1" x14ac:dyDescent="0.3">
      <c r="B3" s="122">
        <v>238</v>
      </c>
      <c r="C3" s="130" t="s">
        <v>2404</v>
      </c>
    </row>
    <row r="4" spans="2:5" s="119" customFormat="1" ht="18.75" thickBot="1" x14ac:dyDescent="0.3">
      <c r="B4" s="122">
        <v>264</v>
      </c>
      <c r="C4" s="130" t="s">
        <v>2404</v>
      </c>
    </row>
    <row r="5" spans="2:5" s="119" customFormat="1" ht="18.75" thickBot="1" x14ac:dyDescent="0.3">
      <c r="B5" s="122">
        <v>288</v>
      </c>
      <c r="C5" s="130" t="s">
        <v>2404</v>
      </c>
    </row>
    <row r="6" spans="2:5" s="119" customFormat="1" ht="18.75" thickBot="1" x14ac:dyDescent="0.3">
      <c r="B6" s="122">
        <v>302</v>
      </c>
      <c r="C6" s="130" t="s">
        <v>2404</v>
      </c>
    </row>
    <row r="7" spans="2:5" s="119" customFormat="1" ht="18.75" thickBot="1" x14ac:dyDescent="0.3">
      <c r="B7" s="122">
        <v>304</v>
      </c>
      <c r="C7" s="130" t="s">
        <v>2404</v>
      </c>
    </row>
    <row r="8" spans="2:5" s="119" customFormat="1" ht="18.75" thickBot="1" x14ac:dyDescent="0.3">
      <c r="B8" s="122">
        <v>379</v>
      </c>
      <c r="C8" s="130" t="s">
        <v>2404</v>
      </c>
    </row>
    <row r="9" spans="2:5" s="119" customFormat="1" ht="18.75" thickBot="1" x14ac:dyDescent="0.3">
      <c r="B9" s="122">
        <v>386</v>
      </c>
      <c r="C9" s="130" t="s">
        <v>2404</v>
      </c>
    </row>
    <row r="10" spans="2:5" s="119" customFormat="1" ht="18.75" thickBot="1" x14ac:dyDescent="0.3">
      <c r="B10" s="122">
        <v>410</v>
      </c>
      <c r="C10" s="130" t="s">
        <v>2404</v>
      </c>
    </row>
    <row r="11" spans="2:5" s="119" customFormat="1" ht="18.75" thickBot="1" x14ac:dyDescent="0.3">
      <c r="B11" s="122">
        <v>600</v>
      </c>
      <c r="C11" s="130" t="s">
        <v>2404</v>
      </c>
    </row>
    <row r="12" spans="2:5" s="119" customFormat="1" ht="18.75" thickBot="1" x14ac:dyDescent="0.3">
      <c r="B12" s="122">
        <v>624</v>
      </c>
      <c r="C12" s="130" t="s">
        <v>2404</v>
      </c>
    </row>
    <row r="13" spans="2:5" s="119" customFormat="1" ht="18.75" thickBot="1" x14ac:dyDescent="0.3">
      <c r="B13" s="122">
        <v>666</v>
      </c>
      <c r="C13" s="130" t="s">
        <v>2404</v>
      </c>
    </row>
    <row r="14" spans="2:5" s="119" customFormat="1" ht="18.75" thickBot="1" x14ac:dyDescent="0.3">
      <c r="B14" s="122">
        <v>691</v>
      </c>
      <c r="C14" s="130" t="s">
        <v>2404</v>
      </c>
    </row>
    <row r="15" spans="2:5" s="119" customFormat="1" ht="18.75" thickBot="1" x14ac:dyDescent="0.3">
      <c r="B15" s="122">
        <v>842</v>
      </c>
      <c r="C15" s="130" t="s">
        <v>2404</v>
      </c>
    </row>
    <row r="16" spans="2:5" s="119" customFormat="1" ht="18.75" thickBot="1" x14ac:dyDescent="0.3">
      <c r="B16" s="122">
        <v>925</v>
      </c>
      <c r="C16" s="130" t="s">
        <v>2404</v>
      </c>
    </row>
    <row r="17" spans="2:3" s="119" customFormat="1" ht="18.75" thickBot="1" x14ac:dyDescent="0.3">
      <c r="B17" s="122">
        <v>932</v>
      </c>
      <c r="C17" s="130" t="s">
        <v>2404</v>
      </c>
    </row>
    <row r="18" spans="2:3" s="119" customFormat="1" ht="18.75" thickBot="1" x14ac:dyDescent="0.3">
      <c r="B18" s="122">
        <v>936</v>
      </c>
      <c r="C18" s="130" t="s">
        <v>2404</v>
      </c>
    </row>
    <row r="19" spans="2:3" s="119" customFormat="1" ht="18.75" thickBot="1" x14ac:dyDescent="0.3">
      <c r="B19" s="122">
        <v>937</v>
      </c>
      <c r="C19" s="130" t="s">
        <v>2404</v>
      </c>
    </row>
    <row r="20" spans="2:3" s="119" customFormat="1" ht="18.75" thickBot="1" x14ac:dyDescent="0.3">
      <c r="B20" s="122">
        <v>952</v>
      </c>
      <c r="C20" s="130" t="s">
        <v>2404</v>
      </c>
    </row>
    <row r="21" spans="2:3" s="119" customFormat="1" ht="18.75" thickBot="1" x14ac:dyDescent="0.3">
      <c r="B21" s="122">
        <v>957</v>
      </c>
      <c r="C21" s="130" t="s">
        <v>2404</v>
      </c>
    </row>
    <row r="22" spans="2:3" s="119" customFormat="1" ht="18.75" thickBot="1" x14ac:dyDescent="0.3">
      <c r="B22" s="122">
        <v>968</v>
      </c>
      <c r="C22" s="130" t="s">
        <v>2404</v>
      </c>
    </row>
    <row r="23" spans="2:3" s="119" customFormat="1" ht="18.75" thickBot="1" x14ac:dyDescent="0.3">
      <c r="B23" s="122">
        <v>983</v>
      </c>
      <c r="C23" s="130" t="s">
        <v>2404</v>
      </c>
    </row>
    <row r="24" spans="2:3" s="119" customFormat="1" ht="18.75" thickBot="1" x14ac:dyDescent="0.3">
      <c r="B24" s="122">
        <v>986</v>
      </c>
      <c r="C24" s="130" t="s">
        <v>2404</v>
      </c>
    </row>
    <row r="25" spans="2:3" s="119" customFormat="1" ht="18.75" thickBot="1" x14ac:dyDescent="0.3">
      <c r="B25" s="122"/>
      <c r="C25" s="130" t="s">
        <v>2404</v>
      </c>
    </row>
    <row r="26" spans="2:3" s="119" customFormat="1" ht="18.75" thickBot="1" x14ac:dyDescent="0.3">
      <c r="B26" s="122"/>
      <c r="C26" s="130" t="s">
        <v>2404</v>
      </c>
    </row>
    <row r="27" spans="2:3" s="119" customFormat="1" ht="18.75" thickBot="1" x14ac:dyDescent="0.3">
      <c r="B27" s="122"/>
      <c r="C27" s="130" t="s">
        <v>2404</v>
      </c>
    </row>
    <row r="28" spans="2:3" s="119" customFormat="1" ht="18.75" thickBot="1" x14ac:dyDescent="0.3">
      <c r="B28" s="126"/>
      <c r="C28" s="130" t="s">
        <v>2404</v>
      </c>
    </row>
    <row r="29" spans="2:3" s="119" customFormat="1" ht="18.75" thickBot="1" x14ac:dyDescent="0.3">
      <c r="B29" s="126"/>
      <c r="C29" s="130" t="s">
        <v>2404</v>
      </c>
    </row>
    <row r="30" spans="2:3" s="119" customFormat="1" ht="18.75" thickBot="1" x14ac:dyDescent="0.3">
      <c r="B30" s="126"/>
      <c r="C30" s="130" t="s">
        <v>2404</v>
      </c>
    </row>
    <row r="31" spans="2:3" s="119" customFormat="1" ht="18.75" thickBot="1" x14ac:dyDescent="0.3">
      <c r="B31" s="126"/>
      <c r="C31" s="130" t="s">
        <v>2404</v>
      </c>
    </row>
    <row r="32" spans="2:3" s="119" customFormat="1" ht="18.75" thickBot="1" x14ac:dyDescent="0.3">
      <c r="B32" s="126"/>
      <c r="C32" s="130" t="s">
        <v>2404</v>
      </c>
    </row>
    <row r="33" spans="2:3" s="119" customFormat="1" ht="18.75" thickBot="1" x14ac:dyDescent="0.3">
      <c r="B33" s="126"/>
      <c r="C33" s="130" t="s">
        <v>2404</v>
      </c>
    </row>
    <row r="34" spans="2:3" s="119" customFormat="1" ht="18.75" thickBot="1" x14ac:dyDescent="0.3">
      <c r="B34" s="126"/>
      <c r="C34" s="130" t="s">
        <v>2404</v>
      </c>
    </row>
    <row r="35" spans="2:3" s="119" customFormat="1" ht="18.75" thickBot="1" x14ac:dyDescent="0.3">
      <c r="B35" s="126"/>
      <c r="C35" s="130" t="s">
        <v>2404</v>
      </c>
    </row>
    <row r="36" spans="2:3" s="119" customFormat="1" ht="18.75" thickBot="1" x14ac:dyDescent="0.3">
      <c r="B36" s="126"/>
      <c r="C36" s="130" t="s">
        <v>2404</v>
      </c>
    </row>
    <row r="37" spans="2:3" s="119" customFormat="1" ht="18.75" thickBot="1" x14ac:dyDescent="0.3">
      <c r="B37" s="126"/>
      <c r="C37" s="130" t="s">
        <v>2404</v>
      </c>
    </row>
    <row r="38" spans="2:3" s="119" customFormat="1" ht="18.75" thickBot="1" x14ac:dyDescent="0.3">
      <c r="B38" s="126"/>
      <c r="C38" s="130" t="s">
        <v>2404</v>
      </c>
    </row>
    <row r="39" spans="2:3" s="119" customFormat="1" ht="18.75" thickBot="1" x14ac:dyDescent="0.3">
      <c r="B39" s="126"/>
      <c r="C39" s="130" t="s">
        <v>2404</v>
      </c>
    </row>
    <row r="40" spans="2:3" s="119" customFormat="1" ht="18.75" thickBot="1" x14ac:dyDescent="0.3">
      <c r="B40" s="126"/>
      <c r="C40" s="130" t="s">
        <v>2404</v>
      </c>
    </row>
    <row r="41" spans="2:3" s="119" customFormat="1" ht="18.75" thickBot="1" x14ac:dyDescent="0.3">
      <c r="B41" s="126"/>
      <c r="C41" s="130" t="s">
        <v>2404</v>
      </c>
    </row>
    <row r="42" spans="2:3" s="119" customFormat="1" ht="18.75" thickBot="1" x14ac:dyDescent="0.3">
      <c r="B42" s="126"/>
      <c r="C42" s="130" t="s">
        <v>2404</v>
      </c>
    </row>
    <row r="43" spans="2:3" s="119" customFormat="1" ht="18.75" thickBot="1" x14ac:dyDescent="0.3">
      <c r="B43" s="126"/>
      <c r="C43" s="130" t="s">
        <v>2404</v>
      </c>
    </row>
    <row r="44" spans="2:3" s="119" customFormat="1" ht="18.75" thickBot="1" x14ac:dyDescent="0.3">
      <c r="B44" s="126"/>
      <c r="C44" s="130" t="s">
        <v>2404</v>
      </c>
    </row>
    <row r="45" spans="2:3" s="119" customFormat="1" ht="18.75" thickBot="1" x14ac:dyDescent="0.3">
      <c r="B45" s="126"/>
      <c r="C45" s="130" t="s">
        <v>2404</v>
      </c>
    </row>
    <row r="46" spans="2:3" s="119" customFormat="1" ht="18.75" thickBot="1" x14ac:dyDescent="0.3">
      <c r="B46" s="126"/>
      <c r="C46" s="130" t="s">
        <v>2404</v>
      </c>
    </row>
    <row r="47" spans="2:3" s="119" customFormat="1" ht="18.75" thickBot="1" x14ac:dyDescent="0.3">
      <c r="B47" s="126"/>
      <c r="C47" s="130" t="s">
        <v>2404</v>
      </c>
    </row>
    <row r="48" spans="2:3" s="119" customFormat="1" ht="18.75" thickBot="1" x14ac:dyDescent="0.3">
      <c r="B48" s="126"/>
      <c r="C48" s="130" t="s">
        <v>2404</v>
      </c>
    </row>
    <row r="49" spans="2:3" s="119" customFormat="1" ht="18.75" thickBot="1" x14ac:dyDescent="0.3">
      <c r="B49" s="126"/>
      <c r="C49" s="130" t="s">
        <v>2404</v>
      </c>
    </row>
    <row r="50" spans="2:3" s="119" customFormat="1" ht="18.75" thickBot="1" x14ac:dyDescent="0.3">
      <c r="B50" s="126"/>
      <c r="C50" s="130" t="s">
        <v>2404</v>
      </c>
    </row>
    <row r="51" spans="2:3" s="119" customFormat="1" ht="18.75" thickBot="1" x14ac:dyDescent="0.3">
      <c r="B51" s="126"/>
      <c r="C51" s="130" t="s">
        <v>2404</v>
      </c>
    </row>
    <row r="52" spans="2:3" s="119" customFormat="1" ht="18.75" thickBot="1" x14ac:dyDescent="0.3">
      <c r="B52" s="12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162" priority="803"/>
  </conditionalFormatting>
  <conditionalFormatting sqref="B61:B67">
    <cfRule type="duplicateValues" dxfId="161" priority="802"/>
  </conditionalFormatting>
  <conditionalFormatting sqref="B57:B60">
    <cfRule type="duplicateValues" dxfId="160" priority="800"/>
  </conditionalFormatting>
  <conditionalFormatting sqref="B57:B60">
    <cfRule type="duplicateValues" dxfId="159" priority="801"/>
  </conditionalFormatting>
  <conditionalFormatting sqref="B40:B56">
    <cfRule type="duplicateValues" dxfId="158" priority="799"/>
  </conditionalFormatting>
  <conditionalFormatting sqref="B39">
    <cfRule type="duplicateValues" dxfId="157" priority="798"/>
  </conditionalFormatting>
  <conditionalFormatting sqref="B28:B38">
    <cfRule type="duplicateValues" dxfId="156" priority="792"/>
  </conditionalFormatting>
  <conditionalFormatting sqref="B28:B38">
    <cfRule type="duplicateValues" dxfId="155" priority="793"/>
    <cfRule type="duplicateValues" dxfId="154" priority="794"/>
  </conditionalFormatting>
  <conditionalFormatting sqref="B28:B38">
    <cfRule type="duplicateValues" dxfId="153" priority="795"/>
  </conditionalFormatting>
  <conditionalFormatting sqref="B28:B38">
    <cfRule type="duplicateValues" dxfId="152" priority="791"/>
  </conditionalFormatting>
  <conditionalFormatting sqref="B28:B38">
    <cfRule type="duplicateValues" dxfId="151" priority="796"/>
  </conditionalFormatting>
  <conditionalFormatting sqref="B28:B38">
    <cfRule type="duplicateValues" dxfId="150" priority="797"/>
  </conditionalFormatting>
  <conditionalFormatting sqref="B25:B27">
    <cfRule type="duplicateValues" dxfId="149" priority="47"/>
  </conditionalFormatting>
  <conditionalFormatting sqref="B25:B27">
    <cfRule type="duplicateValues" dxfId="148" priority="46"/>
  </conditionalFormatting>
  <conditionalFormatting sqref="B25:B27">
    <cfRule type="duplicateValues" dxfId="147" priority="44"/>
    <cfRule type="duplicateValues" dxfId="146" priority="45"/>
  </conditionalFormatting>
  <conditionalFormatting sqref="B25:B27">
    <cfRule type="duplicateValues" dxfId="145" priority="41"/>
    <cfRule type="duplicateValues" dxfId="144" priority="42"/>
    <cfRule type="duplicateValues" dxfId="143" priority="43"/>
  </conditionalFormatting>
  <conditionalFormatting sqref="B2:B24">
    <cfRule type="duplicateValues" dxfId="142" priority="20"/>
  </conditionalFormatting>
  <conditionalFormatting sqref="B2:B24">
    <cfRule type="duplicateValues" dxfId="141" priority="19"/>
  </conditionalFormatting>
  <conditionalFormatting sqref="B2:B24">
    <cfRule type="duplicateValues" dxfId="140" priority="17"/>
    <cfRule type="duplicateValues" dxfId="139" priority="18"/>
  </conditionalFormatting>
  <conditionalFormatting sqref="B2:B24">
    <cfRule type="duplicateValues" dxfId="138" priority="14"/>
    <cfRule type="duplicateValues" dxfId="137" priority="15"/>
    <cfRule type="duplicateValues" dxfId="136" priority="16"/>
  </conditionalFormatting>
  <conditionalFormatting sqref="B2:B24">
    <cfRule type="duplicateValues" dxfId="135" priority="11"/>
    <cfRule type="duplicateValues" dxfId="134" priority="12"/>
    <cfRule type="duplicateValues" dxfId="133" priority="13"/>
  </conditionalFormatting>
  <conditionalFormatting sqref="B2:B24">
    <cfRule type="duplicateValues" dxfId="132" priority="9"/>
    <cfRule type="duplicateValues" dxfId="131" priority="10"/>
  </conditionalFormatting>
  <conditionalFormatting sqref="B2:B24">
    <cfRule type="duplicateValues" dxfId="130" priority="8"/>
  </conditionalFormatting>
  <conditionalFormatting sqref="B2:B24">
    <cfRule type="duplicateValues" dxfId="129" priority="7"/>
  </conditionalFormatting>
  <conditionalFormatting sqref="B1:B24">
    <cfRule type="duplicateValues" dxfId="128" priority="6"/>
  </conditionalFormatting>
  <conditionalFormatting sqref="B1:B24">
    <cfRule type="duplicateValues" dxfId="127" priority="4"/>
    <cfRule type="duplicateValues" dxfId="126" priority="5"/>
  </conditionalFormatting>
  <conditionalFormatting sqref="B1:B24">
    <cfRule type="duplicateValues" dxfId="125" priority="1"/>
    <cfRule type="duplicateValues" dxfId="124" priority="2"/>
    <cfRule type="duplicateValues" dxfId="123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821" activePane="bottomLeft" state="frozen"/>
      <selection pane="bottomLeft" activeCell="A844" sqref="A844:XFD844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2566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2577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2567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2571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2557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2578</v>
      </c>
      <c r="C273" s="38" t="s">
        <v>1270</v>
      </c>
    </row>
    <row r="274" spans="1:3" x14ac:dyDescent="0.25">
      <c r="A274" s="38">
        <v>375</v>
      </c>
      <c r="B274" s="38" t="s">
        <v>2543</v>
      </c>
      <c r="C274" s="38" t="s">
        <v>1270</v>
      </c>
    </row>
    <row r="275" spans="1:3" x14ac:dyDescent="0.25">
      <c r="A275" s="38">
        <v>376</v>
      </c>
      <c r="B275" s="38" t="s">
        <v>2579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2580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2581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2575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2582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2560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2583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2568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2597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2605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2591</v>
      </c>
      <c r="C842" s="38" t="s">
        <v>1273</v>
      </c>
    </row>
    <row r="843" spans="1:3" x14ac:dyDescent="0.25">
      <c r="A843" s="38">
        <v>379</v>
      </c>
      <c r="B843" s="38" t="s">
        <v>2602</v>
      </c>
      <c r="C843" s="38" t="s">
        <v>1270</v>
      </c>
    </row>
    <row r="844" spans="1:3" s="68" customFormat="1" x14ac:dyDescent="0.25">
      <c r="A844" s="38">
        <v>100</v>
      </c>
      <c r="B844" s="38" t="s">
        <v>2673</v>
      </c>
      <c r="C844" s="38" t="s">
        <v>1271</v>
      </c>
    </row>
  </sheetData>
  <autoFilter ref="A1:C829">
    <sortState ref="A2:C843">
      <sortCondition sortBy="cellColor" ref="A1:A830" dxfId="122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21" priority="24"/>
  </conditionalFormatting>
  <conditionalFormatting sqref="A830">
    <cfRule type="duplicateValues" dxfId="120" priority="23"/>
  </conditionalFormatting>
  <conditionalFormatting sqref="A831">
    <cfRule type="duplicateValues" dxfId="119" priority="22"/>
  </conditionalFormatting>
  <conditionalFormatting sqref="A832">
    <cfRule type="duplicateValues" dxfId="118" priority="21"/>
  </conditionalFormatting>
  <conditionalFormatting sqref="A833">
    <cfRule type="duplicateValues" dxfId="117" priority="20"/>
  </conditionalFormatting>
  <conditionalFormatting sqref="A845:A1048576 A1:A833">
    <cfRule type="duplicateValues" dxfId="116" priority="19"/>
  </conditionalFormatting>
  <conditionalFormatting sqref="A834:A840">
    <cfRule type="duplicateValues" dxfId="115" priority="18"/>
  </conditionalFormatting>
  <conditionalFormatting sqref="A834:A840">
    <cfRule type="duplicateValues" dxfId="114" priority="17"/>
  </conditionalFormatting>
  <conditionalFormatting sqref="A845:A1048576 A1:A840">
    <cfRule type="duplicateValues" dxfId="113" priority="16"/>
  </conditionalFormatting>
  <conditionalFormatting sqref="A841">
    <cfRule type="duplicateValues" dxfId="112" priority="15"/>
  </conditionalFormatting>
  <conditionalFormatting sqref="A841">
    <cfRule type="duplicateValues" dxfId="111" priority="14"/>
  </conditionalFormatting>
  <conditionalFormatting sqref="A841">
    <cfRule type="duplicateValues" dxfId="110" priority="13"/>
  </conditionalFormatting>
  <conditionalFormatting sqref="A842">
    <cfRule type="duplicateValues" dxfId="109" priority="12"/>
  </conditionalFormatting>
  <conditionalFormatting sqref="A842">
    <cfRule type="duplicateValues" dxfId="108" priority="11"/>
  </conditionalFormatting>
  <conditionalFormatting sqref="A842">
    <cfRule type="duplicateValues" dxfId="107" priority="10"/>
  </conditionalFormatting>
  <conditionalFormatting sqref="A1:A842 A845:A1048576">
    <cfRule type="duplicateValues" dxfId="106" priority="9"/>
  </conditionalFormatting>
  <conditionalFormatting sqref="A843">
    <cfRule type="duplicateValues" dxfId="105" priority="8"/>
  </conditionalFormatting>
  <conditionalFormatting sqref="A843">
    <cfRule type="duplicateValues" dxfId="104" priority="7"/>
  </conditionalFormatting>
  <conditionalFormatting sqref="A843">
    <cfRule type="duplicateValues" dxfId="103" priority="6"/>
  </conditionalFormatting>
  <conditionalFormatting sqref="A843">
    <cfRule type="duplicateValues" dxfId="102" priority="5"/>
  </conditionalFormatting>
  <conditionalFormatting sqref="A844">
    <cfRule type="duplicateValues" dxfId="101" priority="4"/>
  </conditionalFormatting>
  <conditionalFormatting sqref="A844">
    <cfRule type="duplicateValues" dxfId="100" priority="3"/>
  </conditionalFormatting>
  <conditionalFormatting sqref="A844">
    <cfRule type="duplicateValues" dxfId="99" priority="2"/>
  </conditionalFormatting>
  <conditionalFormatting sqref="A844">
    <cfRule type="duplicateValues" dxfId="98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7"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16" t="s">
        <v>2412</v>
      </c>
      <c r="B1" s="217"/>
      <c r="C1" s="217"/>
      <c r="D1" s="217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2614</v>
      </c>
      <c r="C3" s="48" t="s">
        <v>2545</v>
      </c>
      <c r="D3" s="60" t="s">
        <v>2530</v>
      </c>
    </row>
    <row r="4" spans="1:4" ht="15.75" x14ac:dyDescent="0.25">
      <c r="A4" s="48">
        <v>3336023002</v>
      </c>
      <c r="B4" s="48" t="s">
        <v>2615</v>
      </c>
      <c r="C4" s="48" t="s">
        <v>2545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16" t="s">
        <v>2421</v>
      </c>
      <c r="B16" s="217"/>
      <c r="C16" s="217"/>
      <c r="D16" s="217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2547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2546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2549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2550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2551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2552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2553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2548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97" priority="26"/>
  </conditionalFormatting>
  <conditionalFormatting sqref="B5:B6">
    <cfRule type="duplicateValues" dxfId="96" priority="25"/>
  </conditionalFormatting>
  <conditionalFormatting sqref="A5:A6">
    <cfRule type="duplicateValues" dxfId="95" priority="23"/>
    <cfRule type="duplicateValues" dxfId="94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2021-09-18T15:00:29Z</dcterms:modified>
</cp:coreProperties>
</file>