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0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REPORTE!$A$4:$Q$229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5" i="1" l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A184" i="1" l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30" i="1"/>
  <c r="F130" i="1"/>
  <c r="G130" i="1"/>
  <c r="H130" i="1"/>
  <c r="I130" i="1"/>
  <c r="J130" i="1"/>
  <c r="K130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A121" i="1"/>
  <c r="A120" i="1"/>
  <c r="A119" i="1"/>
  <c r="A118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5" i="1"/>
  <c r="A9" i="1"/>
  <c r="A7" i="1"/>
  <c r="F5" i="1"/>
  <c r="G5" i="1"/>
  <c r="H5" i="1"/>
  <c r="I5" i="1"/>
  <c r="J5" i="1"/>
  <c r="K5" i="1"/>
  <c r="F9" i="1"/>
  <c r="G9" i="1"/>
  <c r="H9" i="1"/>
  <c r="I9" i="1"/>
  <c r="J9" i="1"/>
  <c r="K9" i="1"/>
  <c r="F7" i="1"/>
  <c r="G7" i="1"/>
  <c r="H7" i="1"/>
  <c r="I7" i="1"/>
  <c r="J7" i="1"/>
  <c r="K7" i="1"/>
  <c r="A114" i="1"/>
  <c r="A117" i="1"/>
  <c r="A116" i="1"/>
  <c r="A11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 l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8" i="1"/>
  <c r="A87" i="1"/>
  <c r="A86" i="1"/>
  <c r="A85" i="1"/>
  <c r="A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3" i="1"/>
  <c r="A82" i="1"/>
  <c r="A81" i="1"/>
  <c r="A80" i="1"/>
  <c r="A79" i="1"/>
  <c r="A78" i="1"/>
  <c r="A77" i="1"/>
  <c r="A76" i="1"/>
  <c r="A75" i="1"/>
  <c r="A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3" i="1"/>
  <c r="A72" i="1"/>
  <c r="A71" i="1"/>
  <c r="A70" i="1"/>
  <c r="A69" i="1"/>
  <c r="K66" i="1" l="1"/>
  <c r="J66" i="1"/>
  <c r="I66" i="1"/>
  <c r="H66" i="1"/>
  <c r="G66" i="1"/>
  <c r="F66" i="1"/>
  <c r="K67" i="1"/>
  <c r="J67" i="1"/>
  <c r="I67" i="1"/>
  <c r="H67" i="1"/>
  <c r="G67" i="1"/>
  <c r="F67" i="1"/>
  <c r="A67" i="1"/>
  <c r="A66" i="1"/>
  <c r="K68" i="1"/>
  <c r="J68" i="1"/>
  <c r="I68" i="1"/>
  <c r="H68" i="1"/>
  <c r="G68" i="1"/>
  <c r="F68" i="1"/>
  <c r="A68" i="1"/>
  <c r="F65" i="1" l="1"/>
  <c r="G65" i="1"/>
  <c r="H65" i="1"/>
  <c r="I65" i="1"/>
  <c r="J65" i="1"/>
  <c r="K65" i="1"/>
  <c r="A65" i="1"/>
  <c r="A64" i="1" l="1"/>
  <c r="A63" i="1"/>
  <c r="A62" i="1"/>
  <c r="A61" i="1"/>
  <c r="A60" i="1"/>
  <c r="A59" i="1"/>
  <c r="A58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 l="1"/>
  <c r="A42" i="1"/>
  <c r="A41" i="1"/>
  <c r="A40" i="1"/>
  <c r="A3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8" i="1"/>
  <c r="A37" i="1"/>
  <c r="A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5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A26" i="1"/>
  <c r="A25" i="1"/>
  <c r="F24" i="1"/>
  <c r="G24" i="1"/>
  <c r="H24" i="1"/>
  <c r="I24" i="1"/>
  <c r="J24" i="1"/>
  <c r="K24" i="1"/>
  <c r="A24" i="1"/>
  <c r="A23" i="1" l="1"/>
  <c r="A22" i="1"/>
  <c r="A21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A13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8" i="1" l="1"/>
  <c r="G8" i="1"/>
  <c r="H8" i="1"/>
  <c r="I8" i="1"/>
  <c r="J8" i="1"/>
  <c r="K8" i="1"/>
  <c r="A8" i="1"/>
  <c r="A6" i="1" l="1"/>
  <c r="F6" i="1"/>
  <c r="G6" i="1"/>
  <c r="H6" i="1"/>
  <c r="I6" i="1"/>
  <c r="J6" i="1"/>
  <c r="K6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<sst xmlns="http://schemas.openxmlformats.org/spreadsheetml/2006/main" count="14737" uniqueCount="2697">
  <si>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</si>
  <si>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</si>
  <si>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</si>
  <si>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</si>
  <si>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</si>
  <si>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</si>
  <si>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</si>
  <si>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</si>
  <si>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</si>
  <si>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</si>
  <si>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</si>
  <si>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</si>
  <si>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</si>
  <si>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</si>
  <si>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</si>
  <si>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</si>
  <si>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</si>
  <si>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</si>
  <si>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</si>
  <si>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</si>
  <si>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</si>
  <si>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</si>
  <si>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</si>
  <si>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</si>
  <si>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</si>
  <si>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</si>
  <si>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</si>
  <si>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</si>
  <si>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</si>
  <si>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</si>
  <si>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</si>
  <si>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</si>
  <si>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</si>
  <si>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</si>
  <si>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</si>
  <si>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</si>
  <si>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</si>
  <si>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</si>
  <si>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</si>
  <si>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</si>
  <si>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</si>
  <si>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</si>
  <si>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</si>
  <si>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</si>
  <si>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</si>
  <si>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</si>
  <si>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</si>
  <si>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</si>
  <si>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</si>
  <si>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</si>
  <si>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</si>
  <si>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</si>
  <si>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</si>
  <si>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</si>
  <si>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</si>
  <si>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</si>
  <si>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</si>
  <si>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</si>
  <si>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</si>
  <si>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</si>
  <si>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</si>
  <si>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</si>
  <si>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</si>
  <si>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</si>
  <si>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</si>
  <si>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</si>
  <si>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</si>
  <si>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</si>
  <si>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</si>
  <si>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</si>
  <si>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</si>
  <si>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</si>
  <si>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</si>
  <si>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</si>
  <si>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</si>
  <si>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</si>
  <si>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</si>
  <si>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</si>
  <si>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</si>
  <si>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</si>
  <si>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</si>
  <si>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</si>
  <si>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</si>
  <si>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</si>
  <si>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</si>
  <si>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</si>
  <si>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</si>
  <si>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</si>
  <si>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</si>
  <si>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</si>
  <si>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</si>
  <si>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</si>
  <si>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</si>
  <si>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</si>
  <si>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</si>
  <si>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</si>
  <si>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</si>
  <si>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</si>
  <si>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</si>
  <si>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</si>
  <si>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</si>
  <si>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</si>
  <si>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</si>
  <si>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</si>
  <si>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</si>
  <si>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</si>
  <si>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</si>
  <si>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</si>
  <si>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</si>
  <si>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</si>
  <si>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</si>
  <si>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</si>
  <si>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</si>
  <si>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</si>
  <si>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</si>
  <si>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</si>
  <si>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</si>
  <si>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</si>
  <si>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</si>
  <si>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</si>
  <si>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</si>
  <si>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</si>
  <si>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</si>
  <si>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</si>
  <si>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</si>
  <si>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</si>
  <si>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</si>
  <si>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</si>
  <si>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</si>
  <si>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</si>
  <si>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</si>
  <si>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</si>
  <si>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</si>
  <si>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</si>
  <si>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</si>
  <si>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</si>
  <si>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</si>
  <si>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</si>
  <si>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</si>
  <si>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</si>
  <si>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</si>
  <si>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</si>
  <si>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</si>
  <si>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</si>
  <si>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</si>
  <si>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</si>
  <si>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</si>
  <si>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</si>
  <si>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</si>
  <si>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</si>
  <si>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</si>
  <si>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</si>
  <si>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</si>
  <si>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</si>
  <si>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</si>
  <si>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</si>
  <si>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</si>
  <si>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</si>
  <si>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</si>
  <si>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</si>
  <si>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</si>
  <si>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</si>
  <si>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</si>
  <si>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</si>
  <si>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</si>
  <si>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</si>
  <si>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</si>
  <si>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</si>
  <si>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</si>
  <si>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</si>
  <si>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</si>
  <si>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</si>
  <si>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</si>
  <si>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</si>
  <si>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</si>
  <si>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</si>
  <si>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</si>
  <si>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</si>
  <si>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</si>
  <si>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</si>
  <si>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</si>
  <si>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</si>
  <si>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</si>
  <si>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</si>
  <si>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</si>
  <si>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</si>
  <si>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</si>
  <si>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</si>
  <si>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</si>
  <si>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</si>
  <si>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</si>
  <si>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</si>
  <si>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</si>
  <si>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</si>
  <si>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</si>
  <si>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</si>
  <si>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</si>
  <si>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</si>
  <si>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</si>
  <si>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</si>
  <si>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</si>
  <si>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</si>
  <si>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</si>
  <si>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</si>
  <si>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</si>
  <si>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</si>
  <si>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</si>
  <si>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</si>
  <si>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</si>
  <si>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</si>
  <si>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</si>
  <si>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</si>
  <si>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</si>
  <si>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</si>
  <si>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</si>
  <si>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</si>
  <si>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</si>
  <si>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</si>
  <si>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</si>
  <si>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</si>
  <si>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</si>
  <si>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</si>
  <si>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</si>
  <si>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</si>
  <si>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</si>
  <si>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</si>
  <si>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</si>
  <si>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</si>
  <si>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</si>
  <si>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</si>
  <si>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</si>
  <si>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</si>
  <si>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</si>
  <si>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</si>
  <si>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</si>
  <si>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</si>
  <si>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</si>
  <si>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</si>
  <si>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</si>
  <si>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</si>
  <si>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</si>
  <si>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</si>
  <si>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</si>
  <si>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</si>
  <si>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</si>
  <si>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</si>
  <si>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</si>
  <si>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</si>
  <si>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</si>
  <si>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</si>
  <si>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</si>
  <si>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</si>
  <si>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</si>
  <si>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</si>
  <si>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</si>
  <si>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</si>
  <si>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</si>
  <si>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</si>
  <si>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</si>
  <si>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</si>
  <si>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</si>
  <si>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</si>
  <si>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</si>
  <si>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</si>
  <si>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</si>
  <si>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</si>
  <si>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</si>
  <si>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</si>
  <si>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</si>
  <si>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</si>
  <si>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</si>
  <si>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</si>
  <si>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</si>
  <si>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</si>
  <si>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</si>
  <si>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</si>
  <si>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</si>
  <si>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</si>
  <si>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</si>
  <si>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</si>
  <si>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</si>
  <si>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</si>
  <si>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</si>
  <si>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</si>
  <si>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</si>
  <si>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</si>
  <si>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</si>
  <si>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</si>
  <si>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</si>
  <si>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</si>
  <si>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</si>
  <si>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</si>
  <si>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</si>
  <si>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</si>
  <si>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</si>
  <si>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</si>
  <si>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</si>
  <si>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</si>
  <si>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</si>
  <si>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</si>
  <si>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</si>
  <si>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</si>
  <si>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</si>
  <si>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</si>
  <si>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</si>
  <si>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</si>
  <si>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</si>
  <si>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</si>
  <si>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</si>
  <si>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</si>
  <si>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</si>
  <si>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</si>
  <si>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</si>
  <si>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</si>
  <si>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</si>
  <si>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</si>
  <si>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</si>
  <si>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</si>
  <si>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</si>
  <si>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</si>
  <si>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</si>
  <si>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</si>
  <si>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</si>
  <si>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</si>
  <si>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</si>
  <si>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</si>
  <si>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</si>
  <si>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</si>
  <si>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</si>
  <si>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</si>
  <si>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</si>
  <si>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</si>
  <si>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</si>
  <si>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</si>
  <si>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</si>
  <si>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</si>
  <si>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</si>
  <si>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</si>
  <si>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</si>
  <si>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</si>
  <si>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</si>
  <si>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</si>
  <si>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</si>
  <si>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</si>
  <si>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</si>
  <si>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</si>
  <si>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</si>
  <si>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</si>
  <si>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</si>
  <si>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</si>
  <si>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</si>
  <si>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</si>
  <si>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</si>
  <si>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</si>
  <si>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</si>
  <si>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</si>
  <si>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</si>
  <si>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</si>
  <si>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</si>
  <si>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</si>
  <si>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</si>
  <si>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</si>
  <si>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</si>
  <si>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</si>
  <si>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</si>
  <si>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</si>
  <si>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</si>
  <si>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</si>
  <si>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</si>
  <si>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</si>
  <si>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</si>
  <si>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</si>
  <si>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</si>
  <si>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</si>
  <si>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</si>
  <si>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</si>
  <si>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</si>
  <si>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</si>
  <si>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</si>
  <si>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</si>
  <si>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</si>
  <si>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</si>
  <si>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</si>
  <si>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</si>
  <si>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</si>
  <si>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</si>
  <si>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</si>
  <si>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</si>
  <si>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</si>
  <si>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</si>
  <si>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</si>
  <si>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</si>
  <si>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</si>
  <si>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</si>
  <si>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</si>
  <si>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</si>
  <si>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</si>
  <si>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</si>
  <si>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</si>
  <si>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</si>
  <si>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</si>
  <si>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</si>
  <si>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</si>
  <si>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</si>
  <si>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</si>
  <si>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</si>
  <si>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</si>
  <si>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</si>
  <si>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</si>
  <si>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</si>
  <si>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</si>
  <si>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</si>
  <si>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</si>
  <si>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</si>
  <si>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</si>
  <si>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</si>
  <si>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</si>
  <si>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</si>
  <si>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</si>
  <si>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</si>
  <si>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</si>
  <si>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</si>
  <si>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</si>
  <si>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</si>
  <si>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</si>
  <si>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</si>
  <si>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</si>
  <si>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</si>
  <si>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</si>
  <si>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</si>
  <si>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</si>
  <si>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</si>
  <si>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</si>
  <si>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</si>
  <si>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</si>
  <si>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</si>
  <si>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</si>
  <si>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</si>
  <si>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</si>
  <si>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</si>
  <si>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</si>
  <si>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</si>
  <si>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</si>
  <si>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</si>
  <si>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</si>
  <si>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</si>
  <si>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</si>
  <si>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</si>
  <si>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</si>
  <si>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</si>
  <si>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</si>
  <si>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</si>
  <si>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</si>
  <si>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</si>
  <si>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</si>
  <si>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</si>
  <si>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</si>
  <si>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</si>
  <si>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</si>
  <si>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</si>
  <si>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</si>
  <si>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</si>
  <si>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</si>
  <si>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</si>
  <si>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</si>
  <si>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</si>
  <si>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</si>
  <si>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</si>
  <si>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</si>
  <si>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</si>
  <si>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</si>
  <si>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</si>
  <si>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</si>
  <si>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</si>
  <si>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</si>
  <si>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</si>
  <si>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</si>
  <si>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</si>
  <si>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</si>
  <si>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</si>
  <si>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</si>
  <si>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</si>
  <si>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</si>
  <si>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</si>
  <si>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</si>
  <si>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</si>
  <si>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</si>
  <si>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</si>
  <si>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</si>
  <si>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</si>
  <si>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</si>
  <si>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</si>
  <si>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</si>
  <si>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</si>
  <si>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</si>
  <si>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</si>
  <si>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</si>
  <si>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</si>
  <si>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</si>
  <si>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</si>
  <si>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</si>
  <si>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</si>
  <si>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</si>
  <si>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</si>
  <si>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</si>
  <si>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</si>
  <si>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</si>
  <si>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</si>
  <si>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</si>
  <si>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</si>
  <si>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</si>
  <si>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</si>
  <si>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</si>
  <si>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</si>
  <si>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</si>
  <si>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</si>
  <si>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</si>
  <si>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</si>
  <si>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</si>
  <si>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</si>
  <si>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</si>
  <si>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</si>
  <si>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</si>
  <si>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</si>
  <si>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</si>
  <si>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</si>
  <si>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</si>
  <si>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</si>
  <si>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</si>
  <si>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</si>
  <si>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</si>
  <si>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</si>
  <si>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</si>
  <si>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</si>
  <si>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</si>
  <si>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</si>
  <si>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</si>
  <si>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</si>
  <si>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</si>
  <si>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</si>
  <si>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</si>
  <si>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</si>
  <si>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</si>
  <si>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</si>
  <si>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</si>
  <si>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</si>
  <si>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</si>
  <si>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</si>
  <si>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</si>
  <si>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</si>
  <si>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</si>
  <si>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</si>
  <si>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</si>
  <si>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</si>
  <si>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</si>
  <si>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</si>
  <si>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</si>
  <si>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</si>
  <si>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</si>
  <si>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</si>
  <si>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</si>
  <si>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</si>
  <si>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</si>
  <si>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</si>
  <si>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</si>
  <si>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</si>
  <si>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</si>
  <si>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</si>
  <si>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</si>
  <si>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</si>
  <si>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</si>
  <si>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</si>
  <si>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</si>
  <si>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</si>
  <si>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</si>
  <si>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</si>
  <si>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</si>
  <si>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</si>
  <si>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</si>
  <si>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</si>
  <si>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</si>
  <si>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</si>
  <si>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</si>
  <si>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</si>
  <si>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</si>
  <si>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</si>
  <si>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</si>
  <si>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</si>
  <si>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</si>
  <si>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</si>
  <si>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</si>
  <si>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</si>
  <si>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</si>
  <si>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</si>
  <si>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</si>
  <si>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</si>
  <si>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</si>
  <si>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</si>
  <si>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</si>
  <si>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</si>
  <si>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</si>
  <si>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</si>
  <si>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</si>
  <si>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</si>
  <si>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</si>
  <si>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</si>
  <si>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</si>
  <si>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</si>
  <si>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</si>
  <si>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</si>
  <si>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</si>
  <si>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</si>
  <si>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</si>
  <si>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</si>
  <si>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</si>
  <si>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</si>
  <si>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</si>
  <si>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</si>
  <si>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</si>
  <si>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</si>
  <si>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</si>
  <si>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</si>
  <si>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</si>
  <si>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</si>
  <si>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</si>
  <si>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</si>
  <si>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</si>
  <si>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</si>
  <si>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</si>
  <si>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</si>
  <si>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</si>
  <si>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</si>
  <si>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</si>
  <si>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</si>
  <si>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</si>
  <si>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</si>
  <si>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</si>
  <si>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</si>
  <si>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</si>
  <si>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</si>
  <si>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</si>
  <si>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</si>
  <si>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</si>
  <si>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</si>
  <si>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</si>
  <si>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</si>
  <si>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</si>
  <si>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</si>
  <si>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</si>
  <si>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</si>
  <si>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</si>
  <si>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</si>
  <si>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</si>
  <si>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</si>
  <si>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</si>
  <si>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</si>
  <si>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</si>
  <si>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</si>
  <si>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</si>
  <si>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</si>
  <si>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</si>
  <si>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</si>
  <si>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</si>
  <si>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</si>
  <si>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</si>
  <si>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</si>
  <si>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</si>
  <si>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</si>
  <si>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</si>
  <si>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</si>
  <si>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</si>
  <si>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</si>
  <si>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</si>
  <si>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</si>
  <si>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</si>
  <si>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</si>
  <si>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</si>
  <si>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</si>
  <si>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</si>
  <si>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</si>
  <si>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</si>
  <si>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</si>
  <si>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</si>
  <si>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</si>
  <si>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</si>
  <si>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</si>
  <si>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</si>
  <si>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</si>
  <si>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</si>
  <si>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</si>
  <si>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</si>
  <si>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</si>
  <si>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</si>
  <si>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</si>
  <si>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</si>
  <si>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</si>
  <si>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</si>
  <si>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</si>
  <si>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</si>
  <si>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</si>
  <si>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</si>
  <si>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</si>
  <si>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</si>
  <si>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</si>
  <si>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</si>
  <si>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</si>
  <si>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</si>
  <si>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</si>
  <si>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</si>
  <si>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</si>
  <si>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</si>
  <si>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</si>
  <si>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</si>
  <si>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</si>
  <si>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</si>
  <si>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</si>
  <si>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</si>
  <si>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</si>
  <si>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</si>
  <si>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</si>
  <si>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</si>
  <si>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</si>
  <si>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</si>
  <si>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</si>
  <si>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</si>
  <si>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</si>
  <si>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</si>
  <si>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</si>
  <si>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</si>
  <si>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</si>
  <si>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</si>
  <si>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</si>
  <si>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</si>
  <si>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</si>
  <si>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</si>
  <si>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</si>
  <si>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</si>
  <si>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</si>
  <si>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</si>
  <si>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</si>
  <si>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</si>
  <si>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</si>
  <si>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</si>
  <si>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</si>
  <si>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</si>
  <si>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</si>
  <si>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</si>
  <si>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</si>
  <si>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</si>
  <si>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</si>
  <si>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</si>
  <si>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</si>
  <si>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</si>
  <si>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</si>
  <si>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</si>
  <si>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</si>
  <si>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</si>
  <si>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</si>
  <si>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</si>
  <si>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</si>
  <si>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</si>
  <si>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</si>
  <si>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</si>
  <si>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</si>
  <si>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</si>
  <si>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</si>
  <si>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</si>
  <si>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</si>
  <si>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</si>
  <si>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</si>
  <si>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</si>
  <si>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</si>
  <si>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</si>
  <si>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</si>
  <si>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</si>
  <si>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</si>
  <si>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</si>
  <si>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</si>
  <si>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</si>
  <si>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</si>
  <si>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</si>
  <si>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</si>
  <si>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</si>
  <si>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</si>
  <si>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</si>
  <si>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</si>
  <si>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</si>
  <si>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</si>
  <si>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</si>
  <si>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</si>
  <si>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</si>
  <si>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</si>
  <si>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</si>
  <si>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</si>
  <si>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</si>
  <si>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</si>
  <si>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</si>
  <si>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</si>
  <si>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</si>
  <si>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</si>
  <si>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</si>
  <si>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</si>
  <si>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</si>
  <si>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</si>
  <si>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</si>
  <si>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</si>
  <si>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</si>
  <si>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</si>
  <si>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</si>
  <si>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</si>
  <si>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</si>
  <si>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</si>
  <si>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</si>
  <si>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</si>
  <si>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</si>
  <si>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</si>
  <si>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</si>
  <si>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</si>
  <si>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</si>
  <si>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</si>
  <si>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</si>
  <si>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</si>
  <si>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</si>
  <si>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</si>
  <si>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</si>
  <si>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</si>
  <si>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</si>
  <si>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</si>
  <si>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</si>
  <si>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</si>
  <si>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</si>
  <si>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</si>
  <si>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</si>
  <si>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</si>
  <si>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</si>
  <si>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</si>
  <si>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</si>
  <si>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</si>
  <si>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</si>
  <si>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</si>
  <si>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</si>
  <si>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</si>
  <si>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</si>
  <si>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</si>
  <si>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</si>
  <si>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</si>
  <si>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</si>
  <si>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</si>
  <si>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</si>
  <si>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</si>
  <si>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</si>
  <si>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</si>
  <si>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</si>
  <si>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</si>
  <si>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</si>
  <si>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</si>
  <si>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</si>
  <si>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</si>
  <si>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</si>
  <si>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</si>
  <si>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</si>
  <si>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</si>
  <si>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</si>
  <si>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</si>
  <si>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</si>
  <si>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</si>
  <si>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</si>
  <si>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</si>
  <si>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</si>
  <si>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</si>
  <si>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</si>
  <si>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</si>
  <si>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</si>
  <si>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</si>
  <si>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</si>
  <si>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</si>
  <si>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</si>
  <si>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</si>
  <si>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</si>
  <si>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</si>
  <si>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</si>
  <si>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</si>
  <si>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</si>
  <si>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</si>
  <si>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</si>
  <si>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</si>
  <si>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</si>
  <si>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</si>
  <si>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</si>
  <si>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</si>
  <si>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</si>
  <si>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</si>
  <si>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</si>
  <si>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</si>
  <si>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</si>
  <si>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</si>
  <si>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</si>
  <si>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</si>
  <si>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</si>
  <si>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</si>
  <si>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</si>
  <si>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</si>
  <si>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</si>
  <si>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</si>
  <si>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</si>
  <si>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</si>
  <si>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</si>
  <si>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</si>
  <si>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</si>
  <si>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</si>
  <si>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</si>
  <si>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</si>
  <si>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</si>
  <si>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</si>
  <si>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</si>
  <si>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</si>
  <si>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</si>
  <si>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</si>
  <si>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</si>
  <si>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</si>
  <si>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</si>
  <si>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</si>
  <si>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</si>
  <si>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</si>
  <si>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</si>
  <si>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</si>
  <si>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</si>
  <si>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</si>
  <si>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</si>
  <si>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</si>
  <si>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</si>
  <si>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</si>
  <si>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</si>
  <si>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</si>
  <si>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</si>
  <si>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</si>
  <si>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</si>
  <si>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</si>
  <si>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</si>
  <si>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</si>
  <si>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</si>
  <si>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</si>
  <si>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</si>
  <si>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</si>
  <si>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</si>
  <si>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</si>
  <si>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</si>
  <si>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</si>
  <si>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</si>
  <si>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</si>
  <si>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</si>
  <si>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</si>
  <si>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</si>
  <si>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</si>
  <si>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</si>
  <si>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</si>
  <si>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</si>
  <si>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</si>
  <si>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</si>
  <si>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</si>
  <si>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</si>
  <si>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</si>
  <si>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</si>
  <si>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</si>
  <si>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</si>
  <si>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</si>
  <si>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</si>
  <si>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</si>
  <si>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</si>
  <si>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</si>
  <si>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</si>
  <si>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</si>
  <si>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</si>
  <si>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</si>
  <si>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</si>
  <si>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</si>
  <si>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</si>
  <si>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</si>
  <si>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</si>
  <si>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</si>
  <si>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</si>
  <si>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</si>
  <si>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</si>
  <si>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</si>
  <si>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</si>
  <si>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</si>
  <si>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</si>
  <si>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</si>
  <si>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</si>
  <si>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</si>
  <si>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</si>
  <si>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</si>
  <si>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</si>
  <si>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</si>
  <si>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</si>
  <si>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</si>
  <si>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</si>
  <si>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</si>
  <si>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</si>
  <si>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</si>
  <si>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</si>
  <si>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</si>
  <si>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</si>
  <si>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</si>
  <si>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</si>
  <si>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</si>
  <si>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</si>
  <si>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</si>
  <si>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</si>
  <si>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</si>
  <si>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</si>
  <si>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</si>
  <si>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</si>
  <si>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</si>
  <si>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</si>
  <si>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</si>
  <si>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</si>
  <si>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</si>
  <si>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</si>
  <si>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</si>
  <si>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</si>
  <si>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</si>
  <si>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</si>
  <si>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</si>
  <si>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</si>
  <si>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</si>
  <si>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</si>
  <si>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</si>
  <si>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</si>
  <si>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</si>
  <si>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</si>
  <si>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</si>
  <si>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</si>
  <si>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</si>
  <si>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</si>
  <si>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</si>
  <si>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</si>
  <si>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</si>
  <si>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</si>
  <si>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</si>
  <si>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</si>
  <si>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</si>
  <si>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</si>
  <si>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</si>
  <si>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</si>
  <si>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</si>
  <si>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</si>
  <si>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</si>
  <si>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</si>
  <si>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</si>
  <si>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</si>
  <si>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</si>
  <si>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</si>
  <si>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</si>
  <si>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</si>
  <si>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</si>
  <si>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</si>
  <si>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</si>
  <si>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</si>
  <si>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</si>
  <si>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</si>
  <si>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</si>
  <si>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</si>
  <si>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</si>
  <si>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</si>
  <si>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</si>
  <si>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</si>
  <si>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</si>
  <si>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</si>
  <si>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</si>
  <si>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</si>
  <si>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</si>
  <si>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</si>
  <si>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</si>
  <si>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</si>
  <si>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</si>
  <si>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</si>
  <si>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</si>
  <si>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</si>
  <si>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</si>
  <si>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</si>
  <si>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</si>
  <si>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</si>
  <si>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</si>
  <si>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</si>
  <si>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</si>
  <si>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</si>
  <si>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</si>
  <si>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</si>
  <si>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</si>
  <si>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</si>
  <si>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</si>
  <si>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</si>
  <si>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</si>
  <si>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</si>
  <si>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</si>
  <si>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</si>
  <si>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</si>
  <si>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</si>
  <si>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</si>
  <si>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</si>
  <si>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</si>
  <si>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</si>
  <si>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</si>
  <si>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</si>
  <si>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</si>
  <si>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</si>
  <si>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</si>
  <si>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</si>
  <si>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</si>
  <si>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</si>
  <si>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</si>
  <si>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</si>
  <si>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</si>
  <si>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</si>
  <si>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</si>
  <si>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</si>
  <si>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</si>
  <si>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</si>
  <si>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</si>
  <si>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</si>
  <si>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</si>
  <si>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</si>
  <si>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</si>
  <si>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</si>
  <si>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</si>
  <si>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</si>
  <si>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</si>
  <si>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</si>
  <si>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</si>
  <si>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</si>
  <si>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</si>
  <si>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</si>
  <si>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</si>
  <si>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</si>
  <si>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</si>
  <si>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</si>
  <si>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</si>
  <si>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</si>
  <si>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</si>
  <si>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</si>
  <si>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</si>
  <si>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</si>
  <si>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</si>
  <si>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</si>
  <si>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</si>
  <si>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</si>
  <si>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</si>
  <si>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</si>
  <si>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</si>
  <si>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</si>
  <si>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</si>
  <si>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</si>
  <si>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</si>
  <si>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</si>
  <si>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</si>
  <si>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</si>
  <si>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</si>
  <si>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</si>
  <si>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</si>
  <si>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</si>
  <si>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</si>
  <si>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</si>
  <si>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</si>
  <si>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</si>
  <si>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</si>
  <si>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</si>
  <si>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</si>
  <si>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</si>
  <si>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</si>
  <si>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</si>
  <si>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</si>
  <si>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</si>
  <si>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</si>
  <si>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</si>
  <si>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</si>
  <si>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</si>
  <si>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</si>
  <si>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</si>
  <si>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</si>
  <si>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</si>
  <si>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</si>
  <si>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</si>
  <si>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</si>
  <si>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</si>
  <si>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</si>
  <si>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</si>
  <si>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</si>
  <si>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</si>
  <si>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</si>
  <si>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</si>
  <si>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</si>
  <si>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</si>
  <si>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</si>
  <si>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</si>
  <si>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</si>
  <si>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</si>
  <si>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</si>
  <si>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</si>
  <si>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</si>
  <si>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</si>
  <si>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</si>
  <si>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</si>
  <si>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</si>
  <si>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</si>
  <si>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</si>
  <si>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</si>
  <si>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</si>
  <si>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</si>
  <si>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</si>
  <si>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</si>
  <si>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</si>
  <si>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</si>
  <si>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</si>
  <si>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</si>
  <si>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</si>
  <si>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</si>
  <si>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</si>
  <si>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</si>
  <si>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</si>
  <si>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</si>
  <si>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</si>
  <si>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</si>
  <si>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</si>
  <si>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</si>
  <si>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</si>
  <si>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</si>
  <si>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</si>
  <si>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</si>
  <si>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</si>
  <si>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</si>
  <si>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</si>
  <si>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</si>
  <si>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</si>
  <si>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</si>
  <si>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</si>
  <si>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</si>
  <si>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</si>
  <si>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</si>
  <si>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</si>
  <si>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</si>
  <si>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</si>
  <si>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</si>
  <si>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</si>
  <si>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</si>
  <si>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</si>
  <si>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</si>
  <si>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</si>
  <si>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</si>
  <si>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</si>
  <si>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</si>
  <si>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</si>
  <si>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</si>
  <si>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</si>
  <si>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</si>
  <si>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</si>
  <si>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</si>
  <si>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</si>
  <si>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</si>
  <si>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</si>
  <si>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</si>
  <si>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</si>
  <si>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</si>
  <si>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</si>
  <si>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</si>
  <si>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</si>
  <si>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</si>
  <si>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</si>
  <si>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</si>
  <si>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</si>
  <si>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</si>
  <si>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</si>
  <si>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</si>
  <si>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</si>
  <si>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</si>
  <si>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</si>
  <si>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</si>
  <si>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</si>
  <si>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</si>
  <si>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</si>
  <si>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</si>
  <si>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</si>
  <si>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</si>
  <si>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</si>
  <si>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</si>
  <si>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</si>
  <si>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</si>
  <si>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</si>
  <si>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</si>
  <si>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</si>
  <si>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</si>
  <si>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</si>
  <si>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</si>
  <si>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</si>
  <si>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</si>
  <si>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</si>
  <si>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</si>
  <si>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</si>
  <si>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</si>
  <si>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</si>
  <si>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</si>
  <si>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</si>
  <si>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</si>
  <si>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</si>
  <si>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</si>
  <si>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</si>
  <si>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</si>
  <si>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</si>
  <si>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</si>
  <si>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</si>
  <si>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</si>
  <si>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</si>
  <si>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</si>
  <si>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</si>
  <si>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</si>
  <si>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</si>
  <si>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</si>
  <si>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</si>
  <si>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</si>
  <si>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</si>
  <si>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</si>
  <si>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</si>
  <si>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</si>
  <si>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</si>
  <si>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</si>
  <si>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</si>
  <si>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</si>
  <si>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</si>
  <si>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</si>
  <si>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</si>
  <si>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</si>
  <si>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</si>
  <si>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</si>
  <si>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</si>
  <si>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</si>
  <si>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</si>
  <si>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</si>
  <si>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</si>
  <si>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</si>
  <si>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</si>
  <si>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</si>
  <si>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</si>
  <si>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</si>
  <si>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</si>
  <si>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</si>
  <si>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</si>
  <si>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</si>
  <si>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</si>
  <si>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</si>
  <si>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</si>
  <si>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</si>
  <si>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</si>
  <si>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</si>
  <si>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</si>
  <si>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</si>
  <si>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</si>
  <si>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</si>
  <si>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</si>
  <si>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</si>
  <si>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</si>
  <si>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</si>
  <si>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</si>
  <si>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</si>
  <si>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</si>
  <si>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</si>
  <si>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</si>
  <si>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</si>
  <si>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</si>
  <si>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</si>
  <si>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</si>
  <si>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</si>
  <si>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</si>
  <si>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</si>
  <si>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</si>
  <si>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</si>
  <si>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</si>
  <si>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</si>
  <si>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</si>
  <si>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</si>
  <si>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</si>
  <si>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</si>
  <si>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</si>
  <si>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</si>
  <si>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</si>
  <si>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</si>
  <si>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</si>
  <si>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</si>
  <si>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</si>
  <si>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</si>
  <si>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</si>
  <si>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</si>
  <si>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</si>
  <si>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</si>
  <si>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</si>
  <si>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</si>
  <si>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</si>
  <si>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</si>
  <si>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</si>
  <si>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</si>
  <si>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</si>
  <si>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</si>
  <si>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</si>
  <si>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</si>
  <si>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</si>
  <si>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</si>
  <si>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</si>
  <si>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</si>
  <si>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</si>
  <si>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</si>
  <si>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</si>
  <si>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</si>
  <si>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</si>
  <si>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</si>
  <si>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</si>
  <si>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</si>
  <si>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</si>
  <si>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</si>
  <si>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</si>
  <si>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</si>
  <si>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</si>
  <si>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</si>
  <si>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</si>
  <si>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</si>
  <si>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</si>
  <si>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</si>
  <si>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</si>
  <si>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</si>
  <si>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</si>
  <si>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</si>
  <si>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</si>
  <si>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</si>
  <si>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</si>
  <si>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</si>
  <si>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</si>
  <si>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</si>
  <si>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</si>
  <si>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</si>
  <si>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</si>
  <si>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</si>
  <si>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</si>
  <si>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</si>
  <si>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</si>
  <si>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</si>
  <si>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</si>
  <si>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</si>
  <si>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</si>
  <si>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</si>
  <si>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</si>
  <si>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</si>
  <si>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</si>
  <si>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</si>
  <si>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</si>
  <si>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</si>
  <si>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</si>
  <si>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</si>
  <si>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</si>
  <si>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</si>
  <si>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</si>
  <si>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</si>
  <si>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</si>
  <si>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</si>
  <si>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</si>
  <si>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</si>
  <si>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</si>
  <si>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</si>
  <si>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</si>
  <si>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</si>
  <si>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</si>
  <si>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</si>
  <si>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</si>
  <si>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</si>
  <si>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</si>
  <si>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</si>
  <si>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</si>
  <si>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</si>
  <si>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</si>
  <si>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</si>
  <si>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</si>
  <si>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</si>
  <si>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</si>
  <si>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</si>
  <si>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</si>
  <si>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</si>
  <si>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</si>
  <si>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</si>
  <si>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</si>
  <si>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</si>
  <si>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</si>
  <si>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</si>
  <si>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</si>
  <si>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</si>
  <si>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</si>
  <si>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</si>
  <si>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</si>
  <si>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</si>
  <si>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</si>
  <si>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</si>
  <si>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</si>
  <si>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</si>
  <si>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</si>
  <si>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</si>
  <si>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</si>
  <si>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</si>
  <si>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</si>
  <si>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</si>
  <si>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</si>
  <si>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</si>
  <si>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</si>
  <si>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</si>
  <si>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</si>
  <si>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</si>
  <si>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</si>
  <si>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</si>
  <si>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</si>
  <si>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</si>
  <si>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</si>
  <si>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</si>
  <si>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</si>
  <si>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</si>
  <si>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</si>
  <si>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</si>
  <si>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</si>
  <si>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</si>
  <si>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</si>
  <si>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</si>
  <si>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</si>
  <si>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</si>
  <si>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</si>
  <si>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</si>
  <si>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</si>
  <si>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</si>
  <si>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</si>
  <si>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</si>
  <si>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</si>
  <si>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</si>
  <si>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</si>
  <si>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</si>
  <si>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</si>
  <si>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</si>
  <si>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</si>
  <si>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</si>
  <si>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</si>
  <si>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</si>
  <si>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</si>
  <si>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</si>
  <si>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</si>
  <si>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</si>
  <si>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</si>
  <si>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</si>
  <si>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</si>
  <si>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</si>
  <si>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</si>
  <si>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</si>
  <si>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</si>
  <si>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</si>
  <si>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</si>
  <si>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</si>
  <si>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</si>
  <si>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</si>
  <si>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</si>
  <si>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</si>
  <si>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</si>
  <si>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</si>
  <si>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</si>
  <si>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</si>
  <si>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</si>
  <si>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</si>
  <si>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</si>
  <si>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</si>
  <si>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</si>
  <si>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</si>
  <si>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</si>
  <si>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</si>
  <si>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</si>
  <si>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</si>
  <si>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</si>
  <si>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</si>
  <si>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</si>
  <si>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</si>
  <si>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</si>
  <si>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</si>
  <si>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</si>
  <si>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</si>
  <si>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</si>
  <si>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</si>
  <si>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</si>
  <si>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</si>
  <si>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</si>
  <si>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</si>
  <si>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</si>
  <si>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</si>
  <si>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</si>
  <si>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</si>
  <si>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</si>
  <si>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</si>
  <si>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</si>
  <si>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</si>
  <si>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</si>
  <si>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</si>
  <si>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</si>
  <si>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</si>
  <si>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</si>
  <si>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</si>
  <si>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</si>
  <si>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</si>
  <si>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</si>
  <si>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</si>
  <si>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</si>
  <si>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</si>
  <si>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</si>
  <si>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</si>
  <si>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</si>
  <si>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</si>
  <si>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</si>
  <si>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</si>
  <si>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</si>
  <si>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</si>
  <si>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</si>
  <si>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</si>
  <si>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</si>
  <si>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</si>
  <si>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</si>
  <si>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</si>
  <si>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</si>
  <si>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</si>
  <si>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</si>
  <si>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</si>
  <si>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</si>
  <si>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</si>
  <si>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</si>
  <si>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</si>
  <si>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</si>
  <si>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</si>
  <si>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</si>
  <si>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</si>
  <si>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</si>
  <si>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</si>
  <si>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</si>
  <si>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</si>
  <si>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</si>
  <si>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</si>
  <si>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</si>
  <si>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</si>
  <si>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</si>
  <si>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</si>
  <si>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</si>
  <si>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</si>
  <si>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</si>
  <si>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</si>
  <si>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</si>
  <si>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</si>
  <si>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</si>
  <si>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</si>
  <si>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</si>
  <si>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</si>
  <si>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</si>
  <si>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</si>
  <si>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</si>
  <si>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</si>
  <si>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</si>
  <si>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</si>
  <si>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</si>
  <si>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</si>
  <si>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</si>
  <si>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</si>
  <si>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</si>
  <si>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</si>
  <si>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</si>
  <si>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</si>
  <si>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</si>
  <si>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</si>
  <si>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</si>
  <si>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</si>
  <si>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</si>
  <si>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</si>
  <si>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</si>
  <si>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</si>
  <si>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</si>
  <si>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</si>
  <si>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</si>
  <si>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</si>
  <si>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</si>
  <si>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</si>
  <si>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</si>
  <si>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</si>
  <si>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</si>
  <si>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</si>
  <si>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</si>
  <si>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</si>
  <si>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</si>
  <si>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</si>
  <si>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</si>
  <si>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</si>
  <si>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</si>
  <si>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</si>
  <si>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</si>
  <si>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</si>
  <si>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</si>
  <si>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</si>
  <si>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</si>
  <si>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</si>
  <si>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</si>
  <si>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</si>
  <si>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</si>
  <si>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</si>
  <si>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</si>
  <si>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</si>
  <si>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</si>
  <si>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</si>
  <si>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</si>
  <si>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</si>
  <si>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</si>
  <si>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</si>
  <si>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</si>
  <si>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</si>
  <si>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</si>
  <si>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</si>
  <si>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</si>
  <si>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</si>
  <si>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</si>
  <si>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</si>
  <si>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</si>
  <si>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</si>
  <si>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</si>
  <si>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</si>
  <si>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</si>
  <si>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</si>
  <si>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</si>
  <si>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</si>
  <si>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</si>
  <si>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</si>
  <si>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</si>
  <si>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</si>
  <si>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</si>
  <si>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</si>
  <si>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</si>
  <si>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</si>
  <si>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</si>
  <si>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</si>
  <si>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</si>
  <si>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</si>
  <si>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</si>
  <si>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</si>
  <si>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</si>
  <si>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</si>
  <si>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</si>
  <si>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</si>
  <si>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</si>
  <si>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</si>
  <si>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</si>
  <si>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</si>
  <si>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</si>
  <si>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</si>
  <si>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</si>
  <si>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</si>
  <si>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</si>
  <si>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</si>
  <si>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</si>
  <si>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</si>
  <si>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</si>
  <si>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</si>
  <si>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</si>
  <si>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</si>
  <si>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</si>
  <si>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</si>
  <si>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</si>
  <si>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</si>
  <si>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</si>
  <si>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</si>
  <si>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</si>
  <si>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</si>
  <si>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</si>
  <si>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</si>
  <si>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</si>
  <si>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</si>
  <si>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</si>
  <si>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</si>
  <si>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</si>
  <si>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</si>
  <si>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</si>
  <si>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</si>
  <si>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</si>
  <si>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</si>
  <si>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</si>
  <si>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</si>
  <si>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</si>
  <si>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</si>
  <si>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</si>
  <si>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</si>
  <si>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</si>
  <si>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</si>
  <si>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</si>
  <si>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</si>
  <si>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</si>
  <si>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</si>
  <si>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</si>
  <si>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</si>
  <si>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</si>
  <si>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</si>
  <si>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</si>
  <si>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</si>
  <si>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</si>
  <si>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</si>
  <si>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</si>
  <si>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</si>
  <si>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</si>
  <si>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</si>
  <si>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</si>
  <si>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</si>
  <si>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</si>
  <si>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</si>
  <si>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</si>
  <si>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</si>
  <si>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</si>
  <si>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</si>
  <si>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</si>
  <si>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</si>
  <si>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</si>
  <si>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</si>
  <si>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</si>
  <si>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</si>
  <si>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</si>
  <si>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</si>
  <si>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</si>
  <si>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</si>
  <si>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</si>
  <si>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</si>
  <si>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</si>
  <si>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</si>
  <si>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</si>
  <si>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</si>
  <si>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</si>
  <si>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</si>
  <si>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</si>
  <si>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</si>
  <si>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</si>
  <si>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</si>
  <si>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</si>
  <si>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</si>
  <si>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</si>
  <si>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</si>
  <si>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</si>
  <si>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</si>
  <si>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</si>
  <si>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</si>
  <si>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</si>
  <si>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</si>
  <si>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</si>
  <si>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</si>
  <si>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</si>
  <si>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</si>
  <si>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</si>
  <si>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</si>
  <si>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</si>
  <si>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</si>
  <si>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</si>
  <si>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</si>
  <si>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</si>
  <si>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</si>
  <si>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</si>
  <si>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</si>
  <si>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</si>
  <si>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</si>
  <si>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</si>
  <si>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</si>
  <si>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</si>
  <si>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</si>
  <si>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</si>
  <si>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</si>
  <si>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</si>
  <si>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</si>
  <si>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</si>
  <si>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</si>
  <si>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</si>
  <si>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</si>
  <si>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</si>
  <si>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</si>
  <si>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</si>
  <si>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</si>
  <si>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</si>
  <si>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</si>
  <si>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</si>
  <si>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</si>
  <si>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</si>
  <si>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</si>
  <si>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</si>
  <si>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</si>
  <si>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</si>
  <si>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</si>
  <si>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</si>
  <si>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</si>
  <si>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</si>
  <si>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</si>
  <si>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</si>
  <si>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</si>
  <si>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</si>
  <si>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</si>
  <si>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</si>
  <si>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</si>
  <si>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</si>
  <si>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</si>
  <si>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</si>
  <si>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</si>
  <si>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</si>
  <si>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</si>
  <si>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</si>
  <si>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</si>
  <si>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</si>
  <si>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</si>
  <si>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</si>
  <si>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</si>
  <si>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</si>
  <si>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</si>
  <si>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</si>
  <si>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</si>
  <si>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</si>
  <si>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</si>
  <si>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</si>
  <si>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</si>
  <si>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</si>
  <si>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</si>
  <si>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</si>
  <si>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</si>
  <si>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</si>
  <si>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</si>
  <si>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</si>
  <si>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</si>
  <si>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</si>
  <si>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</si>
  <si>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</si>
  <si>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</si>
  <si>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</si>
  <si>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</si>
  <si>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</si>
  <si>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</si>
  <si>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</si>
  <si>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</si>
  <si>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</si>
  <si>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</si>
  <si>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</si>
  <si>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</si>
  <si>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</si>
  <si>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</si>
  <si>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</si>
  <si>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</si>
  <si>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</si>
  <si>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</si>
  <si>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</si>
  <si>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</si>
  <si>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</si>
  <si>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</si>
  <si>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</si>
  <si>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</si>
  <si>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</si>
  <si>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</si>
  <si>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</si>
  <si>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</si>
  <si>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</si>
  <si>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</si>
  <si>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</si>
  <si>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</si>
  <si>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</si>
  <si>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</si>
  <si>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</si>
  <si>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</si>
  <si>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</si>
  <si>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</si>
  <si>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</si>
  <si>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</si>
  <si>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</si>
  <si>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</si>
  <si>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</si>
  <si>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</si>
  <si>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</si>
  <si>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</si>
  <si>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</si>
  <si>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</si>
  <si>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</si>
  <si>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</si>
  <si>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</si>
  <si>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</si>
  <si>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</si>
  <si>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</si>
  <si>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</si>
  <si>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</si>
  <si>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</si>
  <si>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</si>
  <si>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</si>
  <si>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</si>
  <si>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</si>
  <si>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</si>
  <si>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</si>
  <si>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</si>
  <si>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</si>
  <si>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</si>
  <si>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</si>
  <si>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</si>
  <si>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</si>
  <si>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</si>
  <si>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</si>
  <si>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</si>
  <si>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</si>
  <si>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</si>
  <si>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</si>
  <si>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</si>
  <si>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</si>
  <si>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</si>
  <si>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</si>
  <si>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</si>
  <si>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</si>
  <si>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</si>
  <si>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</si>
  <si>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</si>
  <si>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</si>
  <si>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</si>
  <si>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</si>
  <si>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</si>
  <si>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</si>
  <si>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</si>
  <si>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</si>
  <si>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</si>
  <si>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</si>
  <si>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</si>
  <si>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</si>
  <si>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</si>
  <si>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</si>
  <si>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</si>
  <si>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</si>
  <si>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</si>
  <si>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</si>
  <si>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</si>
  <si>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</si>
  <si>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</si>
  <si>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</si>
  <si>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</si>
  <si>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</si>
  <si>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</si>
  <si>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</si>
  <si>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</si>
  <si>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</si>
  <si>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</si>
  <si>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</si>
  <si>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</si>
  <si>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</si>
  <si>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</si>
  <si>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</si>
  <si>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</si>
  <si>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</si>
  <si>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</si>
  <si>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</si>
  <si>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</si>
  <si>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</si>
  <si>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</si>
  <si>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</si>
  <si>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</si>
  <si>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</si>
  <si>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</si>
  <si>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</si>
  <si>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</si>
  <si>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</si>
  <si>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</si>
  <si>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</si>
  <si>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</si>
  <si>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</si>
  <si>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</si>
  <si>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</si>
  <si>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</si>
  <si>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</si>
  <si>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</si>
  <si>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</si>
  <si>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</si>
  <si>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</si>
  <si>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</si>
  <si>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</si>
  <si>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</si>
  <si>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</si>
  <si>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</si>
  <si>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</si>
  <si>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</si>
  <si>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</si>
  <si>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</si>
  <si>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</si>
  <si>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</si>
  <si>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</si>
  <si>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</si>
  <si>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</si>
  <si>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</si>
  <si>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</si>
  <si>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</si>
  <si>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</si>
  <si>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</si>
  <si>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</si>
  <si>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</si>
  <si>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</si>
  <si>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</si>
  <si>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</si>
  <si>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</si>
  <si>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</si>
  <si>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</si>
  <si>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</si>
  <si>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</si>
  <si>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</si>
  <si>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</si>
  <si>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</si>
  <si>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</si>
  <si>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</si>
  <si>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</si>
  <si>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</si>
  <si>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</si>
  <si>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</si>
  <si>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</si>
  <si>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</si>
  <si>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</si>
  <si>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</si>
  <si>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</si>
  <si>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</si>
  <si>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</si>
  <si>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</si>
  <si>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</si>
  <si>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</si>
  <si>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</si>
  <si>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</si>
  <si>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</si>
  <si>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</si>
  <si>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</si>
  <si>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</si>
  <si>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</si>
  <si>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</si>
  <si>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</si>
  <si>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</si>
  <si>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</si>
  <si>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</si>
  <si>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</si>
  <si>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</si>
  <si>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</si>
  <si>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</si>
  <si>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</si>
  <si>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</si>
  <si>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</si>
  <si>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</si>
  <si>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</si>
  <si>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</si>
  <si>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</si>
  <si>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</si>
  <si>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</si>
  <si>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</si>
  <si>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</si>
  <si>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</si>
  <si>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</si>
  <si>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</si>
  <si>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</si>
  <si>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</si>
  <si>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</si>
  <si>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</si>
  <si>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</si>
  <si>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</si>
  <si>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</si>
  <si>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</si>
  <si>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</si>
  <si>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</si>
  <si>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</si>
  <si>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</si>
  <si>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</si>
  <si>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</si>
  <si>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</si>
  <si>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</si>
  <si>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</si>
  <si>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</si>
  <si>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</si>
  <si>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</si>
  <si>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</si>
  <si>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</si>
  <si>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</si>
  <si>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</si>
  <si>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</si>
  <si>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</si>
  <si>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</si>
  <si>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</si>
  <si>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</si>
  <si>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</si>
  <si>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</si>
  <si>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</si>
  <si>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</si>
  <si>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</si>
  <si>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</si>
  <si>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</si>
  <si>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</si>
  <si>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</si>
  <si>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</si>
  <si>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</si>
  <si>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</si>
  <si>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</si>
  <si>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</si>
  <si>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</si>
  <si>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</si>
  <si>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</si>
  <si>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</si>
  <si>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</si>
  <si>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</si>
  <si>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</si>
  <si>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</si>
  <si>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</si>
  <si>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</si>
  <si>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</si>
  <si>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</si>
  <si>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</si>
  <si>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</si>
  <si>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</si>
  <si>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</si>
  <si>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</si>
  <si>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</si>
  <si>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</si>
  <si>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</si>
  <si>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</si>
  <si>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</si>
  <si>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</si>
  <si>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</si>
  <si>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</si>
  <si>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</si>
  <si>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</si>
  <si>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</si>
  <si>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</si>
  <si>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</si>
  <si>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</si>
  <si>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</si>
  <si>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</si>
  <si>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</si>
  <si>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</si>
  <si>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</si>
  <si>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</si>
  <si>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</si>
  <si>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</si>
  <si>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</si>
  <si>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</si>
  <si>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</si>
  <si>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</si>
  <si>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</si>
  <si>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</si>
  <si>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</si>
  <si>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</si>
  <si>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</si>
  <si>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</si>
  <si>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</si>
  <si>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</si>
  <si>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</si>
  <si>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</si>
  <si>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</si>
  <si>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</si>
  <si>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</si>
  <si>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</si>
  <si>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</si>
  <si>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</si>
  <si>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</si>
  <si>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</si>
  <si>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</si>
  <si>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</si>
  <si>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</si>
  <si>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</si>
  <si>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</si>
  <si>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</si>
  <si>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</si>
  <si>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</si>
  <si>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</si>
  <si>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</si>
  <si>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</si>
  <si>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</si>
  <si>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</si>
  <si>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</si>
  <si>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</si>
  <si>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</si>
  <si>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</si>
  <si>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</si>
  <si>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</si>
  <si>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</si>
  <si>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</si>
  <si>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</si>
  <si>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</si>
  <si>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</si>
  <si>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</si>
  <si>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</si>
  <si>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</si>
  <si>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</si>
  <si>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</si>
  <si>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</si>
  <si>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</si>
  <si>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</si>
  <si>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</si>
  <si>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</si>
  <si>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</si>
  <si>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</si>
  <si>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</si>
  <si>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</si>
  <si>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</si>
  <si>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</si>
  <si>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</si>
  <si>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</si>
  <si>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</si>
  <si>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</si>
  <si>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</si>
  <si>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</si>
  <si>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</si>
  <si>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</si>
  <si>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</si>
  <si>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</si>
  <si>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</si>
  <si>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</si>
  <si>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</si>
  <si>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</si>
  <si>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</si>
  <si>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</si>
  <si>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</si>
  <si>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</si>
  <si>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</si>
  <si>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</si>
  <si>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</si>
  <si>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</si>
  <si>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</si>
  <si>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</si>
  <si>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</si>
  <si>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</si>
  <si>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</si>
  <si>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</si>
  <si>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</si>
  <si>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</si>
  <si>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</si>
  <si>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</si>
  <si>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</si>
  <si>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</si>
  <si>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</si>
  <si>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</si>
  <si>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</si>
  <si>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</si>
  <si>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</si>
  <si>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</si>
  <si>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</si>
  <si>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</si>
  <si>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</si>
  <si>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</si>
  <si>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</si>
  <si>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</si>
  <si>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</si>
  <si>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</si>
  <si>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</si>
  <si>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</si>
  <si>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</si>
  <si>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</si>
  <si>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</si>
  <si>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</si>
  <si>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</si>
  <si>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</si>
  <si>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</si>
  <si>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</si>
  <si>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</si>
  <si>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</si>
  <si>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</si>
  <si>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</si>
  <si>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</si>
  <si>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</si>
  <si>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</si>
  <si>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</si>
  <si>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</si>
  <si>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</si>
  <si>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</si>
  <si>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</si>
  <si>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</si>
  <si>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</si>
  <si>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</si>
  <si>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</si>
  <si>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</si>
  <si>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</si>
  <si>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</si>
  <si>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</si>
  <si>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</si>
  <si>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</si>
  <si>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</si>
  <si>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</si>
  <si>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</si>
  <si>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</si>
  <si>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</si>
  <si>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</si>
  <si>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</si>
  <si>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</si>
  <si>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</si>
  <si>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</si>
  <si>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</si>
  <si>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</si>
  <si>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</si>
  <si>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</si>
  <si>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</si>
  <si>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</si>
  <si>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</si>
  <si>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</si>
  <si>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</si>
  <si>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</si>
  <si>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</si>
  <si>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</si>
  <si>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</si>
  <si>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</si>
  <si>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</si>
  <si>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</si>
  <si>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</si>
  <si>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</si>
  <si>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</si>
  <si>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</si>
  <si>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</si>
  <si>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</si>
  <si>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</si>
  <si>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</si>
  <si>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</si>
  <si>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</si>
  <si>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</si>
  <si>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</si>
  <si>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</si>
  <si>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</si>
  <si>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</si>
  <si>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</si>
  <si>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</si>
  <si>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</si>
  <si>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</si>
  <si>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</si>
  <si>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</si>
  <si>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</si>
  <si>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</si>
  <si>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</si>
  <si>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</si>
  <si>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</si>
  <si>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</si>
  <si>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</si>
  <si>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</si>
  <si>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</si>
  <si>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</si>
  <si>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</si>
  <si>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</si>
  <si>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</si>
  <si>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</si>
  <si>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</si>
  <si>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</si>
  <si>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</si>
  <si>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</si>
  <si>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</si>
  <si>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</si>
  <si>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</si>
  <si>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</si>
  <si>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</si>
  <si>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</si>
  <si>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</si>
  <si>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</si>
  <si>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</si>
  <si>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</si>
  <si>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</si>
  <si>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</si>
  <si>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</si>
  <si>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</si>
  <si>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</si>
  <si>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</si>
  <si>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</si>
  <si>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</si>
  <si>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</si>
  <si>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</si>
  <si>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</si>
  <si>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</si>
  <si>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</si>
  <si>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</si>
  <si>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</si>
  <si>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</si>
  <si>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</si>
  <si>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</si>
  <si>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</si>
  <si>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</si>
  <si>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</si>
  <si>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</si>
  <si>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</si>
  <si>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</si>
  <si>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</si>
  <si>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</si>
  <si>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</si>
  <si>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</si>
  <si>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</si>
  <si>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</si>
  <si>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</si>
  <si>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</si>
  <si>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</si>
  <si>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</si>
  <si>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</si>
  <si>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</si>
  <si>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</si>
  <si>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</si>
  <si>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</si>
  <si>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</si>
  <si>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</si>
  <si>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</si>
  <si>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</si>
  <si>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</si>
  <si>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</si>
  <si>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</si>
  <si>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</si>
  <si>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</si>
  <si>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</si>
  <si>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</si>
  <si>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</si>
  <si>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</si>
  <si>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</si>
  <si>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</si>
  <si>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</si>
  <si>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</si>
  <si>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</si>
  <si>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</si>
  <si>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</si>
  <si>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</si>
  <si>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</si>
  <si>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</si>
  <si>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</si>
  <si>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</si>
  <si>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</si>
  <si>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</si>
  <si>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</si>
  <si>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</si>
  <si>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</si>
  <si>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</si>
  <si>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</si>
  <si>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</si>
  <si>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</si>
  <si>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</si>
  <si>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</si>
  <si>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</si>
  <si>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</si>
  <si>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</si>
  <si>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</si>
  <si>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</si>
  <si>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</si>
  <si>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</si>
  <si>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</si>
  <si>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</si>
  <si>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</si>
  <si>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</si>
  <si>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</si>
  <si>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</si>
  <si>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</si>
  <si>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</si>
  <si>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</si>
  <si>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</si>
  <si>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</si>
  <si>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</si>
  <si>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</si>
  <si>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</si>
  <si>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</si>
  <si>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</si>
  <si>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</si>
  <si>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</si>
  <si>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</si>
  <si>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</si>
  <si>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</si>
  <si>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</si>
  <si>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</si>
  <si>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</si>
  <si>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</si>
  <si>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</si>
  <si>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</si>
  <si>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</si>
  <si>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</si>
  <si>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</si>
  <si>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</si>
  <si>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</si>
  <si>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</si>
  <si>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</si>
  <si>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</si>
  <si>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</si>
  <si>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</si>
  <si>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</si>
  <si>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</si>
  <si>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</si>
  <si>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</si>
  <si>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</si>
  <si>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</si>
  <si>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</si>
  <si>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</si>
  <si>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</si>
  <si>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</si>
  <si>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</si>
  <si>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</si>
  <si>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</si>
  <si>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</si>
  <si>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</si>
  <si>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</si>
  <si>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</si>
  <si>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</si>
  <si>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</si>
  <si>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</si>
  <si>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</si>
  <si>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</si>
  <si>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</si>
  <si>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</si>
  <si>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</si>
  <si>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</si>
  <si>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</si>
  <si>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</si>
  <si>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</si>
  <si>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</si>
  <si>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</si>
  <si>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</si>
  <si>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</si>
  <si>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</si>
  <si>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</si>
  <si>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</si>
  <si>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</si>
  <si>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</si>
  <si>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</si>
  <si>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</si>
  <si>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</si>
  <si>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</si>
  <si>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</si>
  <si>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</si>
  <si>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</si>
  <si>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</si>
  <si>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</si>
  <si>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</si>
  <si>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</si>
  <si>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</si>
  <si>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</si>
  <si>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</si>
  <si>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</si>
  <si>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</si>
  <si>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</si>
  <si>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</si>
  <si>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</si>
  <si>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</si>
  <si>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</si>
  <si>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Gil Carrera, Santiago</t>
  </si>
  <si>
    <t>Morales Payano, Wilfredy Leandro</t>
  </si>
  <si>
    <t>20 Septiembre de 2021</t>
  </si>
  <si>
    <t>INCIDENTE</t>
  </si>
  <si>
    <t>Abastecido</t>
  </si>
  <si>
    <t>Solucionado</t>
  </si>
  <si>
    <t>ATM Oficina Romana Norte II</t>
  </si>
  <si>
    <t>ATM Autoservicio Oficina Bonao II</t>
  </si>
  <si>
    <t>S/M Nacional El Dorado (Santiago)</t>
  </si>
  <si>
    <t>ATM Oficina Occidental Mall</t>
  </si>
  <si>
    <t>ATM Base Naval Las Calderas (BANI)</t>
  </si>
  <si>
    <t>SIN ACTIVIDAD DE RETIRO</t>
  </si>
  <si>
    <t>LECTOR VANDALIZADO</t>
  </si>
  <si>
    <t>GAVETAS VACIAS + GAVETAS FALLANDO..</t>
  </si>
  <si>
    <t>SIN EFECITVO</t>
  </si>
  <si>
    <t>Toribio Batista, Junior De Jesus</t>
  </si>
  <si>
    <t>Peguero Solano, Victor Manuel</t>
  </si>
  <si>
    <t>Moreta, Christian Aury</t>
  </si>
  <si>
    <t>SE LE ENVIO CARGA</t>
  </si>
  <si>
    <t>CARGA POR INHIBIDO</t>
  </si>
  <si>
    <t>Closed</t>
  </si>
  <si>
    <t>CARGA EXITOSA</t>
  </si>
  <si>
    <t>3336031761</t>
  </si>
  <si>
    <t>3336031814</t>
  </si>
  <si>
    <t>3336031881</t>
  </si>
  <si>
    <t>3336031896</t>
  </si>
  <si>
    <t>3336031901</t>
  </si>
  <si>
    <t>3336031921</t>
  </si>
  <si>
    <t>3336031925</t>
  </si>
  <si>
    <t>3336031929</t>
  </si>
  <si>
    <t>3336031933</t>
  </si>
  <si>
    <t>3336031943</t>
  </si>
  <si>
    <t>3336031950</t>
  </si>
  <si>
    <t>3336031951</t>
  </si>
  <si>
    <t>3336031954</t>
  </si>
  <si>
    <t>3336031957</t>
  </si>
  <si>
    <t>3336031960</t>
  </si>
  <si>
    <t>3336031962</t>
  </si>
  <si>
    <t>3336031965</t>
  </si>
  <si>
    <t>3336031966</t>
  </si>
  <si>
    <t>3336031982</t>
  </si>
  <si>
    <t>3336031988</t>
  </si>
  <si>
    <t>3336031990</t>
  </si>
  <si>
    <t>3336031991</t>
  </si>
  <si>
    <t>3336031993</t>
  </si>
  <si>
    <t>3336031996</t>
  </si>
  <si>
    <t>3336032010</t>
  </si>
  <si>
    <t>3336032012</t>
  </si>
  <si>
    <t>3336032015</t>
  </si>
  <si>
    <t>3336032016</t>
  </si>
  <si>
    <t>3336032017</t>
  </si>
  <si>
    <t>3336032018</t>
  </si>
  <si>
    <t>3336032019</t>
  </si>
  <si>
    <t>3336032020</t>
  </si>
  <si>
    <t>3336032021</t>
  </si>
  <si>
    <t>3336032022</t>
  </si>
  <si>
    <t>3336032023</t>
  </si>
  <si>
    <t>3336032024</t>
  </si>
  <si>
    <t>3336032025</t>
  </si>
  <si>
    <t>3336032026</t>
  </si>
  <si>
    <t>3336032027</t>
  </si>
  <si>
    <t>3336032028</t>
  </si>
  <si>
    <t>3336032030</t>
  </si>
  <si>
    <t>3336032031</t>
  </si>
  <si>
    <t>3336032032</t>
  </si>
  <si>
    <t>3336032033</t>
  </si>
  <si>
    <t>3336032034</t>
  </si>
  <si>
    <t>De La Cruz Marcelo, Mawel Andres</t>
  </si>
  <si>
    <t>TAJRETA TRABADA</t>
  </si>
  <si>
    <t>FUERA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</si>
</sst>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166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5"/>
      <tableStyleElement type="headerRow" dxfId="744"/>
      <tableStyleElement type="totalRow" dxfId="743"/>
      <tableStyleElement type="firstColumn" dxfId="742"/>
      <tableStyleElement type="lastColumn" dxfId="741"/>
      <tableStyleElement type="firstRowStripe" dxfId="740"/>
      <tableStyleElement type="firstColumnStripe" dxfId="7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40820" TargetMode="External"/><Relationship Id="rId18" Type="http://schemas.openxmlformats.org/officeDocument/2006/relationships/hyperlink" Target="http://s460-helpdesk/CAisd/pdmweb.exe?OP=SEARCH+FACTORY=in+SKIPLIST=1+QBE.EQ.id=3740815" TargetMode="External"/><Relationship Id="rId26" Type="http://schemas.openxmlformats.org/officeDocument/2006/relationships/hyperlink" Target="http://s460-helpdesk/CAisd/pdmweb.exe?OP=SEARCH+FACTORY=in+SKIPLIST=1+QBE.EQ.id=3740805" TargetMode="External"/><Relationship Id="rId39" Type="http://schemas.openxmlformats.org/officeDocument/2006/relationships/hyperlink" Target="http://s460-helpdesk/CAisd/pdmweb.exe?OP=SEARCH+FACTORY=in+SKIPLIST=1+QBE.EQ.id=3740747" TargetMode="External"/><Relationship Id="rId21" Type="http://schemas.openxmlformats.org/officeDocument/2006/relationships/hyperlink" Target="http://s460-helpdesk/CAisd/pdmweb.exe?OP=SEARCH+FACTORY=in+SKIPLIST=1+QBE.EQ.id=3740812" TargetMode="External"/><Relationship Id="rId34" Type="http://schemas.openxmlformats.org/officeDocument/2006/relationships/hyperlink" Target="http://s460-helpdesk/CAisd/pdmweb.exe?OP=SEARCH+FACTORY=in+SKIPLIST=1+QBE.EQ.id=3740759" TargetMode="External"/><Relationship Id="rId42" Type="http://schemas.openxmlformats.org/officeDocument/2006/relationships/hyperlink" Target="http://s460-helpdesk/CAisd/pdmweb.exe?OP=SEARCH+FACTORY=in+SKIPLIST=1+QBE.EQ.id=3740736" TargetMode="External"/><Relationship Id="rId47" Type="http://schemas.openxmlformats.org/officeDocument/2006/relationships/hyperlink" Target="http://s460-helpdesk/CAisd/pdmweb.exe?OP=SEARCH+FACTORY=in+SKIPLIST=1+QBE.EQ.id=3740694" TargetMode="External"/><Relationship Id="rId50" Type="http://schemas.openxmlformats.org/officeDocument/2006/relationships/hyperlink" Target="http://s460-helpdesk/CAisd/pdmweb.exe?OP=SEARCH+FACTORY=in+SKIPLIST=1+QBE.EQ.id=3740607" TargetMode="External"/><Relationship Id="rId7" Type="http://schemas.openxmlformats.org/officeDocument/2006/relationships/hyperlink" Target="http://s460-helpdesk/CAisd/pdmweb.exe?OP=SEARCH+FACTORY=in+SKIPLIST=1+QBE.EQ.id=374082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40817" TargetMode="External"/><Relationship Id="rId29" Type="http://schemas.openxmlformats.org/officeDocument/2006/relationships/hyperlink" Target="http://s460-helpdesk/CAisd/pdmweb.exe?OP=SEARCH+FACTORY=in+SKIPLIST=1+QBE.EQ.id=3740786" TargetMode="External"/><Relationship Id="rId11" Type="http://schemas.openxmlformats.org/officeDocument/2006/relationships/hyperlink" Target="http://s460-helpdesk/CAisd/pdmweb.exe?OP=SEARCH+FACTORY=in+SKIPLIST=1+QBE.EQ.id=3740823" TargetMode="External"/><Relationship Id="rId24" Type="http://schemas.openxmlformats.org/officeDocument/2006/relationships/hyperlink" Target="http://s460-helpdesk/CAisd/pdmweb.exe?OP=SEARCH+FACTORY=in+SKIPLIST=1+QBE.EQ.id=3740809" TargetMode="External"/><Relationship Id="rId32" Type="http://schemas.openxmlformats.org/officeDocument/2006/relationships/hyperlink" Target="http://s460-helpdesk/CAisd/pdmweb.exe?OP=SEARCH+FACTORY=in+SKIPLIST=1+QBE.EQ.id=3740781" TargetMode="External"/><Relationship Id="rId37" Type="http://schemas.openxmlformats.org/officeDocument/2006/relationships/hyperlink" Target="http://s460-helpdesk/CAisd/pdmweb.exe?OP=SEARCH+FACTORY=in+SKIPLIST=1+QBE.EQ.id=3740753" TargetMode="External"/><Relationship Id="rId40" Type="http://schemas.openxmlformats.org/officeDocument/2006/relationships/hyperlink" Target="http://s460-helpdesk/CAisd/pdmweb.exe?OP=SEARCH+FACTORY=in+SKIPLIST=1+QBE.EQ.id=3740744" TargetMode="External"/><Relationship Id="rId45" Type="http://schemas.openxmlformats.org/officeDocument/2006/relationships/hyperlink" Target="http://s460-helpdesk/CAisd/pdmweb.exe?OP=SEARCH+FACTORY=in+SKIPLIST=1+QBE.EQ.id=3740718" TargetMode="External"/><Relationship Id="rId53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740824" TargetMode="External"/><Relationship Id="rId19" Type="http://schemas.openxmlformats.org/officeDocument/2006/relationships/hyperlink" Target="http://s460-helpdesk/CAisd/pdmweb.exe?OP=SEARCH+FACTORY=in+SKIPLIST=1+QBE.EQ.id=3740814" TargetMode="External"/><Relationship Id="rId31" Type="http://schemas.openxmlformats.org/officeDocument/2006/relationships/hyperlink" Target="http://s460-helpdesk/CAisd/pdmweb.exe?OP=SEARCH+FACTORY=in+SKIPLIST=1+QBE.EQ.id=3740783" TargetMode="External"/><Relationship Id="rId44" Type="http://schemas.openxmlformats.org/officeDocument/2006/relationships/hyperlink" Target="http://s460-helpdesk/CAisd/pdmweb.exe?OP=SEARCH+FACTORY=in+SKIPLIST=1+QBE.EQ.id=3740722" TargetMode="External"/><Relationship Id="rId52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40825" TargetMode="External"/><Relationship Id="rId14" Type="http://schemas.openxmlformats.org/officeDocument/2006/relationships/hyperlink" Target="http://s460-helpdesk/CAisd/pdmweb.exe?OP=SEARCH+FACTORY=in+SKIPLIST=1+QBE.EQ.id=3740819" TargetMode="External"/><Relationship Id="rId22" Type="http://schemas.openxmlformats.org/officeDocument/2006/relationships/hyperlink" Target="http://s460-helpdesk/CAisd/pdmweb.exe?OP=SEARCH+FACTORY=in+SKIPLIST=1+QBE.EQ.id=3740811" TargetMode="External"/><Relationship Id="rId27" Type="http://schemas.openxmlformats.org/officeDocument/2006/relationships/hyperlink" Target="http://s460-helpdesk/CAisd/pdmweb.exe?OP=SEARCH+FACTORY=in+SKIPLIST=1+QBE.EQ.id=3740803" TargetMode="External"/><Relationship Id="rId30" Type="http://schemas.openxmlformats.org/officeDocument/2006/relationships/hyperlink" Target="http://s460-helpdesk/CAisd/pdmweb.exe?OP=SEARCH+FACTORY=in+SKIPLIST=1+QBE.EQ.id=3740784" TargetMode="External"/><Relationship Id="rId35" Type="http://schemas.openxmlformats.org/officeDocument/2006/relationships/hyperlink" Target="http://s460-helpdesk/CAisd/pdmweb.exe?OP=SEARCH+FACTORY=in+SKIPLIST=1+QBE.EQ.id=3740758" TargetMode="External"/><Relationship Id="rId43" Type="http://schemas.openxmlformats.org/officeDocument/2006/relationships/hyperlink" Target="http://s460-helpdesk/CAisd/pdmweb.exe?OP=SEARCH+FACTORY=in+SKIPLIST=1+QBE.EQ.id=3740726" TargetMode="External"/><Relationship Id="rId48" Type="http://schemas.openxmlformats.org/officeDocument/2006/relationships/hyperlink" Target="http://s460-helpdesk/CAisd/pdmweb.exe?OP=SEARCH+FACTORY=in+SKIPLIST=1+QBE.EQ.id=3740689" TargetMode="External"/><Relationship Id="rId8" Type="http://schemas.openxmlformats.org/officeDocument/2006/relationships/hyperlink" Target="http://s460-helpdesk/CAisd/pdmweb.exe?OP=SEARCH+FACTORY=in+SKIPLIST=1+QBE.EQ.id=3740826" TargetMode="External"/><Relationship Id="rId51" Type="http://schemas.openxmlformats.org/officeDocument/2006/relationships/hyperlink" Target="http://s460-helpdesk/CAisd/pdmweb.exe?OP=SEARCH+FACTORY=in+SKIPLIST=1+QBE.EQ.id=3740554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40821" TargetMode="External"/><Relationship Id="rId17" Type="http://schemas.openxmlformats.org/officeDocument/2006/relationships/hyperlink" Target="http://s460-helpdesk/CAisd/pdmweb.exe?OP=SEARCH+FACTORY=in+SKIPLIST=1+QBE.EQ.id=3740816" TargetMode="External"/><Relationship Id="rId25" Type="http://schemas.openxmlformats.org/officeDocument/2006/relationships/hyperlink" Target="http://s460-helpdesk/CAisd/pdmweb.exe?OP=SEARCH+FACTORY=in+SKIPLIST=1+QBE.EQ.id=3740808" TargetMode="External"/><Relationship Id="rId33" Type="http://schemas.openxmlformats.org/officeDocument/2006/relationships/hyperlink" Target="http://s460-helpdesk/CAisd/pdmweb.exe?OP=SEARCH+FACTORY=in+SKIPLIST=1+QBE.EQ.id=3740775" TargetMode="External"/><Relationship Id="rId38" Type="http://schemas.openxmlformats.org/officeDocument/2006/relationships/hyperlink" Target="http://s460-helpdesk/CAisd/pdmweb.exe?OP=SEARCH+FACTORY=in+SKIPLIST=1+QBE.EQ.id=3740750" TargetMode="External"/><Relationship Id="rId46" Type="http://schemas.openxmlformats.org/officeDocument/2006/relationships/hyperlink" Target="http://s460-helpdesk/CAisd/pdmweb.exe?OP=SEARCH+FACTORY=in+SKIPLIST=1+QBE.EQ.id=3740714" TargetMode="External"/><Relationship Id="rId20" Type="http://schemas.openxmlformats.org/officeDocument/2006/relationships/hyperlink" Target="http://s460-helpdesk/CAisd/pdmweb.exe?OP=SEARCH+FACTORY=in+SKIPLIST=1+QBE.EQ.id=3740813" TargetMode="External"/><Relationship Id="rId41" Type="http://schemas.openxmlformats.org/officeDocument/2006/relationships/hyperlink" Target="http://s460-helpdesk/CAisd/pdmweb.exe?OP=SEARCH+FACTORY=in+SKIPLIST=1+QBE.EQ.id=3740743" TargetMode="External"/><Relationship Id="rId5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40818" TargetMode="External"/><Relationship Id="rId23" Type="http://schemas.openxmlformats.org/officeDocument/2006/relationships/hyperlink" Target="http://s460-helpdesk/CAisd/pdmweb.exe?OP=SEARCH+FACTORY=in+SKIPLIST=1+QBE.EQ.id=3740810" TargetMode="External"/><Relationship Id="rId28" Type="http://schemas.openxmlformats.org/officeDocument/2006/relationships/hyperlink" Target="http://s460-helpdesk/CAisd/pdmweb.exe?OP=SEARCH+FACTORY=in+SKIPLIST=1+QBE.EQ.id=3740789" TargetMode="External"/><Relationship Id="rId36" Type="http://schemas.openxmlformats.org/officeDocument/2006/relationships/hyperlink" Target="http://s460-helpdesk/CAisd/pdmweb.exe?OP=SEARCH+FACTORY=in+SKIPLIST=1+QBE.EQ.id=3740755" TargetMode="External"/><Relationship Id="rId49" Type="http://schemas.openxmlformats.org/officeDocument/2006/relationships/hyperlink" Target="http://s460-helpdesk/CAisd/pdmweb.exe?OP=SEARCH+FACTORY=in+SKIPLIST=1+QBE.EQ.id=374067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96.4985879629603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38.0611689814832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40.1852893518517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10.1091898148152 días</v>
      </c>
      <c r="B11" s="107">
        <v>3336021318</v>
      </c>
      <c r="C11" s="94">
        <v>44448.890810185185</v>
      </c>
      <c r="D11" s="94" t="s">
        <v>2174</v>
      </c>
      <c r="E11" s="134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3" t="s">
        <v>2238</v>
      </c>
    </row>
    <row r="12" spans="1:11" ht="18" x14ac:dyDescent="0.25">
      <c r="A12" s="105" t="str">
        <f t="shared" ca="1" si="0"/>
        <v>9.77193287036789 días</v>
      </c>
      <c r="B12" s="107">
        <v>3336021362</v>
      </c>
      <c r="C12" s="94">
        <v>44449.228067129632</v>
      </c>
      <c r="D12" s="94" t="s">
        <v>2174</v>
      </c>
      <c r="E12" s="134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3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4" priority="99415"/>
  </conditionalFormatting>
  <conditionalFormatting sqref="E3">
    <cfRule type="duplicateValues" dxfId="103" priority="121778"/>
  </conditionalFormatting>
  <conditionalFormatting sqref="E3">
    <cfRule type="duplicateValues" dxfId="102" priority="121779"/>
    <cfRule type="duplicateValues" dxfId="101" priority="121780"/>
  </conditionalFormatting>
  <conditionalFormatting sqref="E3">
    <cfRule type="duplicateValues" dxfId="100" priority="121781"/>
    <cfRule type="duplicateValues" dxfId="99" priority="121782"/>
    <cfRule type="duplicateValues" dxfId="98" priority="121783"/>
    <cfRule type="duplicateValues" dxfId="97" priority="121784"/>
  </conditionalFormatting>
  <conditionalFormatting sqref="B3">
    <cfRule type="duplicateValues" dxfId="96" priority="121785"/>
  </conditionalFormatting>
  <conditionalFormatting sqref="E4">
    <cfRule type="duplicateValues" dxfId="95" priority="130"/>
  </conditionalFormatting>
  <conditionalFormatting sqref="E4">
    <cfRule type="duplicateValues" dxfId="94" priority="127"/>
    <cfRule type="duplicateValues" dxfId="93" priority="128"/>
    <cfRule type="duplicateValues" dxfId="92" priority="129"/>
  </conditionalFormatting>
  <conditionalFormatting sqref="E4">
    <cfRule type="duplicateValues" dxfId="91" priority="126"/>
  </conditionalFormatting>
  <conditionalFormatting sqref="E4">
    <cfRule type="duplicateValues" dxfId="90" priority="123"/>
    <cfRule type="duplicateValues" dxfId="89" priority="124"/>
    <cfRule type="duplicateValues" dxfId="88" priority="125"/>
  </conditionalFormatting>
  <conditionalFormatting sqref="B4">
    <cfRule type="duplicateValues" dxfId="87" priority="122"/>
  </conditionalFormatting>
  <conditionalFormatting sqref="E4">
    <cfRule type="duplicateValues" dxfId="86" priority="121"/>
  </conditionalFormatting>
  <conditionalFormatting sqref="B5">
    <cfRule type="duplicateValues" dxfId="85" priority="105"/>
  </conditionalFormatting>
  <conditionalFormatting sqref="E5">
    <cfRule type="duplicateValues" dxfId="84" priority="104"/>
  </conditionalFormatting>
  <conditionalFormatting sqref="E5">
    <cfRule type="duplicateValues" dxfId="83" priority="101"/>
    <cfRule type="duplicateValues" dxfId="82" priority="102"/>
    <cfRule type="duplicateValues" dxfId="81" priority="103"/>
  </conditionalFormatting>
  <conditionalFormatting sqref="E5">
    <cfRule type="duplicateValues" dxfId="80" priority="100"/>
  </conditionalFormatting>
  <conditionalFormatting sqref="E5">
    <cfRule type="duplicateValues" dxfId="79" priority="97"/>
    <cfRule type="duplicateValues" dxfId="78" priority="98"/>
    <cfRule type="duplicateValues" dxfId="77" priority="99"/>
  </conditionalFormatting>
  <conditionalFormatting sqref="E5">
    <cfRule type="duplicateValues" dxfId="76" priority="96"/>
  </conditionalFormatting>
  <conditionalFormatting sqref="E7">
    <cfRule type="duplicateValues" dxfId="75" priority="49"/>
  </conditionalFormatting>
  <conditionalFormatting sqref="E7">
    <cfRule type="duplicateValues" dxfId="74" priority="47"/>
    <cfRule type="duplicateValues" dxfId="73" priority="48"/>
  </conditionalFormatting>
  <conditionalFormatting sqref="E7">
    <cfRule type="duplicateValues" dxfId="72" priority="44"/>
    <cfRule type="duplicateValues" dxfId="71" priority="45"/>
    <cfRule type="duplicateValues" dxfId="70" priority="46"/>
  </conditionalFormatting>
  <conditionalFormatting sqref="E7">
    <cfRule type="duplicateValues" dxfId="69" priority="40"/>
    <cfRule type="duplicateValues" dxfId="68" priority="41"/>
    <cfRule type="duplicateValues" dxfId="67" priority="42"/>
    <cfRule type="duplicateValues" dxfId="66" priority="43"/>
  </conditionalFormatting>
  <conditionalFormatting sqref="B7">
    <cfRule type="duplicateValues" dxfId="65" priority="39"/>
  </conditionalFormatting>
  <conditionalFormatting sqref="B7">
    <cfRule type="duplicateValues" dxfId="64" priority="37"/>
    <cfRule type="duplicateValues" dxfId="63" priority="38"/>
  </conditionalFormatting>
  <conditionalFormatting sqref="E8">
    <cfRule type="duplicateValues" dxfId="62" priority="36"/>
  </conditionalFormatting>
  <conditionalFormatting sqref="E8">
    <cfRule type="duplicateValues" dxfId="61" priority="35"/>
  </conditionalFormatting>
  <conditionalFormatting sqref="B8">
    <cfRule type="duplicateValues" dxfId="60" priority="34"/>
  </conditionalFormatting>
  <conditionalFormatting sqref="E8">
    <cfRule type="duplicateValues" dxfId="59" priority="33"/>
  </conditionalFormatting>
  <conditionalFormatting sqref="B8">
    <cfRule type="duplicateValues" dxfId="58" priority="32"/>
  </conditionalFormatting>
  <conditionalFormatting sqref="E8">
    <cfRule type="duplicateValues" dxfId="57" priority="31"/>
  </conditionalFormatting>
  <conditionalFormatting sqref="E9">
    <cfRule type="duplicateValues" dxfId="56" priority="20"/>
    <cfRule type="duplicateValues" dxfId="55" priority="21"/>
    <cfRule type="duplicateValues" dxfId="54" priority="22"/>
    <cfRule type="duplicateValues" dxfId="53" priority="23"/>
  </conditionalFormatting>
  <conditionalFormatting sqref="B9">
    <cfRule type="duplicateValues" dxfId="52" priority="130241"/>
  </conditionalFormatting>
  <conditionalFormatting sqref="E6">
    <cfRule type="duplicateValues" dxfId="51" priority="130243"/>
  </conditionalFormatting>
  <conditionalFormatting sqref="B6">
    <cfRule type="duplicateValues" dxfId="50" priority="130244"/>
  </conditionalFormatting>
  <conditionalFormatting sqref="B6">
    <cfRule type="duplicateValues" dxfId="49" priority="130245"/>
    <cfRule type="duplicateValues" dxfId="48" priority="130246"/>
    <cfRule type="duplicateValues" dxfId="47" priority="130247"/>
  </conditionalFormatting>
  <conditionalFormatting sqref="E6">
    <cfRule type="duplicateValues" dxfId="46" priority="130248"/>
    <cfRule type="duplicateValues" dxfId="45" priority="130249"/>
  </conditionalFormatting>
  <conditionalFormatting sqref="E6">
    <cfRule type="duplicateValues" dxfId="44" priority="130250"/>
    <cfRule type="duplicateValues" dxfId="43" priority="130251"/>
    <cfRule type="duplicateValues" dxfId="42" priority="130252"/>
  </conditionalFormatting>
  <conditionalFormatting sqref="E6">
    <cfRule type="duplicateValues" dxfId="41" priority="130253"/>
    <cfRule type="duplicateValues" dxfId="40" priority="130254"/>
    <cfRule type="duplicateValues" dxfId="39" priority="130255"/>
    <cfRule type="duplicateValues" dxfId="38" priority="130256"/>
  </conditionalFormatting>
  <conditionalFormatting sqref="B10">
    <cfRule type="duplicateValues" dxfId="37" priority="148799"/>
  </conditionalFormatting>
  <conditionalFormatting sqref="E10">
    <cfRule type="duplicateValues" dxfId="36" priority="148800"/>
  </conditionalFormatting>
  <conditionalFormatting sqref="E11:E12">
    <cfRule type="duplicateValues" dxfId="35" priority="13"/>
  </conditionalFormatting>
  <conditionalFormatting sqref="E11:E12">
    <cfRule type="duplicateValues" dxfId="34" priority="12"/>
  </conditionalFormatting>
  <conditionalFormatting sqref="E11:E12">
    <cfRule type="duplicateValues" dxfId="33" priority="10"/>
    <cfRule type="duplicateValues" dxfId="32" priority="11"/>
  </conditionalFormatting>
  <conditionalFormatting sqref="E11:E12">
    <cfRule type="duplicateValues" dxfId="31" priority="7"/>
    <cfRule type="duplicateValues" dxfId="30" priority="8"/>
    <cfRule type="duplicateValues" dxfId="29" priority="9"/>
  </conditionalFormatting>
  <conditionalFormatting sqref="B11:B12">
    <cfRule type="duplicateValues" dxfId="28" priority="5"/>
    <cfRule type="duplicateValues" dxfId="27" priority="6"/>
  </conditionalFormatting>
  <conditionalFormatting sqref="B11:B12">
    <cfRule type="duplicateValues" dxfId="26" priority="4"/>
  </conditionalFormatting>
  <conditionalFormatting sqref="B11:B12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2622</v>
      </c>
      <c r="C825" s="136" t="s">
        <v>2623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3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5992"/>
  <sheetViews>
    <sheetView tabSelected="1" zoomScaleNormal="100" workbookViewId="0">
      <pane ySplit="4" topLeftCell="A219" activePane="bottomLeft" state="frozen"/>
      <selection pane="bottomLeft" activeCell="Q225" sqref="Q225:Q228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2629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2630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2619</v>
      </c>
      <c r="Q4" s="90" t="s">
        <v>2429</v>
      </c>
    </row>
    <row r="5" spans="1:17" s="119" customFormat="1" ht="18" x14ac:dyDescent="0.25">
      <c r="A5" s="132" t="str">
        <f>VLOOKUP(E5,'LISTADO ATM'!$A$2:$C$901,3,0)</f>
        <v>DISTRITO NACIONAL</v>
      </c>
      <c r="B5" s="134">
        <v>3336027719</v>
      </c>
      <c r="C5" s="94">
        <v>44454.783333333333</v>
      </c>
      <c r="D5" s="94" t="s">
        <v>2440</v>
      </c>
      <c r="E5" s="122">
        <v>684</v>
      </c>
      <c r="F5" s="132" t="str">
        <f>VLOOKUP(E5,VIP!$A$2:$O16014,2,0)</f>
        <v>DRBR684</v>
      </c>
      <c r="G5" s="132" t="str">
        <f>VLOOKUP(E5,'LISTADO ATM'!$A$2:$B$900,2,0)</f>
        <v>ATM Estación Texaco Prolongación 27 Febrero</v>
      </c>
      <c r="H5" s="132" t="str">
        <f>VLOOKUP(E5,VIP!$A$2:$O20975,7,FALSE)</f>
        <v>NO</v>
      </c>
      <c r="I5" s="132" t="str">
        <f>VLOOKUP(E5,VIP!$A$2:$O12940,8,FALSE)</f>
        <v>NO</v>
      </c>
      <c r="J5" s="132" t="str">
        <f>VLOOKUP(E5,VIP!$A$2:$O12890,8,FALSE)</f>
        <v>NO</v>
      </c>
      <c r="K5" s="132" t="str">
        <f>VLOOKUP(E5,VIP!$A$2:$O16464,6,0)</f>
        <v>NO</v>
      </c>
      <c r="L5" s="133" t="s">
        <v>2409</v>
      </c>
      <c r="M5" s="156" t="s">
        <v>2530</v>
      </c>
      <c r="N5" s="93" t="s">
        <v>2443</v>
      </c>
      <c r="O5" s="132" t="s">
        <v>2444</v>
      </c>
      <c r="P5" s="145"/>
      <c r="Q5" s="157">
        <v>44459.621527777781</v>
      </c>
    </row>
    <row r="6" spans="1:17" s="119" customFormat="1" ht="18" x14ac:dyDescent="0.25">
      <c r="A6" s="132" t="str">
        <f>VLOOKUP(E6,'LISTADO ATM'!$A$2:$C$901,3,0)</f>
        <v>DISTRITO NACIONAL</v>
      </c>
      <c r="B6" s="134">
        <v>3336027761</v>
      </c>
      <c r="C6" s="94">
        <v>44454.811493055553</v>
      </c>
      <c r="D6" s="94" t="s">
        <v>2174</v>
      </c>
      <c r="E6" s="122">
        <v>875</v>
      </c>
      <c r="F6" s="132" t="str">
        <f>VLOOKUP(E6,VIP!$A$2:$O15988,2,0)</f>
        <v>DRBR875</v>
      </c>
      <c r="G6" s="132" t="str">
        <f>VLOOKUP(E6,'LISTADO ATM'!$A$2:$B$900,2,0)</f>
        <v xml:space="preserve">ATM Texaco Aut. Duarte KM 14 1/2 (Los Alcarrizos) </v>
      </c>
      <c r="H6" s="132" t="str">
        <f>VLOOKUP(E6,VIP!$A$2:$O20949,7,FALSE)</f>
        <v>Si</v>
      </c>
      <c r="I6" s="132" t="str">
        <f>VLOOKUP(E6,VIP!$A$2:$O12914,8,FALSE)</f>
        <v>Si</v>
      </c>
      <c r="J6" s="132" t="str">
        <f>VLOOKUP(E6,VIP!$A$2:$O12864,8,FALSE)</f>
        <v>Si</v>
      </c>
      <c r="K6" s="132" t="str">
        <f>VLOOKUP(E6,VIP!$A$2:$O16438,6,0)</f>
        <v>NO</v>
      </c>
      <c r="L6" s="133" t="s">
        <v>2212</v>
      </c>
      <c r="M6" s="93" t="s">
        <v>2437</v>
      </c>
      <c r="N6" s="93" t="s">
        <v>2443</v>
      </c>
      <c r="O6" s="132" t="s">
        <v>2445</v>
      </c>
      <c r="P6" s="133"/>
      <c r="Q6" s="135" t="s">
        <v>2212</v>
      </c>
    </row>
    <row r="7" spans="1:17" s="119" customFormat="1" ht="18" x14ac:dyDescent="0.25">
      <c r="A7" s="132" t="str">
        <f>VLOOKUP(E7,'LISTADO ATM'!$A$2:$C$901,3,0)</f>
        <v>DISTRITO NACIONAL</v>
      </c>
      <c r="B7" s="134">
        <v>3336028241</v>
      </c>
      <c r="C7" s="94">
        <v>44455.433333333334</v>
      </c>
      <c r="D7" s="94" t="s">
        <v>2440</v>
      </c>
      <c r="E7" s="122">
        <v>823</v>
      </c>
      <c r="F7" s="132" t="str">
        <f>VLOOKUP(E7,VIP!$A$2:$O16016,2,0)</f>
        <v>DRBR823</v>
      </c>
      <c r="G7" s="132" t="str">
        <f>VLOOKUP(E7,'LISTADO ATM'!$A$2:$B$900,2,0)</f>
        <v xml:space="preserve">ATM UNP El Carril (Haina) </v>
      </c>
      <c r="H7" s="132" t="str">
        <f>VLOOKUP(E7,VIP!$A$2:$O20977,7,FALSE)</f>
        <v>Si</v>
      </c>
      <c r="I7" s="132" t="str">
        <f>VLOOKUP(E7,VIP!$A$2:$O12942,8,FALSE)</f>
        <v>Si</v>
      </c>
      <c r="J7" s="132" t="str">
        <f>VLOOKUP(E7,VIP!$A$2:$O12892,8,FALSE)</f>
        <v>Si</v>
      </c>
      <c r="K7" s="132" t="str">
        <f>VLOOKUP(E7,VIP!$A$2:$O16466,6,0)</f>
        <v>NO</v>
      </c>
      <c r="L7" s="133" t="s">
        <v>2409</v>
      </c>
      <c r="M7" s="156" t="s">
        <v>2530</v>
      </c>
      <c r="N7" s="93" t="s">
        <v>2443</v>
      </c>
      <c r="O7" s="132" t="s">
        <v>2444</v>
      </c>
      <c r="P7" s="133"/>
      <c r="Q7" s="157">
        <v>44459.620833333334</v>
      </c>
    </row>
    <row r="8" spans="1:17" s="119" customFormat="1" ht="18" x14ac:dyDescent="0.25">
      <c r="A8" s="132" t="str">
        <f>VLOOKUP(E8,'LISTADO ATM'!$A$2:$C$901,3,0)</f>
        <v>DISTRITO NACIONAL</v>
      </c>
      <c r="B8" s="134">
        <v>3336028719</v>
      </c>
      <c r="C8" s="94">
        <v>44455.618136574078</v>
      </c>
      <c r="D8" s="94" t="s">
        <v>2440</v>
      </c>
      <c r="E8" s="122">
        <v>958</v>
      </c>
      <c r="F8" s="132" t="str">
        <f>VLOOKUP(E8,VIP!$A$2:$O16004,2,0)</f>
        <v>DRBR958</v>
      </c>
      <c r="G8" s="132" t="str">
        <f>VLOOKUP(E8,'LISTADO ATM'!$A$2:$B$900,2,0)</f>
        <v xml:space="preserve">ATM Olé Aut. San Isidro </v>
      </c>
      <c r="H8" s="132" t="str">
        <f>VLOOKUP(E8,VIP!$A$2:$O20965,7,FALSE)</f>
        <v>Si</v>
      </c>
      <c r="I8" s="132" t="str">
        <f>VLOOKUP(E8,VIP!$A$2:$O12930,8,FALSE)</f>
        <v>Si</v>
      </c>
      <c r="J8" s="132" t="str">
        <f>VLOOKUP(E8,VIP!$A$2:$O12880,8,FALSE)</f>
        <v>Si</v>
      </c>
      <c r="K8" s="132" t="str">
        <f>VLOOKUP(E8,VIP!$A$2:$O16454,6,0)</f>
        <v>NO</v>
      </c>
      <c r="L8" s="133" t="s">
        <v>2409</v>
      </c>
      <c r="M8" s="234" t="s">
        <v>2530</v>
      </c>
      <c r="N8" s="93" t="s">
        <v>2443</v>
      </c>
      <c r="O8" s="132" t="s">
        <v>2444</v>
      </c>
      <c r="P8" s="133"/>
      <c r="Q8" s="157">
        <v>44459.789583333331</v>
      </c>
    </row>
    <row r="9" spans="1:17" s="119" customFormat="1" ht="18" x14ac:dyDescent="0.25">
      <c r="A9" s="132" t="str">
        <f>VLOOKUP(E9,'LISTADO ATM'!$A$2:$C$901,3,0)</f>
        <v>DISTRITO NACIONAL</v>
      </c>
      <c r="B9" s="134">
        <v>3336029006</v>
      </c>
      <c r="C9" s="94">
        <v>44455.786805555559</v>
      </c>
      <c r="D9" s="94" t="s">
        <v>2440</v>
      </c>
      <c r="E9" s="122">
        <v>410</v>
      </c>
      <c r="F9" s="132" t="str">
        <f>VLOOKUP(E9,VIP!$A$2:$O16015,2,0)</f>
        <v>DRBR410</v>
      </c>
      <c r="G9" s="132" t="str">
        <f>VLOOKUP(E9,'LISTADO ATM'!$A$2:$B$900,2,0)</f>
        <v xml:space="preserve">ATM Oficina Las Palmas de Herrera II </v>
      </c>
      <c r="H9" s="132" t="str">
        <f>VLOOKUP(E9,VIP!$A$2:$O20976,7,FALSE)</f>
        <v>Si</v>
      </c>
      <c r="I9" s="132" t="str">
        <f>VLOOKUP(E9,VIP!$A$2:$O12941,8,FALSE)</f>
        <v>Si</v>
      </c>
      <c r="J9" s="132" t="str">
        <f>VLOOKUP(E9,VIP!$A$2:$O12891,8,FALSE)</f>
        <v>Si</v>
      </c>
      <c r="K9" s="132" t="str">
        <f>VLOOKUP(E9,VIP!$A$2:$O16465,6,0)</f>
        <v>NO</v>
      </c>
      <c r="L9" s="133" t="s">
        <v>2409</v>
      </c>
      <c r="M9" s="234" t="s">
        <v>2530</v>
      </c>
      <c r="N9" s="93" t="s">
        <v>2443</v>
      </c>
      <c r="O9" s="132" t="s">
        <v>2444</v>
      </c>
      <c r="P9" s="133"/>
      <c r="Q9" s="157">
        <v>44459.789583333331</v>
      </c>
    </row>
    <row r="10" spans="1:17" s="119" customFormat="1" ht="18" x14ac:dyDescent="0.25">
      <c r="A10" s="132" t="str">
        <f>VLOOKUP(E10,'LISTADO ATM'!$A$2:$C$901,3,0)</f>
        <v>DISTRITO NACIONAL</v>
      </c>
      <c r="B10" s="134">
        <v>3336029012</v>
      </c>
      <c r="C10" s="94">
        <v>44455.794247685182</v>
      </c>
      <c r="D10" s="94" t="s">
        <v>2174</v>
      </c>
      <c r="E10" s="122">
        <v>979</v>
      </c>
      <c r="F10" s="132" t="str">
        <f>VLOOKUP(E10,VIP!$A$2:$O16025,2,0)</f>
        <v>DRBR979</v>
      </c>
      <c r="G10" s="132" t="str">
        <f>VLOOKUP(E10,'LISTADO ATM'!$A$2:$B$900,2,0)</f>
        <v xml:space="preserve">ATM Oficina Luperón I </v>
      </c>
      <c r="H10" s="132" t="str">
        <f>VLOOKUP(E10,VIP!$A$2:$O20986,7,FALSE)</f>
        <v>Si</v>
      </c>
      <c r="I10" s="132" t="str">
        <f>VLOOKUP(E10,VIP!$A$2:$O12951,8,FALSE)</f>
        <v>Si</v>
      </c>
      <c r="J10" s="132" t="str">
        <f>VLOOKUP(E10,VIP!$A$2:$O12901,8,FALSE)</f>
        <v>Si</v>
      </c>
      <c r="K10" s="132" t="str">
        <f>VLOOKUP(E10,VIP!$A$2:$O16475,6,0)</f>
        <v>NO</v>
      </c>
      <c r="L10" s="133" t="s">
        <v>2212</v>
      </c>
      <c r="M10" s="93" t="s">
        <v>2437</v>
      </c>
      <c r="N10" s="93" t="s">
        <v>2443</v>
      </c>
      <c r="O10" s="132" t="s">
        <v>2445</v>
      </c>
      <c r="P10" s="133"/>
      <c r="Q10" s="135" t="s">
        <v>2212</v>
      </c>
    </row>
    <row r="11" spans="1:17" s="119" customFormat="1" ht="18" x14ac:dyDescent="0.25">
      <c r="A11" s="132" t="str">
        <f>VLOOKUP(E11,'LISTADO ATM'!$A$2:$C$901,3,0)</f>
        <v>SUR</v>
      </c>
      <c r="B11" s="134">
        <v>3336029205</v>
      </c>
      <c r="C11" s="94">
        <v>44456.361388888887</v>
      </c>
      <c r="D11" s="94" t="s">
        <v>2440</v>
      </c>
      <c r="E11" s="122">
        <v>249</v>
      </c>
      <c r="F11" s="132" t="str">
        <f>VLOOKUP(E11,VIP!$A$2:$O16002,2,0)</f>
        <v>DRBR249</v>
      </c>
      <c r="G11" s="132" t="str">
        <f>VLOOKUP(E11,'LISTADO ATM'!$A$2:$B$900,2,0)</f>
        <v xml:space="preserve">ATM Banco Agrícola Neiba </v>
      </c>
      <c r="H11" s="132" t="str">
        <f>VLOOKUP(E11,VIP!$A$2:$O20963,7,FALSE)</f>
        <v>Si</v>
      </c>
      <c r="I11" s="132" t="str">
        <f>VLOOKUP(E11,VIP!$A$2:$O12928,8,FALSE)</f>
        <v>Si</v>
      </c>
      <c r="J11" s="132" t="str">
        <f>VLOOKUP(E11,VIP!$A$2:$O12878,8,FALSE)</f>
        <v>Si</v>
      </c>
      <c r="K11" s="132" t="str">
        <f>VLOOKUP(E11,VIP!$A$2:$O16452,6,0)</f>
        <v>NO</v>
      </c>
      <c r="L11" s="133" t="s">
        <v>2409</v>
      </c>
      <c r="M11" s="234" t="s">
        <v>2530</v>
      </c>
      <c r="N11" s="93" t="s">
        <v>2443</v>
      </c>
      <c r="O11" s="132" t="s">
        <v>2444</v>
      </c>
      <c r="P11" s="133"/>
      <c r="Q11" s="157">
        <v>44459.618750000001</v>
      </c>
    </row>
    <row r="12" spans="1:17" s="119" customFormat="1" ht="18" x14ac:dyDescent="0.25">
      <c r="A12" s="132" t="str">
        <f>VLOOKUP(E12,'LISTADO ATM'!$A$2:$C$901,3,0)</f>
        <v>DISTRITO NACIONAL</v>
      </c>
      <c r="B12" s="134">
        <v>3336029678</v>
      </c>
      <c r="C12" s="94">
        <v>44456.545104166667</v>
      </c>
      <c r="D12" s="94" t="s">
        <v>2174</v>
      </c>
      <c r="E12" s="122">
        <v>957</v>
      </c>
      <c r="F12" s="132" t="str">
        <f>VLOOKUP(E12,VIP!$A$2:$O15999,2,0)</f>
        <v>DRBR23F</v>
      </c>
      <c r="G12" s="132" t="str">
        <f>VLOOKUP(E12,'LISTADO ATM'!$A$2:$B$900,2,0)</f>
        <v xml:space="preserve">ATM Oficina Venezuela </v>
      </c>
      <c r="H12" s="132" t="str">
        <f>VLOOKUP(E12,VIP!$A$2:$O20960,7,FALSE)</f>
        <v>Si</v>
      </c>
      <c r="I12" s="132" t="str">
        <f>VLOOKUP(E12,VIP!$A$2:$O12925,8,FALSE)</f>
        <v>Si</v>
      </c>
      <c r="J12" s="132" t="str">
        <f>VLOOKUP(E12,VIP!$A$2:$O12875,8,FALSE)</f>
        <v>Si</v>
      </c>
      <c r="K12" s="132" t="str">
        <f>VLOOKUP(E12,VIP!$A$2:$O16449,6,0)</f>
        <v>SI</v>
      </c>
      <c r="L12" s="133" t="s">
        <v>2455</v>
      </c>
      <c r="M12" s="234" t="s">
        <v>2530</v>
      </c>
      <c r="N12" s="93" t="s">
        <v>2443</v>
      </c>
      <c r="O12" s="132" t="s">
        <v>2445</v>
      </c>
      <c r="P12" s="133"/>
      <c r="Q12" s="157">
        <v>44459.424305555556</v>
      </c>
    </row>
    <row r="13" spans="1:17" s="119" customFormat="1" ht="18" x14ac:dyDescent="0.25">
      <c r="A13" s="132" t="str">
        <f>VLOOKUP(E13,'LISTADO ATM'!$A$2:$C$901,3,0)</f>
        <v>NORTE</v>
      </c>
      <c r="B13" s="134">
        <v>3336029964</v>
      </c>
      <c r="C13" s="94">
        <v>44456.682141203702</v>
      </c>
      <c r="D13" s="94" t="s">
        <v>2174</v>
      </c>
      <c r="E13" s="122">
        <v>266</v>
      </c>
      <c r="F13" s="132" t="str">
        <f>VLOOKUP(E13,VIP!$A$2:$O16015,2,0)</f>
        <v>DRBR266</v>
      </c>
      <c r="G13" s="132" t="str">
        <f>VLOOKUP(E13,'LISTADO ATM'!$A$2:$B$900,2,0)</f>
        <v xml:space="preserve">ATM Oficina Villa Francisca </v>
      </c>
      <c r="H13" s="132" t="str">
        <f>VLOOKUP(E13,VIP!$A$2:$O20976,7,FALSE)</f>
        <v>Si</v>
      </c>
      <c r="I13" s="132" t="str">
        <f>VLOOKUP(E13,VIP!$A$2:$O12941,8,FALSE)</f>
        <v>Si</v>
      </c>
      <c r="J13" s="132" t="str">
        <f>VLOOKUP(E13,VIP!$A$2:$O12891,8,FALSE)</f>
        <v>Si</v>
      </c>
      <c r="K13" s="132" t="str">
        <f>VLOOKUP(E13,VIP!$A$2:$O16465,6,0)</f>
        <v>NO</v>
      </c>
      <c r="L13" s="133" t="s">
        <v>2212</v>
      </c>
      <c r="M13" s="234" t="s">
        <v>2530</v>
      </c>
      <c r="N13" s="93" t="s">
        <v>2443</v>
      </c>
      <c r="O13" s="132" t="s">
        <v>2445</v>
      </c>
      <c r="P13" s="133"/>
      <c r="Q13" s="157">
        <v>44459.599305555559</v>
      </c>
    </row>
    <row r="14" spans="1:17" s="119" customFormat="1" ht="18" x14ac:dyDescent="0.25">
      <c r="A14" s="132" t="str">
        <f>VLOOKUP(E14,'LISTADO ATM'!$A$2:$C$901,3,0)</f>
        <v>DISTRITO NACIONAL</v>
      </c>
      <c r="B14" s="134">
        <v>3336029993</v>
      </c>
      <c r="C14" s="94">
        <v>44456.701620370368</v>
      </c>
      <c r="D14" s="94" t="s">
        <v>2440</v>
      </c>
      <c r="E14" s="122">
        <v>54</v>
      </c>
      <c r="F14" s="132" t="str">
        <f>VLOOKUP(E14,VIP!$A$2:$O16013,2,0)</f>
        <v>DRBR054</v>
      </c>
      <c r="G14" s="132" t="str">
        <f>VLOOKUP(E14,'LISTADO ATM'!$A$2:$B$900,2,0)</f>
        <v xml:space="preserve">ATM Autoservicio Galería 360 </v>
      </c>
      <c r="H14" s="132" t="str">
        <f>VLOOKUP(E14,VIP!$A$2:$O20974,7,FALSE)</f>
        <v>Si</v>
      </c>
      <c r="I14" s="132" t="str">
        <f>VLOOKUP(E14,VIP!$A$2:$O12939,8,FALSE)</f>
        <v>Si</v>
      </c>
      <c r="J14" s="132" t="str">
        <f>VLOOKUP(E14,VIP!$A$2:$O12889,8,FALSE)</f>
        <v>Si</v>
      </c>
      <c r="K14" s="132" t="str">
        <f>VLOOKUP(E14,VIP!$A$2:$O16463,6,0)</f>
        <v>NO</v>
      </c>
      <c r="L14" s="133" t="s">
        <v>2607</v>
      </c>
      <c r="M14" s="234" t="s">
        <v>2530</v>
      </c>
      <c r="N14" s="93" t="s">
        <v>2443</v>
      </c>
      <c r="O14" s="132" t="s">
        <v>2444</v>
      </c>
      <c r="P14" s="133"/>
      <c r="Q14" s="157">
        <v>44459.789583333331</v>
      </c>
    </row>
    <row r="15" spans="1:17" s="119" customFormat="1" ht="18" x14ac:dyDescent="0.25">
      <c r="A15" s="132" t="str">
        <f>VLOOKUP(E15,'LISTADO ATM'!$A$2:$C$901,3,0)</f>
        <v>DISTRITO NACIONAL</v>
      </c>
      <c r="B15" s="134">
        <v>3336030013</v>
      </c>
      <c r="C15" s="94">
        <v>44456.712326388886</v>
      </c>
      <c r="D15" s="94" t="s">
        <v>2174</v>
      </c>
      <c r="E15" s="122">
        <v>618</v>
      </c>
      <c r="F15" s="132" t="str">
        <f>VLOOKUP(E15,VIP!$A$2:$O16008,2,0)</f>
        <v>DRBR618</v>
      </c>
      <c r="G15" s="132" t="str">
        <f>VLOOKUP(E15,'LISTADO ATM'!$A$2:$B$900,2,0)</f>
        <v xml:space="preserve">ATM Bienes Nacionales </v>
      </c>
      <c r="H15" s="132" t="str">
        <f>VLOOKUP(E15,VIP!$A$2:$O20969,7,FALSE)</f>
        <v>Si</v>
      </c>
      <c r="I15" s="132" t="str">
        <f>VLOOKUP(E15,VIP!$A$2:$O12934,8,FALSE)</f>
        <v>Si</v>
      </c>
      <c r="J15" s="132" t="str">
        <f>VLOOKUP(E15,VIP!$A$2:$O12884,8,FALSE)</f>
        <v>Si</v>
      </c>
      <c r="K15" s="132" t="str">
        <f>VLOOKUP(E15,VIP!$A$2:$O16458,6,0)</f>
        <v>NO</v>
      </c>
      <c r="L15" s="133" t="s">
        <v>2238</v>
      </c>
      <c r="M15" s="234" t="s">
        <v>2530</v>
      </c>
      <c r="N15" s="93" t="s">
        <v>2443</v>
      </c>
      <c r="O15" s="132" t="s">
        <v>2445</v>
      </c>
      <c r="P15" s="133"/>
      <c r="Q15" s="157">
        <v>44459.597222222219</v>
      </c>
    </row>
    <row r="16" spans="1:17" s="119" customFormat="1" ht="18" x14ac:dyDescent="0.25">
      <c r="A16" s="132" t="str">
        <f>VLOOKUP(E16,'LISTADO ATM'!$A$2:$C$901,3,0)</f>
        <v>DISTRITO NACIONAL</v>
      </c>
      <c r="B16" s="134">
        <v>3336030031</v>
      </c>
      <c r="C16" s="94">
        <v>44456.721296296295</v>
      </c>
      <c r="D16" s="94" t="s">
        <v>2174</v>
      </c>
      <c r="E16" s="122">
        <v>952</v>
      </c>
      <c r="F16" s="132" t="str">
        <f>VLOOKUP(E16,VIP!$A$2:$O16005,2,0)</f>
        <v>DRBR16L</v>
      </c>
      <c r="G16" s="132" t="str">
        <f>VLOOKUP(E16,'LISTADO ATM'!$A$2:$B$900,2,0)</f>
        <v xml:space="preserve">ATM Alvarez Rivas </v>
      </c>
      <c r="H16" s="132" t="str">
        <f>VLOOKUP(E16,VIP!$A$2:$O20966,7,FALSE)</f>
        <v>Si</v>
      </c>
      <c r="I16" s="132" t="str">
        <f>VLOOKUP(E16,VIP!$A$2:$O12931,8,FALSE)</f>
        <v>Si</v>
      </c>
      <c r="J16" s="132" t="str">
        <f>VLOOKUP(E16,VIP!$A$2:$O12881,8,FALSE)</f>
        <v>Si</v>
      </c>
      <c r="K16" s="132" t="str">
        <f>VLOOKUP(E16,VIP!$A$2:$O16455,6,0)</f>
        <v>NO</v>
      </c>
      <c r="L16" s="133" t="s">
        <v>2455</v>
      </c>
      <c r="M16" s="234" t="s">
        <v>2530</v>
      </c>
      <c r="N16" s="93" t="s">
        <v>2443</v>
      </c>
      <c r="O16" s="132" t="s">
        <v>2445</v>
      </c>
      <c r="P16" s="133"/>
      <c r="Q16" s="157">
        <v>44459.789583333331</v>
      </c>
    </row>
    <row r="17" spans="1:17" s="119" customFormat="1" ht="18" x14ac:dyDescent="0.25">
      <c r="A17" s="132" t="str">
        <f>VLOOKUP(E17,'LISTADO ATM'!$A$2:$C$901,3,0)</f>
        <v>DISTRITO NACIONAL</v>
      </c>
      <c r="B17" s="134">
        <v>3336030036</v>
      </c>
      <c r="C17" s="94">
        <v>44456.726157407407</v>
      </c>
      <c r="D17" s="94" t="s">
        <v>2174</v>
      </c>
      <c r="E17" s="122">
        <v>686</v>
      </c>
      <c r="F17" s="132" t="str">
        <f>VLOOKUP(E17,VIP!$A$2:$O16004,2,0)</f>
        <v>DRBR686</v>
      </c>
      <c r="G17" s="132" t="str">
        <f>VLOOKUP(E17,'LISTADO ATM'!$A$2:$B$900,2,0)</f>
        <v>ATM Autoservicio Oficina Máximo Gómez</v>
      </c>
      <c r="H17" s="132" t="str">
        <f>VLOOKUP(E17,VIP!$A$2:$O20965,7,FALSE)</f>
        <v>Si</v>
      </c>
      <c r="I17" s="132" t="str">
        <f>VLOOKUP(E17,VIP!$A$2:$O12930,8,FALSE)</f>
        <v>Si</v>
      </c>
      <c r="J17" s="132" t="str">
        <f>VLOOKUP(E17,VIP!$A$2:$O12880,8,FALSE)</f>
        <v>Si</v>
      </c>
      <c r="K17" s="132" t="str">
        <f>VLOOKUP(E17,VIP!$A$2:$O16454,6,0)</f>
        <v>NO</v>
      </c>
      <c r="L17" s="133" t="s">
        <v>2212</v>
      </c>
      <c r="M17" s="234" t="s">
        <v>2530</v>
      </c>
      <c r="N17" s="93" t="s">
        <v>2443</v>
      </c>
      <c r="O17" s="132" t="s">
        <v>2445</v>
      </c>
      <c r="P17" s="133"/>
      <c r="Q17" s="157">
        <v>44459.789583333331</v>
      </c>
    </row>
    <row r="18" spans="1:17" ht="18" x14ac:dyDescent="0.25">
      <c r="A18" s="132" t="str">
        <f>VLOOKUP(E18,'LISTADO ATM'!$A$2:$C$901,3,0)</f>
        <v>ESTE</v>
      </c>
      <c r="B18" s="134">
        <v>3336030061</v>
      </c>
      <c r="C18" s="94">
        <v>44456.734039351853</v>
      </c>
      <c r="D18" s="94" t="s">
        <v>2174</v>
      </c>
      <c r="E18" s="122">
        <v>289</v>
      </c>
      <c r="F18" s="132" t="str">
        <f>VLOOKUP(E18,VIP!$A$2:$O16003,2,0)</f>
        <v>DRBR910</v>
      </c>
      <c r="G18" s="132" t="str">
        <f>VLOOKUP(E18,'LISTADO ATM'!$A$2:$B$900,2,0)</f>
        <v>ATM Oficina Bávaro II</v>
      </c>
      <c r="H18" s="132" t="str">
        <f>VLOOKUP(E18,VIP!$A$2:$O20964,7,FALSE)</f>
        <v>Si</v>
      </c>
      <c r="I18" s="132" t="str">
        <f>VLOOKUP(E18,VIP!$A$2:$O12929,8,FALSE)</f>
        <v>Si</v>
      </c>
      <c r="J18" s="132" t="str">
        <f>VLOOKUP(E18,VIP!$A$2:$O12879,8,FALSE)</f>
        <v>Si</v>
      </c>
      <c r="K18" s="132" t="str">
        <f>VLOOKUP(E18,VIP!$A$2:$O16453,6,0)</f>
        <v>NO</v>
      </c>
      <c r="L18" s="133" t="s">
        <v>2238</v>
      </c>
      <c r="M18" s="93" t="s">
        <v>2437</v>
      </c>
      <c r="N18" s="93" t="s">
        <v>2443</v>
      </c>
      <c r="O18" s="132" t="s">
        <v>2445</v>
      </c>
      <c r="P18" s="133"/>
      <c r="Q18" s="135" t="s">
        <v>2238</v>
      </c>
    </row>
    <row r="19" spans="1:17" ht="18" x14ac:dyDescent="0.25">
      <c r="A19" s="132" t="str">
        <f>VLOOKUP(E19,'LISTADO ATM'!$A$2:$C$901,3,0)</f>
        <v>DISTRITO NACIONAL</v>
      </c>
      <c r="B19" s="134">
        <v>3336030108</v>
      </c>
      <c r="C19" s="94">
        <v>44456.876863425925</v>
      </c>
      <c r="D19" s="94" t="s">
        <v>2174</v>
      </c>
      <c r="E19" s="122">
        <v>744</v>
      </c>
      <c r="F19" s="132" t="str">
        <f>VLOOKUP(E19,VIP!$A$2:$O16006,2,0)</f>
        <v>DRBR289</v>
      </c>
      <c r="G19" s="132" t="str">
        <f>VLOOKUP(E19,'LISTADO ATM'!$A$2:$B$900,2,0)</f>
        <v xml:space="preserve">ATM Multicentro La Sirena Venezuela </v>
      </c>
      <c r="H19" s="132" t="str">
        <f>VLOOKUP(E19,VIP!$A$2:$O20967,7,FALSE)</f>
        <v>Si</v>
      </c>
      <c r="I19" s="132" t="str">
        <f>VLOOKUP(E19,VIP!$A$2:$O12932,8,FALSE)</f>
        <v>Si</v>
      </c>
      <c r="J19" s="132" t="str">
        <f>VLOOKUP(E19,VIP!$A$2:$O12882,8,FALSE)</f>
        <v>Si</v>
      </c>
      <c r="K19" s="132" t="str">
        <f>VLOOKUP(E19,VIP!$A$2:$O16456,6,0)</f>
        <v>SI</v>
      </c>
      <c r="L19" s="133" t="s">
        <v>2212</v>
      </c>
      <c r="M19" s="234" t="s">
        <v>2530</v>
      </c>
      <c r="N19" s="93" t="s">
        <v>2443</v>
      </c>
      <c r="O19" s="132" t="s">
        <v>2445</v>
      </c>
      <c r="P19" s="133"/>
      <c r="Q19" s="157">
        <v>44459.6</v>
      </c>
    </row>
    <row r="20" spans="1:17" ht="18" x14ac:dyDescent="0.25">
      <c r="A20" s="132" t="str">
        <f>VLOOKUP(E20,'LISTADO ATM'!$A$2:$C$901,3,0)</f>
        <v>ESTE</v>
      </c>
      <c r="B20" s="134">
        <v>3336030116</v>
      </c>
      <c r="C20" s="94">
        <v>44456.930208333331</v>
      </c>
      <c r="D20" s="94" t="s">
        <v>2174</v>
      </c>
      <c r="E20" s="122">
        <v>385</v>
      </c>
      <c r="F20" s="132" t="str">
        <f>VLOOKUP(E20,VIP!$A$2:$O16001,2,0)</f>
        <v>DRBR385</v>
      </c>
      <c r="G20" s="132" t="str">
        <f>VLOOKUP(E20,'LISTADO ATM'!$A$2:$B$900,2,0)</f>
        <v xml:space="preserve">ATM Plaza Verón I </v>
      </c>
      <c r="H20" s="132" t="str">
        <f>VLOOKUP(E20,VIP!$A$2:$O20962,7,FALSE)</f>
        <v>Si</v>
      </c>
      <c r="I20" s="132" t="str">
        <f>VLOOKUP(E20,VIP!$A$2:$O12927,8,FALSE)</f>
        <v>Si</v>
      </c>
      <c r="J20" s="132" t="str">
        <f>VLOOKUP(E20,VIP!$A$2:$O12877,8,FALSE)</f>
        <v>Si</v>
      </c>
      <c r="K20" s="132" t="str">
        <f>VLOOKUP(E20,VIP!$A$2:$O16451,6,0)</f>
        <v>NO</v>
      </c>
      <c r="L20" s="133" t="s">
        <v>2455</v>
      </c>
      <c r="M20" s="234" t="s">
        <v>2530</v>
      </c>
      <c r="N20" s="93" t="s">
        <v>2443</v>
      </c>
      <c r="O20" s="132" t="s">
        <v>2445</v>
      </c>
      <c r="P20" s="133"/>
      <c r="Q20" s="157">
        <v>44459.622916666667</v>
      </c>
    </row>
    <row r="21" spans="1:17" ht="18" x14ac:dyDescent="0.25">
      <c r="A21" s="132" t="str">
        <f>VLOOKUP(E21,'LISTADO ATM'!$A$2:$C$901,3,0)</f>
        <v>DISTRITO NACIONAL</v>
      </c>
      <c r="B21" s="134">
        <v>3336030123</v>
      </c>
      <c r="C21" s="94">
        <v>44457.063750000001</v>
      </c>
      <c r="D21" s="94" t="s">
        <v>2440</v>
      </c>
      <c r="E21" s="122">
        <v>325</v>
      </c>
      <c r="F21" s="132" t="str">
        <f>VLOOKUP(E21,VIP!$A$2:$O16005,2,0)</f>
        <v>DRBR325</v>
      </c>
      <c r="G21" s="132" t="str">
        <f>VLOOKUP(E21,'LISTADO ATM'!$A$2:$B$900,2,0)</f>
        <v>ATM Casa Edwin</v>
      </c>
      <c r="H21" s="132" t="str">
        <f>VLOOKUP(E21,VIP!$A$2:$O20966,7,FALSE)</f>
        <v>Si</v>
      </c>
      <c r="I21" s="132" t="str">
        <f>VLOOKUP(E21,VIP!$A$2:$O12931,8,FALSE)</f>
        <v>Si</v>
      </c>
      <c r="J21" s="132" t="str">
        <f>VLOOKUP(E21,VIP!$A$2:$O12881,8,FALSE)</f>
        <v>Si</v>
      </c>
      <c r="K21" s="132" t="str">
        <f>VLOOKUP(E21,VIP!$A$2:$O16455,6,0)</f>
        <v>NO</v>
      </c>
      <c r="L21" s="133" t="s">
        <v>2433</v>
      </c>
      <c r="M21" s="93" t="s">
        <v>2437</v>
      </c>
      <c r="N21" s="93" t="s">
        <v>2443</v>
      </c>
      <c r="O21" s="132" t="s">
        <v>2444</v>
      </c>
      <c r="P21" s="133"/>
      <c r="Q21" s="135" t="s">
        <v>2433</v>
      </c>
    </row>
    <row r="22" spans="1:17" ht="18" x14ac:dyDescent="0.25">
      <c r="A22" s="132" t="str">
        <f>VLOOKUP(E22,'LISTADO ATM'!$A$2:$C$901,3,0)</f>
        <v>DISTRITO NACIONAL</v>
      </c>
      <c r="B22" s="134">
        <v>3336030125</v>
      </c>
      <c r="C22" s="94">
        <v>44457.072465277779</v>
      </c>
      <c r="D22" s="94" t="s">
        <v>2459</v>
      </c>
      <c r="E22" s="122">
        <v>516</v>
      </c>
      <c r="F22" s="132" t="str">
        <f>VLOOKUP(E22,VIP!$A$2:$O16003,2,0)</f>
        <v>DRBR516</v>
      </c>
      <c r="G22" s="132" t="str">
        <f>VLOOKUP(E22,'LISTADO ATM'!$A$2:$B$900,2,0)</f>
        <v xml:space="preserve">ATM Oficina Gascue </v>
      </c>
      <c r="H22" s="132" t="str">
        <f>VLOOKUP(E22,VIP!$A$2:$O20964,7,FALSE)</f>
        <v>Si</v>
      </c>
      <c r="I22" s="132" t="str">
        <f>VLOOKUP(E22,VIP!$A$2:$O12929,8,FALSE)</f>
        <v>Si</v>
      </c>
      <c r="J22" s="132" t="str">
        <f>VLOOKUP(E22,VIP!$A$2:$O12879,8,FALSE)</f>
        <v>Si</v>
      </c>
      <c r="K22" s="132" t="str">
        <f>VLOOKUP(E22,VIP!$A$2:$O16453,6,0)</f>
        <v>SI</v>
      </c>
      <c r="L22" s="133" t="s">
        <v>2433</v>
      </c>
      <c r="M22" s="234" t="s">
        <v>2530</v>
      </c>
      <c r="N22" s="93" t="s">
        <v>2443</v>
      </c>
      <c r="O22" s="132" t="s">
        <v>2617</v>
      </c>
      <c r="P22" s="133"/>
      <c r="Q22" s="157">
        <v>44459.789583333331</v>
      </c>
    </row>
    <row r="23" spans="1:17" ht="18" x14ac:dyDescent="0.25">
      <c r="A23" s="132" t="str">
        <f>VLOOKUP(E23,'LISTADO ATM'!$A$2:$C$901,3,0)</f>
        <v>DISTRITO NACIONAL</v>
      </c>
      <c r="B23" s="134">
        <v>3336030127</v>
      </c>
      <c r="C23" s="94">
        <v>44457.169571759259</v>
      </c>
      <c r="D23" s="94" t="s">
        <v>2174</v>
      </c>
      <c r="E23" s="122">
        <v>967</v>
      </c>
      <c r="F23" s="132" t="str">
        <f>VLOOKUP(E23,VIP!$A$2:$O16001,2,0)</f>
        <v>DRBR967</v>
      </c>
      <c r="G23" s="132" t="str">
        <f>VLOOKUP(E23,'LISTADO ATM'!$A$2:$B$900,2,0)</f>
        <v xml:space="preserve">ATM UNP Hiper Olé Autopista Duarte </v>
      </c>
      <c r="H23" s="132" t="str">
        <f>VLOOKUP(E23,VIP!$A$2:$O20962,7,FALSE)</f>
        <v>Si</v>
      </c>
      <c r="I23" s="132" t="str">
        <f>VLOOKUP(E23,VIP!$A$2:$O12927,8,FALSE)</f>
        <v>Si</v>
      </c>
      <c r="J23" s="132" t="str">
        <f>VLOOKUP(E23,VIP!$A$2:$O12877,8,FALSE)</f>
        <v>Si</v>
      </c>
      <c r="K23" s="132" t="str">
        <f>VLOOKUP(E23,VIP!$A$2:$O16451,6,0)</f>
        <v>NO</v>
      </c>
      <c r="L23" s="133" t="s">
        <v>2238</v>
      </c>
      <c r="M23" s="234" t="s">
        <v>2530</v>
      </c>
      <c r="N23" s="93" t="s">
        <v>2443</v>
      </c>
      <c r="O23" s="132" t="s">
        <v>2445</v>
      </c>
      <c r="P23" s="133"/>
      <c r="Q23" s="157">
        <v>44459.601388888892</v>
      </c>
    </row>
    <row r="24" spans="1:17" ht="18" x14ac:dyDescent="0.25">
      <c r="A24" s="132" t="str">
        <f>VLOOKUP(E24,'LISTADO ATM'!$A$2:$C$901,3,0)</f>
        <v>DISTRITO NACIONAL</v>
      </c>
      <c r="B24" s="134">
        <v>3336030134</v>
      </c>
      <c r="C24" s="94">
        <v>44457.305763888886</v>
      </c>
      <c r="D24" s="94" t="s">
        <v>2174</v>
      </c>
      <c r="E24" s="122">
        <v>610</v>
      </c>
      <c r="F24" s="132" t="str">
        <f>VLOOKUP(E24,VIP!$A$2:$O16003,2,0)</f>
        <v>DRBR610</v>
      </c>
      <c r="G24" s="132" t="str">
        <f>VLOOKUP(E24,'LISTADO ATM'!$A$2:$B$900,2,0)</f>
        <v xml:space="preserve">ATM EDEESTE </v>
      </c>
      <c r="H24" s="132" t="str">
        <f>VLOOKUP(E24,VIP!$A$2:$O20964,7,FALSE)</f>
        <v>Si</v>
      </c>
      <c r="I24" s="132" t="str">
        <f>VLOOKUP(E24,VIP!$A$2:$O12929,8,FALSE)</f>
        <v>Si</v>
      </c>
      <c r="J24" s="132" t="str">
        <f>VLOOKUP(E24,VIP!$A$2:$O12879,8,FALSE)</f>
        <v>Si</v>
      </c>
      <c r="K24" s="132" t="str">
        <f>VLOOKUP(E24,VIP!$A$2:$O16453,6,0)</f>
        <v>NO</v>
      </c>
      <c r="L24" s="133" t="s">
        <v>2212</v>
      </c>
      <c r="M24" s="234" t="s">
        <v>2530</v>
      </c>
      <c r="N24" s="93" t="s">
        <v>2443</v>
      </c>
      <c r="O24" s="132" t="s">
        <v>2445</v>
      </c>
      <c r="P24" s="133"/>
      <c r="Q24" s="157">
        <v>44459.586805555555</v>
      </c>
    </row>
    <row r="25" spans="1:17" ht="18" x14ac:dyDescent="0.25">
      <c r="A25" s="132" t="str">
        <f>VLOOKUP(E25,'LISTADO ATM'!$A$2:$C$901,3,0)</f>
        <v>SUR</v>
      </c>
      <c r="B25" s="134">
        <v>3336030155</v>
      </c>
      <c r="C25" s="94">
        <v>44457.361319444448</v>
      </c>
      <c r="D25" s="94" t="s">
        <v>2174</v>
      </c>
      <c r="E25" s="122">
        <v>134</v>
      </c>
      <c r="F25" s="132" t="str">
        <f>VLOOKUP(E25,VIP!$A$2:$O16012,2,0)</f>
        <v>DRBR134</v>
      </c>
      <c r="G25" s="132" t="str">
        <f>VLOOKUP(E25,'LISTADO ATM'!$A$2:$B$900,2,0)</f>
        <v xml:space="preserve">ATM Oficina San José de Ocoa </v>
      </c>
      <c r="H25" s="132" t="str">
        <f>VLOOKUP(E25,VIP!$A$2:$O20973,7,FALSE)</f>
        <v>Si</v>
      </c>
      <c r="I25" s="132" t="str">
        <f>VLOOKUP(E25,VIP!$A$2:$O12938,8,FALSE)</f>
        <v>Si</v>
      </c>
      <c r="J25" s="132" t="str">
        <f>VLOOKUP(E25,VIP!$A$2:$O12888,8,FALSE)</f>
        <v>Si</v>
      </c>
      <c r="K25" s="132" t="str">
        <f>VLOOKUP(E25,VIP!$A$2:$O16462,6,0)</f>
        <v>SI</v>
      </c>
      <c r="L25" s="133" t="s">
        <v>2212</v>
      </c>
      <c r="M25" s="93" t="s">
        <v>2437</v>
      </c>
      <c r="N25" s="93" t="s">
        <v>2443</v>
      </c>
      <c r="O25" s="132" t="s">
        <v>2445</v>
      </c>
      <c r="P25" s="133"/>
      <c r="Q25" s="135" t="s">
        <v>2212</v>
      </c>
    </row>
    <row r="26" spans="1:17" ht="18" x14ac:dyDescent="0.25">
      <c r="A26" s="132" t="str">
        <f>VLOOKUP(E26,'LISTADO ATM'!$A$2:$C$901,3,0)</f>
        <v>DISTRITO NACIONAL</v>
      </c>
      <c r="B26" s="134">
        <v>3336030160</v>
      </c>
      <c r="C26" s="94">
        <v>44457.362395833334</v>
      </c>
      <c r="D26" s="94" t="s">
        <v>2174</v>
      </c>
      <c r="E26" s="122">
        <v>244</v>
      </c>
      <c r="F26" s="132" t="str">
        <f>VLOOKUP(E26,VIP!$A$2:$O16008,2,0)</f>
        <v>DRBR244</v>
      </c>
      <c r="G26" s="132" t="str">
        <f>VLOOKUP(E26,'LISTADO ATM'!$A$2:$B$900,2,0)</f>
        <v xml:space="preserve">ATM Ministerio de Hacienda (antiguo Finanzas) </v>
      </c>
      <c r="H26" s="132" t="str">
        <f>VLOOKUP(E26,VIP!$A$2:$O20969,7,FALSE)</f>
        <v>Si</v>
      </c>
      <c r="I26" s="132" t="str">
        <f>VLOOKUP(E26,VIP!$A$2:$O12934,8,FALSE)</f>
        <v>Si</v>
      </c>
      <c r="J26" s="132" t="str">
        <f>VLOOKUP(E26,VIP!$A$2:$O12884,8,FALSE)</f>
        <v>Si</v>
      </c>
      <c r="K26" s="132" t="str">
        <f>VLOOKUP(E26,VIP!$A$2:$O16458,6,0)</f>
        <v>NO</v>
      </c>
      <c r="L26" s="133" t="s">
        <v>2212</v>
      </c>
      <c r="M26" s="93" t="s">
        <v>2437</v>
      </c>
      <c r="N26" s="93" t="s">
        <v>2443</v>
      </c>
      <c r="O26" s="132" t="s">
        <v>2445</v>
      </c>
      <c r="P26" s="133"/>
      <c r="Q26" s="135" t="s">
        <v>2212</v>
      </c>
    </row>
    <row r="27" spans="1:17" ht="18" x14ac:dyDescent="0.25">
      <c r="A27" s="132" t="str">
        <f>VLOOKUP(E27,'LISTADO ATM'!$A$2:$C$901,3,0)</f>
        <v>DISTRITO NACIONAL</v>
      </c>
      <c r="B27" s="134">
        <v>3336030282</v>
      </c>
      <c r="C27" s="94">
        <v>44457.452870370369</v>
      </c>
      <c r="D27" s="94" t="s">
        <v>2440</v>
      </c>
      <c r="E27" s="122">
        <v>39</v>
      </c>
      <c r="F27" s="132" t="str">
        <f>VLOOKUP(E27,VIP!$A$2:$O16005,2,0)</f>
        <v>DRBR039</v>
      </c>
      <c r="G27" s="132" t="str">
        <f>VLOOKUP(E27,'LISTADO ATM'!$A$2:$B$900,2,0)</f>
        <v xml:space="preserve">ATM Oficina Ovando </v>
      </c>
      <c r="H27" s="132" t="str">
        <f>VLOOKUP(E27,VIP!$A$2:$O20966,7,FALSE)</f>
        <v>Si</v>
      </c>
      <c r="I27" s="132" t="str">
        <f>VLOOKUP(E27,VIP!$A$2:$O12931,8,FALSE)</f>
        <v>No</v>
      </c>
      <c r="J27" s="132" t="str">
        <f>VLOOKUP(E27,VIP!$A$2:$O12881,8,FALSE)</f>
        <v>No</v>
      </c>
      <c r="K27" s="132" t="str">
        <f>VLOOKUP(E27,VIP!$A$2:$O16455,6,0)</f>
        <v>NO</v>
      </c>
      <c r="L27" s="133" t="s">
        <v>2625</v>
      </c>
      <c r="M27" s="234" t="s">
        <v>2530</v>
      </c>
      <c r="N27" s="93" t="s">
        <v>2443</v>
      </c>
      <c r="O27" s="132" t="s">
        <v>2444</v>
      </c>
      <c r="P27" s="133"/>
      <c r="Q27" s="157">
        <v>44459.789583333331</v>
      </c>
    </row>
    <row r="28" spans="1:17" ht="18" x14ac:dyDescent="0.25">
      <c r="A28" s="132" t="str">
        <f>VLOOKUP(E28,'LISTADO ATM'!$A$2:$C$901,3,0)</f>
        <v>DISTRITO NACIONAL</v>
      </c>
      <c r="B28" s="134">
        <v>3336030283</v>
      </c>
      <c r="C28" s="94">
        <v>44457.453159722223</v>
      </c>
      <c r="D28" s="94" t="s">
        <v>2440</v>
      </c>
      <c r="E28" s="122">
        <v>983</v>
      </c>
      <c r="F28" s="132" t="str">
        <f>VLOOKUP(E28,VIP!$A$2:$O16004,2,0)</f>
        <v>DRBR983</v>
      </c>
      <c r="G28" s="132" t="str">
        <f>VLOOKUP(E28,'LISTADO ATM'!$A$2:$B$900,2,0)</f>
        <v xml:space="preserve">ATM Bravo República de Colombia </v>
      </c>
      <c r="H28" s="132" t="str">
        <f>VLOOKUP(E28,VIP!$A$2:$O20965,7,FALSE)</f>
        <v>Si</v>
      </c>
      <c r="I28" s="132" t="str">
        <f>VLOOKUP(E28,VIP!$A$2:$O12930,8,FALSE)</f>
        <v>No</v>
      </c>
      <c r="J28" s="132" t="str">
        <f>VLOOKUP(E28,VIP!$A$2:$O12880,8,FALSE)</f>
        <v>No</v>
      </c>
      <c r="K28" s="132" t="str">
        <f>VLOOKUP(E28,VIP!$A$2:$O16454,6,0)</f>
        <v>NO</v>
      </c>
      <c r="L28" s="133" t="s">
        <v>2625</v>
      </c>
      <c r="M28" s="93" t="s">
        <v>2437</v>
      </c>
      <c r="N28" s="93" t="s">
        <v>2443</v>
      </c>
      <c r="O28" s="132" t="s">
        <v>2444</v>
      </c>
      <c r="P28" s="133"/>
      <c r="Q28" s="135" t="s">
        <v>2625</v>
      </c>
    </row>
    <row r="29" spans="1:17" ht="18" x14ac:dyDescent="0.25">
      <c r="A29" s="132" t="str">
        <f>VLOOKUP(E29,'LISTADO ATM'!$A$2:$C$901,3,0)</f>
        <v>ESTE</v>
      </c>
      <c r="B29" s="134">
        <v>3336030293</v>
      </c>
      <c r="C29" s="94">
        <v>44457.467685185184</v>
      </c>
      <c r="D29" s="94" t="s">
        <v>2440</v>
      </c>
      <c r="E29" s="122">
        <v>838</v>
      </c>
      <c r="F29" s="132" t="str">
        <f>VLOOKUP(E29,VIP!$A$2:$O16021,2,0)</f>
        <v>DRBR838</v>
      </c>
      <c r="G29" s="132" t="str">
        <f>VLOOKUP(E29,'LISTADO ATM'!$A$2:$B$900,2,0)</f>
        <v xml:space="preserve">ATM UNP Consuelo </v>
      </c>
      <c r="H29" s="132" t="str">
        <f>VLOOKUP(E29,VIP!$A$2:$O20982,7,FALSE)</f>
        <v>Si</v>
      </c>
      <c r="I29" s="132" t="str">
        <f>VLOOKUP(E29,VIP!$A$2:$O12947,8,FALSE)</f>
        <v>Si</v>
      </c>
      <c r="J29" s="132" t="str">
        <f>VLOOKUP(E29,VIP!$A$2:$O12897,8,FALSE)</f>
        <v>Si</v>
      </c>
      <c r="K29" s="132" t="str">
        <f>VLOOKUP(E29,VIP!$A$2:$O16471,6,0)</f>
        <v>NO</v>
      </c>
      <c r="L29" s="133" t="s">
        <v>2409</v>
      </c>
      <c r="M29" s="234" t="s">
        <v>2530</v>
      </c>
      <c r="N29" s="93" t="s">
        <v>2443</v>
      </c>
      <c r="O29" s="132" t="s">
        <v>2444</v>
      </c>
      <c r="P29" s="133"/>
      <c r="Q29" s="157">
        <v>44459.789583333331</v>
      </c>
    </row>
    <row r="30" spans="1:17" ht="18" x14ac:dyDescent="0.25">
      <c r="A30" s="132" t="str">
        <f>VLOOKUP(E30,'LISTADO ATM'!$A$2:$C$901,3,0)</f>
        <v>DISTRITO NACIONAL</v>
      </c>
      <c r="B30" s="134">
        <v>3336030299</v>
      </c>
      <c r="C30" s="94">
        <v>44457.471585648149</v>
      </c>
      <c r="D30" s="94" t="s">
        <v>2459</v>
      </c>
      <c r="E30" s="122">
        <v>160</v>
      </c>
      <c r="F30" s="132" t="str">
        <f>VLOOKUP(E30,VIP!$A$2:$O16018,2,0)</f>
        <v>DRBR160</v>
      </c>
      <c r="G30" s="132" t="str">
        <f>VLOOKUP(E30,'LISTADO ATM'!$A$2:$B$900,2,0)</f>
        <v xml:space="preserve">ATM Oficina Herrera </v>
      </c>
      <c r="H30" s="132" t="str">
        <f>VLOOKUP(E30,VIP!$A$2:$O20979,7,FALSE)</f>
        <v>Si</v>
      </c>
      <c r="I30" s="132" t="str">
        <f>VLOOKUP(E30,VIP!$A$2:$O12944,8,FALSE)</f>
        <v>Si</v>
      </c>
      <c r="J30" s="132" t="str">
        <f>VLOOKUP(E30,VIP!$A$2:$O12894,8,FALSE)</f>
        <v>Si</v>
      </c>
      <c r="K30" s="132" t="str">
        <f>VLOOKUP(E30,VIP!$A$2:$O16468,6,0)</f>
        <v>NO</v>
      </c>
      <c r="L30" s="133" t="s">
        <v>2433</v>
      </c>
      <c r="M30" s="234" t="s">
        <v>2530</v>
      </c>
      <c r="N30" s="93" t="s">
        <v>2443</v>
      </c>
      <c r="O30" s="132" t="s">
        <v>2617</v>
      </c>
      <c r="P30" s="133"/>
      <c r="Q30" s="157">
        <v>44459.789583333331</v>
      </c>
    </row>
    <row r="31" spans="1:17" ht="18" x14ac:dyDescent="0.25">
      <c r="A31" s="132" t="str">
        <f>VLOOKUP(E31,'LISTADO ATM'!$A$2:$C$901,3,0)</f>
        <v>ESTE</v>
      </c>
      <c r="B31" s="134">
        <v>3336030315</v>
      </c>
      <c r="C31" s="94">
        <v>44457.482858796298</v>
      </c>
      <c r="D31" s="94" t="s">
        <v>2440</v>
      </c>
      <c r="E31" s="122">
        <v>843</v>
      </c>
      <c r="F31" s="132" t="str">
        <f>VLOOKUP(E31,VIP!$A$2:$O16014,2,0)</f>
        <v>DRBR843</v>
      </c>
      <c r="G31" s="132" t="str">
        <f>VLOOKUP(E31,'LISTADO ATM'!$A$2:$B$900,2,0)</f>
        <v xml:space="preserve">ATM Oficina Romana Centro </v>
      </c>
      <c r="H31" s="132" t="str">
        <f>VLOOKUP(E31,VIP!$A$2:$O20975,7,FALSE)</f>
        <v>Si</v>
      </c>
      <c r="I31" s="132" t="str">
        <f>VLOOKUP(E31,VIP!$A$2:$O12940,8,FALSE)</f>
        <v>Si</v>
      </c>
      <c r="J31" s="132" t="str">
        <f>VLOOKUP(E31,VIP!$A$2:$O12890,8,FALSE)</f>
        <v>Si</v>
      </c>
      <c r="K31" s="132" t="str">
        <f>VLOOKUP(E31,VIP!$A$2:$O16464,6,0)</f>
        <v>NO</v>
      </c>
      <c r="L31" s="133" t="s">
        <v>2409</v>
      </c>
      <c r="M31" s="234" t="s">
        <v>2530</v>
      </c>
      <c r="N31" s="93" t="s">
        <v>2443</v>
      </c>
      <c r="O31" s="132" t="s">
        <v>2444</v>
      </c>
      <c r="P31" s="133"/>
      <c r="Q31" s="157">
        <v>44459.621527777781</v>
      </c>
    </row>
    <row r="32" spans="1:17" ht="18" x14ac:dyDescent="0.25">
      <c r="A32" s="132" t="str">
        <f>VLOOKUP(E32,'LISTADO ATM'!$A$2:$C$901,3,0)</f>
        <v>SUR</v>
      </c>
      <c r="B32" s="134">
        <v>3336030319</v>
      </c>
      <c r="C32" s="94">
        <v>44457.484756944446</v>
      </c>
      <c r="D32" s="94" t="s">
        <v>2459</v>
      </c>
      <c r="E32" s="122">
        <v>48</v>
      </c>
      <c r="F32" s="132" t="str">
        <f>VLOOKUP(E32,VIP!$A$2:$O16013,2,0)</f>
        <v>DRBR048</v>
      </c>
      <c r="G32" s="132" t="str">
        <f>VLOOKUP(E32,'LISTADO ATM'!$A$2:$B$900,2,0)</f>
        <v xml:space="preserve">ATM Autoservicio Neiba I </v>
      </c>
      <c r="H32" s="132" t="str">
        <f>VLOOKUP(E32,VIP!$A$2:$O20974,7,FALSE)</f>
        <v>Si</v>
      </c>
      <c r="I32" s="132" t="str">
        <f>VLOOKUP(E32,VIP!$A$2:$O12939,8,FALSE)</f>
        <v>Si</v>
      </c>
      <c r="J32" s="132" t="str">
        <f>VLOOKUP(E32,VIP!$A$2:$O12889,8,FALSE)</f>
        <v>Si</v>
      </c>
      <c r="K32" s="132" t="str">
        <f>VLOOKUP(E32,VIP!$A$2:$O16463,6,0)</f>
        <v>SI</v>
      </c>
      <c r="L32" s="133" t="s">
        <v>2409</v>
      </c>
      <c r="M32" s="234" t="s">
        <v>2530</v>
      </c>
      <c r="N32" s="93" t="s">
        <v>2443</v>
      </c>
      <c r="O32" s="132" t="s">
        <v>2617</v>
      </c>
      <c r="P32" s="133"/>
      <c r="Q32" s="157">
        <v>44459.789583333331</v>
      </c>
    </row>
    <row r="33" spans="1:17" ht="18" x14ac:dyDescent="0.25">
      <c r="A33" s="132" t="str">
        <f>VLOOKUP(E33,'LISTADO ATM'!$A$2:$C$901,3,0)</f>
        <v>SUR</v>
      </c>
      <c r="B33" s="134">
        <v>3336030323</v>
      </c>
      <c r="C33" s="94">
        <v>44457.487916666665</v>
      </c>
      <c r="D33" s="94" t="s">
        <v>2459</v>
      </c>
      <c r="E33" s="122">
        <v>829</v>
      </c>
      <c r="F33" s="132" t="str">
        <f>VLOOKUP(E33,VIP!$A$2:$O16011,2,0)</f>
        <v>DRBR829</v>
      </c>
      <c r="G33" s="132" t="str">
        <f>VLOOKUP(E33,'LISTADO ATM'!$A$2:$B$900,2,0)</f>
        <v xml:space="preserve">ATM UNP Multicentro Sirena Baní </v>
      </c>
      <c r="H33" s="132" t="str">
        <f>VLOOKUP(E33,VIP!$A$2:$O20972,7,FALSE)</f>
        <v>Si</v>
      </c>
      <c r="I33" s="132" t="str">
        <f>VLOOKUP(E33,VIP!$A$2:$O12937,8,FALSE)</f>
        <v>Si</v>
      </c>
      <c r="J33" s="132" t="str">
        <f>VLOOKUP(E33,VIP!$A$2:$O12887,8,FALSE)</f>
        <v>Si</v>
      </c>
      <c r="K33" s="132" t="str">
        <f>VLOOKUP(E33,VIP!$A$2:$O16461,6,0)</f>
        <v>NO</v>
      </c>
      <c r="L33" s="133" t="s">
        <v>2542</v>
      </c>
      <c r="M33" s="234" t="s">
        <v>2530</v>
      </c>
      <c r="N33" s="93" t="s">
        <v>2443</v>
      </c>
      <c r="O33" s="132" t="s">
        <v>2617</v>
      </c>
      <c r="P33" s="133"/>
      <c r="Q33" s="157">
        <v>44459.789583333331</v>
      </c>
    </row>
    <row r="34" spans="1:17" ht="18" x14ac:dyDescent="0.25">
      <c r="A34" s="132" t="str">
        <f>VLOOKUP(E34,'LISTADO ATM'!$A$2:$C$901,3,0)</f>
        <v>DISTRITO NACIONAL</v>
      </c>
      <c r="B34" s="134">
        <v>3336030324</v>
      </c>
      <c r="C34" s="94">
        <v>44457.48841435185</v>
      </c>
      <c r="D34" s="94" t="s">
        <v>2174</v>
      </c>
      <c r="E34" s="122">
        <v>861</v>
      </c>
      <c r="F34" s="132" t="str">
        <f>VLOOKUP(E34,VIP!$A$2:$O16010,2,0)</f>
        <v>DRBR861</v>
      </c>
      <c r="G34" s="132" t="str">
        <f>VLOOKUP(E34,'LISTADO ATM'!$A$2:$B$900,2,0)</f>
        <v xml:space="preserve">ATM Oficina Bella Vista 27 de Febrero II </v>
      </c>
      <c r="H34" s="132" t="str">
        <f>VLOOKUP(E34,VIP!$A$2:$O20971,7,FALSE)</f>
        <v>Si</v>
      </c>
      <c r="I34" s="132" t="str">
        <f>VLOOKUP(E34,VIP!$A$2:$O12936,8,FALSE)</f>
        <v>Si</v>
      </c>
      <c r="J34" s="132" t="str">
        <f>VLOOKUP(E34,VIP!$A$2:$O12886,8,FALSE)</f>
        <v>Si</v>
      </c>
      <c r="K34" s="132" t="str">
        <f>VLOOKUP(E34,VIP!$A$2:$O16460,6,0)</f>
        <v>NO</v>
      </c>
      <c r="L34" s="133" t="s">
        <v>2212</v>
      </c>
      <c r="M34" s="93" t="s">
        <v>2437</v>
      </c>
      <c r="N34" s="93" t="s">
        <v>2443</v>
      </c>
      <c r="O34" s="132" t="s">
        <v>2445</v>
      </c>
      <c r="P34" s="133"/>
      <c r="Q34" s="135" t="s">
        <v>2212</v>
      </c>
    </row>
    <row r="35" spans="1:17" ht="18" x14ac:dyDescent="0.25">
      <c r="A35" s="132" t="str">
        <f>VLOOKUP(E35,'LISTADO ATM'!$A$2:$C$901,3,0)</f>
        <v>ESTE</v>
      </c>
      <c r="B35" s="134">
        <v>3336030326</v>
      </c>
      <c r="C35" s="94">
        <v>44457.488935185182</v>
      </c>
      <c r="D35" s="94" t="s">
        <v>2174</v>
      </c>
      <c r="E35" s="122">
        <v>399</v>
      </c>
      <c r="F35" s="132" t="str">
        <f>VLOOKUP(E35,VIP!$A$2:$O16008,2,0)</f>
        <v>DRBR399</v>
      </c>
      <c r="G35" s="132" t="str">
        <f>VLOOKUP(E35,'LISTADO ATM'!$A$2:$B$900,2,0)</f>
        <v xml:space="preserve">ATM Oficina La Romana II </v>
      </c>
      <c r="H35" s="132" t="str">
        <f>VLOOKUP(E35,VIP!$A$2:$O20969,7,FALSE)</f>
        <v>Si</v>
      </c>
      <c r="I35" s="132" t="str">
        <f>VLOOKUP(E35,VIP!$A$2:$O12934,8,FALSE)</f>
        <v>Si</v>
      </c>
      <c r="J35" s="132" t="str">
        <f>VLOOKUP(E35,VIP!$A$2:$O12884,8,FALSE)</f>
        <v>Si</v>
      </c>
      <c r="K35" s="132" t="str">
        <f>VLOOKUP(E35,VIP!$A$2:$O16458,6,0)</f>
        <v>NO</v>
      </c>
      <c r="L35" s="133" t="s">
        <v>2212</v>
      </c>
      <c r="M35" s="234" t="s">
        <v>2530</v>
      </c>
      <c r="N35" s="93" t="s">
        <v>2443</v>
      </c>
      <c r="O35" s="132" t="s">
        <v>2445</v>
      </c>
      <c r="P35" s="133"/>
      <c r="Q35" s="157">
        <v>44459.6</v>
      </c>
    </row>
    <row r="36" spans="1:17" ht="18" x14ac:dyDescent="0.25">
      <c r="A36" s="132" t="str">
        <f>VLOOKUP(E36,'LISTADO ATM'!$A$2:$C$901,3,0)</f>
        <v>NORTE</v>
      </c>
      <c r="B36" s="134">
        <v>3336030367</v>
      </c>
      <c r="C36" s="94">
        <v>44457.568020833336</v>
      </c>
      <c r="D36" s="94" t="s">
        <v>2615</v>
      </c>
      <c r="E36" s="122">
        <v>40</v>
      </c>
      <c r="F36" s="132" t="str">
        <f>VLOOKUP(E36,VIP!$A$2:$O16009,2,0)</f>
        <v>DRBR040</v>
      </c>
      <c r="G36" s="132" t="str">
        <f>VLOOKUP(E36,'LISTADO ATM'!$A$2:$B$900,2,0)</f>
        <v xml:space="preserve">ATM Oficina El Puñal </v>
      </c>
      <c r="H36" s="132" t="str">
        <f>VLOOKUP(E36,VIP!$A$2:$O20970,7,FALSE)</f>
        <v>Si</v>
      </c>
      <c r="I36" s="132" t="str">
        <f>VLOOKUP(E36,VIP!$A$2:$O12935,8,FALSE)</f>
        <v>Si</v>
      </c>
      <c r="J36" s="132" t="str">
        <f>VLOOKUP(E36,VIP!$A$2:$O12885,8,FALSE)</f>
        <v>Si</v>
      </c>
      <c r="K36" s="132" t="str">
        <f>VLOOKUP(E36,VIP!$A$2:$O16459,6,0)</f>
        <v>NO</v>
      </c>
      <c r="L36" s="133" t="s">
        <v>2409</v>
      </c>
      <c r="M36" s="234" t="s">
        <v>2530</v>
      </c>
      <c r="N36" s="93" t="s">
        <v>2443</v>
      </c>
      <c r="O36" s="132" t="s">
        <v>2616</v>
      </c>
      <c r="P36" s="133"/>
      <c r="Q36" s="157">
        <v>44459.789583333331</v>
      </c>
    </row>
    <row r="37" spans="1:17" ht="18" x14ac:dyDescent="0.25">
      <c r="A37" s="132" t="str">
        <f>VLOOKUP(E37,'LISTADO ATM'!$A$2:$C$901,3,0)</f>
        <v>DISTRITO NACIONAL</v>
      </c>
      <c r="B37" s="134">
        <v>3336030371</v>
      </c>
      <c r="C37" s="94">
        <v>44457.588182870371</v>
      </c>
      <c r="D37" s="94" t="s">
        <v>2440</v>
      </c>
      <c r="E37" s="122">
        <v>717</v>
      </c>
      <c r="F37" s="132" t="str">
        <f>VLOOKUP(E37,VIP!$A$2:$O16007,2,0)</f>
        <v>DRBR24K</v>
      </c>
      <c r="G37" s="132" t="str">
        <f>VLOOKUP(E37,'LISTADO ATM'!$A$2:$B$900,2,0)</f>
        <v xml:space="preserve">ATM Oficina Los Alcarrizos </v>
      </c>
      <c r="H37" s="132" t="str">
        <f>VLOOKUP(E37,VIP!$A$2:$O20968,7,FALSE)</f>
        <v>Si</v>
      </c>
      <c r="I37" s="132" t="str">
        <f>VLOOKUP(E37,VIP!$A$2:$O12933,8,FALSE)</f>
        <v>Si</v>
      </c>
      <c r="J37" s="132" t="str">
        <f>VLOOKUP(E37,VIP!$A$2:$O12883,8,FALSE)</f>
        <v>Si</v>
      </c>
      <c r="K37" s="132" t="str">
        <f>VLOOKUP(E37,VIP!$A$2:$O16457,6,0)</f>
        <v>SI</v>
      </c>
      <c r="L37" s="133" t="s">
        <v>2433</v>
      </c>
      <c r="M37" s="234" t="s">
        <v>2530</v>
      </c>
      <c r="N37" s="93" t="s">
        <v>2443</v>
      </c>
      <c r="O37" s="132" t="s">
        <v>2444</v>
      </c>
      <c r="P37" s="133"/>
      <c r="Q37" s="157">
        <v>44459.789583333331</v>
      </c>
    </row>
    <row r="38" spans="1:17" ht="18" x14ac:dyDescent="0.25">
      <c r="A38" s="132" t="str">
        <f>VLOOKUP(E38,'LISTADO ATM'!$A$2:$C$901,3,0)</f>
        <v>ESTE</v>
      </c>
      <c r="B38" s="134">
        <v>3336030372</v>
      </c>
      <c r="C38" s="94">
        <v>44457.589525462965</v>
      </c>
      <c r="D38" s="94" t="s">
        <v>2459</v>
      </c>
      <c r="E38" s="122">
        <v>429</v>
      </c>
      <c r="F38" s="132" t="str">
        <f>VLOOKUP(E38,VIP!$A$2:$O16006,2,0)</f>
        <v>DRBR429</v>
      </c>
      <c r="G38" s="132" t="str">
        <f>VLOOKUP(E38,'LISTADO ATM'!$A$2:$B$900,2,0)</f>
        <v xml:space="preserve">ATM Oficina Jumbo La Romana </v>
      </c>
      <c r="H38" s="132" t="str">
        <f>VLOOKUP(E38,VIP!$A$2:$O20967,7,FALSE)</f>
        <v>Si</v>
      </c>
      <c r="I38" s="132" t="str">
        <f>VLOOKUP(E38,VIP!$A$2:$O12932,8,FALSE)</f>
        <v>Si</v>
      </c>
      <c r="J38" s="132" t="str">
        <f>VLOOKUP(E38,VIP!$A$2:$O12882,8,FALSE)</f>
        <v>Si</v>
      </c>
      <c r="K38" s="132" t="str">
        <f>VLOOKUP(E38,VIP!$A$2:$O16456,6,0)</f>
        <v>NO</v>
      </c>
      <c r="L38" s="133" t="s">
        <v>2409</v>
      </c>
      <c r="M38" s="234" t="s">
        <v>2530</v>
      </c>
      <c r="N38" s="93" t="s">
        <v>2443</v>
      </c>
      <c r="O38" s="132" t="s">
        <v>2617</v>
      </c>
      <c r="P38" s="145"/>
      <c r="Q38" s="157">
        <v>44459.618750000001</v>
      </c>
    </row>
    <row r="39" spans="1:17" ht="18" x14ac:dyDescent="0.25">
      <c r="A39" s="132" t="str">
        <f>VLOOKUP(E39,'LISTADO ATM'!$A$2:$C$901,3,0)</f>
        <v>SUR</v>
      </c>
      <c r="B39" s="134">
        <v>3336030373</v>
      </c>
      <c r="C39" s="94">
        <v>44457.597708333335</v>
      </c>
      <c r="D39" s="94" t="s">
        <v>2440</v>
      </c>
      <c r="E39" s="122">
        <v>252</v>
      </c>
      <c r="F39" s="132" t="str">
        <f>VLOOKUP(E39,VIP!$A$2:$O16021,2,0)</f>
        <v>DRBR252</v>
      </c>
      <c r="G39" s="132" t="str">
        <f>VLOOKUP(E39,'LISTADO ATM'!$A$2:$B$900,2,0)</f>
        <v xml:space="preserve">ATM Banco Agrícola (Barahona) </v>
      </c>
      <c r="H39" s="132" t="str">
        <f>VLOOKUP(E39,VIP!$A$2:$O20982,7,FALSE)</f>
        <v>Si</v>
      </c>
      <c r="I39" s="132" t="str">
        <f>VLOOKUP(E39,VIP!$A$2:$O12947,8,FALSE)</f>
        <v>Si</v>
      </c>
      <c r="J39" s="132" t="str">
        <f>VLOOKUP(E39,VIP!$A$2:$O12897,8,FALSE)</f>
        <v>Si</v>
      </c>
      <c r="K39" s="132" t="str">
        <f>VLOOKUP(E39,VIP!$A$2:$O16471,6,0)</f>
        <v>NO</v>
      </c>
      <c r="L39" s="133" t="s">
        <v>2409</v>
      </c>
      <c r="M39" s="234" t="s">
        <v>2530</v>
      </c>
      <c r="N39" s="93" t="s">
        <v>2443</v>
      </c>
      <c r="O39" s="132" t="s">
        <v>2444</v>
      </c>
      <c r="P39" s="145"/>
      <c r="Q39" s="157">
        <v>44459.420138888891</v>
      </c>
    </row>
    <row r="40" spans="1:17" ht="18" x14ac:dyDescent="0.25">
      <c r="A40" s="132" t="str">
        <f>VLOOKUP(E40,'LISTADO ATM'!$A$2:$C$901,3,0)</f>
        <v>DISTRITO NACIONAL</v>
      </c>
      <c r="B40" s="134">
        <v>3336030380</v>
      </c>
      <c r="C40" s="94">
        <v>44457.607129629629</v>
      </c>
      <c r="D40" s="94" t="s">
        <v>2174</v>
      </c>
      <c r="E40" s="122">
        <v>818</v>
      </c>
      <c r="F40" s="132" t="str">
        <f>VLOOKUP(E40,VIP!$A$2:$O16016,2,0)</f>
        <v>DRBR818</v>
      </c>
      <c r="G40" s="132" t="str">
        <f>VLOOKUP(E40,'LISTADO ATM'!$A$2:$B$900,2,0)</f>
        <v xml:space="preserve">ATM Juridicción Inmobiliaria </v>
      </c>
      <c r="H40" s="132" t="str">
        <f>VLOOKUP(E40,VIP!$A$2:$O20977,7,FALSE)</f>
        <v>No</v>
      </c>
      <c r="I40" s="132" t="str">
        <f>VLOOKUP(E40,VIP!$A$2:$O12942,8,FALSE)</f>
        <v>No</v>
      </c>
      <c r="J40" s="132" t="str">
        <f>VLOOKUP(E40,VIP!$A$2:$O12892,8,FALSE)</f>
        <v>No</v>
      </c>
      <c r="K40" s="132" t="str">
        <f>VLOOKUP(E40,VIP!$A$2:$O16466,6,0)</f>
        <v>NO</v>
      </c>
      <c r="L40" s="133" t="s">
        <v>2238</v>
      </c>
      <c r="M40" s="234" t="s">
        <v>2530</v>
      </c>
      <c r="N40" s="93" t="s">
        <v>2443</v>
      </c>
      <c r="O40" s="132" t="s">
        <v>2445</v>
      </c>
      <c r="P40" s="145"/>
      <c r="Q40" s="157">
        <v>44459.595138888886</v>
      </c>
    </row>
    <row r="41" spans="1:17" ht="18" x14ac:dyDescent="0.25">
      <c r="A41" s="132" t="str">
        <f>VLOOKUP(E41,'LISTADO ATM'!$A$2:$C$901,3,0)</f>
        <v>ESTE</v>
      </c>
      <c r="B41" s="134">
        <v>3336030384</v>
      </c>
      <c r="C41" s="94">
        <v>44457.632974537039</v>
      </c>
      <c r="D41" s="94" t="s">
        <v>2440</v>
      </c>
      <c r="E41" s="122">
        <v>912</v>
      </c>
      <c r="F41" s="132" t="str">
        <f>VLOOKUP(E41,VIP!$A$2:$O16013,2,0)</f>
        <v>DRBR973</v>
      </c>
      <c r="G41" s="132" t="str">
        <f>VLOOKUP(E41,'LISTADO ATM'!$A$2:$B$900,2,0)</f>
        <v xml:space="preserve">ATM Oficina San Pedro II </v>
      </c>
      <c r="H41" s="132" t="str">
        <f>VLOOKUP(E41,VIP!$A$2:$O20974,7,FALSE)</f>
        <v>Si</v>
      </c>
      <c r="I41" s="132" t="str">
        <f>VLOOKUP(E41,VIP!$A$2:$O12939,8,FALSE)</f>
        <v>Si</v>
      </c>
      <c r="J41" s="132" t="str">
        <f>VLOOKUP(E41,VIP!$A$2:$O12889,8,FALSE)</f>
        <v>Si</v>
      </c>
      <c r="K41" s="132" t="str">
        <f>VLOOKUP(E41,VIP!$A$2:$O16463,6,0)</f>
        <v>SI</v>
      </c>
      <c r="L41" s="133" t="s">
        <v>2433</v>
      </c>
      <c r="M41" s="234" t="s">
        <v>2530</v>
      </c>
      <c r="N41" s="93" t="s">
        <v>2443</v>
      </c>
      <c r="O41" s="132" t="s">
        <v>2444</v>
      </c>
      <c r="P41" s="145"/>
      <c r="Q41" s="157">
        <v>44459.450694444444</v>
      </c>
    </row>
    <row r="42" spans="1:17" ht="18" x14ac:dyDescent="0.25">
      <c r="A42" s="132" t="str">
        <f>VLOOKUP(E42,'LISTADO ATM'!$A$2:$C$901,3,0)</f>
        <v>NORTE</v>
      </c>
      <c r="B42" s="134">
        <v>3336030385</v>
      </c>
      <c r="C42" s="94">
        <v>44457.634340277778</v>
      </c>
      <c r="D42" s="94" t="s">
        <v>2615</v>
      </c>
      <c r="E42" s="122">
        <v>633</v>
      </c>
      <c r="F42" s="132" t="str">
        <f>VLOOKUP(E42,VIP!$A$2:$O16012,2,0)</f>
        <v>DRBR260</v>
      </c>
      <c r="G42" s="132" t="str">
        <f>VLOOKUP(E42,'LISTADO ATM'!$A$2:$B$900,2,0)</f>
        <v xml:space="preserve">ATM Autobanco Las Colinas </v>
      </c>
      <c r="H42" s="132" t="str">
        <f>VLOOKUP(E42,VIP!$A$2:$O20973,7,FALSE)</f>
        <v>Si</v>
      </c>
      <c r="I42" s="132" t="str">
        <f>VLOOKUP(E42,VIP!$A$2:$O12938,8,FALSE)</f>
        <v>Si</v>
      </c>
      <c r="J42" s="132" t="str">
        <f>VLOOKUP(E42,VIP!$A$2:$O12888,8,FALSE)</f>
        <v>Si</v>
      </c>
      <c r="K42" s="132" t="str">
        <f>VLOOKUP(E42,VIP!$A$2:$O16462,6,0)</f>
        <v>SI</v>
      </c>
      <c r="L42" s="133" t="s">
        <v>2409</v>
      </c>
      <c r="M42" s="234" t="s">
        <v>2530</v>
      </c>
      <c r="N42" s="93" t="s">
        <v>2443</v>
      </c>
      <c r="O42" s="132" t="s">
        <v>2616</v>
      </c>
      <c r="P42" s="133"/>
      <c r="Q42" s="157">
        <v>44459.789583333331</v>
      </c>
    </row>
    <row r="43" spans="1:17" ht="18" x14ac:dyDescent="0.25">
      <c r="A43" s="132" t="str">
        <f>VLOOKUP(E43,'LISTADO ATM'!$A$2:$C$901,3,0)</f>
        <v>DISTRITO NACIONAL</v>
      </c>
      <c r="B43" s="134">
        <v>3336030392</v>
      </c>
      <c r="C43" s="94">
        <v>44457.664606481485</v>
      </c>
      <c r="D43" s="94" t="s">
        <v>2174</v>
      </c>
      <c r="E43" s="122">
        <v>87</v>
      </c>
      <c r="F43" s="132" t="str">
        <f>VLOOKUP(E43,VIP!$A$2:$O16007,2,0)</f>
        <v>DRBR087</v>
      </c>
      <c r="G43" s="132" t="str">
        <f>VLOOKUP(E43,'LISTADO ATM'!$A$2:$B$900,2,0)</f>
        <v xml:space="preserve">ATM Autoservicio Sarasota </v>
      </c>
      <c r="H43" s="132" t="str">
        <f>VLOOKUP(E43,VIP!$A$2:$O20968,7,FALSE)</f>
        <v>Si</v>
      </c>
      <c r="I43" s="132" t="str">
        <f>VLOOKUP(E43,VIP!$A$2:$O12933,8,FALSE)</f>
        <v>Si</v>
      </c>
      <c r="J43" s="132" t="str">
        <f>VLOOKUP(E43,VIP!$A$2:$O12883,8,FALSE)</f>
        <v>Si</v>
      </c>
      <c r="K43" s="132" t="str">
        <f>VLOOKUP(E43,VIP!$A$2:$O16457,6,0)</f>
        <v>NO</v>
      </c>
      <c r="L43" s="133" t="s">
        <v>2212</v>
      </c>
      <c r="M43" s="234" t="s">
        <v>2530</v>
      </c>
      <c r="N43" s="93" t="s">
        <v>2443</v>
      </c>
      <c r="O43" s="132" t="s">
        <v>2445</v>
      </c>
      <c r="P43" s="133"/>
      <c r="Q43" s="157">
        <v>44459.586111111108</v>
      </c>
    </row>
    <row r="44" spans="1:17" ht="18" x14ac:dyDescent="0.25">
      <c r="A44" s="132" t="str">
        <f>VLOOKUP(E44,'LISTADO ATM'!$A$2:$C$901,3,0)</f>
        <v>DISTRITO NACIONAL</v>
      </c>
      <c r="B44" s="134">
        <v>3336030396</v>
      </c>
      <c r="C44" s="94">
        <v>44457.683009259257</v>
      </c>
      <c r="D44" s="94" t="s">
        <v>2174</v>
      </c>
      <c r="E44" s="122">
        <v>710</v>
      </c>
      <c r="F44" s="132" t="str">
        <f>VLOOKUP(E44,VIP!$A$2:$O16030,2,0)</f>
        <v>DRBR506</v>
      </c>
      <c r="G44" s="132" t="str">
        <f>VLOOKUP(E44,'LISTADO ATM'!$A$2:$B$900,2,0)</f>
        <v xml:space="preserve">ATM S/M Soberano </v>
      </c>
      <c r="H44" s="132" t="str">
        <f>VLOOKUP(E44,VIP!$A$2:$O20991,7,FALSE)</f>
        <v>Si</v>
      </c>
      <c r="I44" s="132" t="str">
        <f>VLOOKUP(E44,VIP!$A$2:$O12956,8,FALSE)</f>
        <v>Si</v>
      </c>
      <c r="J44" s="132" t="str">
        <f>VLOOKUP(E44,VIP!$A$2:$O12906,8,FALSE)</f>
        <v>Si</v>
      </c>
      <c r="K44" s="132" t="str">
        <f>VLOOKUP(E44,VIP!$A$2:$O16480,6,0)</f>
        <v>NO</v>
      </c>
      <c r="L44" s="133" t="s">
        <v>2621</v>
      </c>
      <c r="M44" s="234" t="s">
        <v>2530</v>
      </c>
      <c r="N44" s="93" t="s">
        <v>2443</v>
      </c>
      <c r="O44" s="132" t="s">
        <v>2445</v>
      </c>
      <c r="P44" s="133"/>
      <c r="Q44" s="157">
        <v>44459.618750000001</v>
      </c>
    </row>
    <row r="45" spans="1:17" ht="18" x14ac:dyDescent="0.25">
      <c r="A45" s="132" t="str">
        <f>VLOOKUP(E45,'LISTADO ATM'!$A$2:$C$901,3,0)</f>
        <v>SUR</v>
      </c>
      <c r="B45" s="134">
        <v>3336030400</v>
      </c>
      <c r="C45" s="94">
        <v>44457.697604166664</v>
      </c>
      <c r="D45" s="94" t="s">
        <v>2440</v>
      </c>
      <c r="E45" s="122">
        <v>781</v>
      </c>
      <c r="F45" s="132" t="str">
        <f>VLOOKUP(E45,VIP!$A$2:$O16026,2,0)</f>
        <v>DRBR186</v>
      </c>
      <c r="G45" s="132" t="str">
        <f>VLOOKUP(E45,'LISTADO ATM'!$A$2:$B$900,2,0)</f>
        <v xml:space="preserve">ATM Estación Isla Barahona </v>
      </c>
      <c r="H45" s="132" t="str">
        <f>VLOOKUP(E45,VIP!$A$2:$O20987,7,FALSE)</f>
        <v>Si</v>
      </c>
      <c r="I45" s="132" t="str">
        <f>VLOOKUP(E45,VIP!$A$2:$O12952,8,FALSE)</f>
        <v>Si</v>
      </c>
      <c r="J45" s="132" t="str">
        <f>VLOOKUP(E45,VIP!$A$2:$O12902,8,FALSE)</f>
        <v>Si</v>
      </c>
      <c r="K45" s="132" t="str">
        <f>VLOOKUP(E45,VIP!$A$2:$O16476,6,0)</f>
        <v>NO</v>
      </c>
      <c r="L45" s="133" t="s">
        <v>2409</v>
      </c>
      <c r="M45" s="234" t="s">
        <v>2530</v>
      </c>
      <c r="N45" s="93" t="s">
        <v>2443</v>
      </c>
      <c r="O45" s="132" t="s">
        <v>2444</v>
      </c>
      <c r="P45" s="133"/>
      <c r="Q45" s="157">
        <v>44459.419444444444</v>
      </c>
    </row>
    <row r="46" spans="1:17" ht="18" x14ac:dyDescent="0.25">
      <c r="A46" s="132" t="str">
        <f>VLOOKUP(E46,'LISTADO ATM'!$A$2:$C$901,3,0)</f>
        <v>DISTRITO NACIONAL</v>
      </c>
      <c r="B46" s="134">
        <v>3336030401</v>
      </c>
      <c r="C46" s="94">
        <v>44457.698206018518</v>
      </c>
      <c r="D46" s="94" t="s">
        <v>2440</v>
      </c>
      <c r="E46" s="122">
        <v>359</v>
      </c>
      <c r="F46" s="132" t="str">
        <f>VLOOKUP(E46,VIP!$A$2:$O16025,2,0)</f>
        <v>DRBR359</v>
      </c>
      <c r="G46" s="132" t="str">
        <f>VLOOKUP(E46,'LISTADO ATM'!$A$2:$B$900,2,0)</f>
        <v>ATM S/M Bravo Ozama</v>
      </c>
      <c r="H46" s="132" t="str">
        <f>VLOOKUP(E46,VIP!$A$2:$O20986,7,FALSE)</f>
        <v>N/A</v>
      </c>
      <c r="I46" s="132" t="str">
        <f>VLOOKUP(E46,VIP!$A$2:$O12951,8,FALSE)</f>
        <v>N/A</v>
      </c>
      <c r="J46" s="132" t="str">
        <f>VLOOKUP(E46,VIP!$A$2:$O12901,8,FALSE)</f>
        <v>N/A</v>
      </c>
      <c r="K46" s="132" t="str">
        <f>VLOOKUP(E46,VIP!$A$2:$O16475,6,0)</f>
        <v>N/A</v>
      </c>
      <c r="L46" s="133" t="s">
        <v>2542</v>
      </c>
      <c r="M46" s="234" t="s">
        <v>2530</v>
      </c>
      <c r="N46" s="93" t="s">
        <v>2443</v>
      </c>
      <c r="O46" s="132" t="s">
        <v>2444</v>
      </c>
      <c r="P46" s="133"/>
      <c r="Q46" s="157">
        <v>44459.789583333331</v>
      </c>
    </row>
    <row r="47" spans="1:17" ht="18" x14ac:dyDescent="0.25">
      <c r="A47" s="132" t="str">
        <f>VLOOKUP(E47,'LISTADO ATM'!$A$2:$C$901,3,0)</f>
        <v>ESTE</v>
      </c>
      <c r="B47" s="134">
        <v>3336030402</v>
      </c>
      <c r="C47" s="94">
        <v>44457.698564814818</v>
      </c>
      <c r="D47" s="94" t="s">
        <v>2440</v>
      </c>
      <c r="E47" s="122">
        <v>609</v>
      </c>
      <c r="F47" s="132" t="str">
        <f>VLOOKUP(E47,VIP!$A$2:$O16024,2,0)</f>
        <v>DRBR120</v>
      </c>
      <c r="G47" s="132" t="str">
        <f>VLOOKUP(E47,'LISTADO ATM'!$A$2:$B$900,2,0)</f>
        <v xml:space="preserve">ATM S/M Jumbo (San Pedro) </v>
      </c>
      <c r="H47" s="132" t="str">
        <f>VLOOKUP(E47,VIP!$A$2:$O20985,7,FALSE)</f>
        <v>Si</v>
      </c>
      <c r="I47" s="132" t="str">
        <f>VLOOKUP(E47,VIP!$A$2:$O12950,8,FALSE)</f>
        <v>Si</v>
      </c>
      <c r="J47" s="132" t="str">
        <f>VLOOKUP(E47,VIP!$A$2:$O12900,8,FALSE)</f>
        <v>Si</v>
      </c>
      <c r="K47" s="132" t="str">
        <f>VLOOKUP(E47,VIP!$A$2:$O16474,6,0)</f>
        <v>NO</v>
      </c>
      <c r="L47" s="133" t="s">
        <v>2409</v>
      </c>
      <c r="M47" s="234" t="s">
        <v>2530</v>
      </c>
      <c r="N47" s="93" t="s">
        <v>2443</v>
      </c>
      <c r="O47" s="132" t="s">
        <v>2444</v>
      </c>
      <c r="P47" s="133"/>
      <c r="Q47" s="157">
        <v>44459.621527777781</v>
      </c>
    </row>
    <row r="48" spans="1:17" ht="18" x14ac:dyDescent="0.25">
      <c r="A48" s="132" t="str">
        <f>VLOOKUP(E48,'LISTADO ATM'!$A$2:$C$901,3,0)</f>
        <v>DISTRITO NACIONAL</v>
      </c>
      <c r="B48" s="134">
        <v>3336030405</v>
      </c>
      <c r="C48" s="94">
        <v>44457.720914351848</v>
      </c>
      <c r="D48" s="94" t="s">
        <v>2174</v>
      </c>
      <c r="E48" s="122">
        <v>227</v>
      </c>
      <c r="F48" s="132" t="str">
        <f>VLOOKUP(E48,VIP!$A$2:$O16022,2,0)</f>
        <v>DRBR227</v>
      </c>
      <c r="G48" s="132" t="str">
        <f>VLOOKUP(E48,'LISTADO ATM'!$A$2:$B$900,2,0)</f>
        <v xml:space="preserve">ATM S/M Bravo Av. Enriquillo </v>
      </c>
      <c r="H48" s="132" t="str">
        <f>VLOOKUP(E48,VIP!$A$2:$O20983,7,FALSE)</f>
        <v>Si</v>
      </c>
      <c r="I48" s="132" t="str">
        <f>VLOOKUP(E48,VIP!$A$2:$O12948,8,FALSE)</f>
        <v>Si</v>
      </c>
      <c r="J48" s="132" t="str">
        <f>VLOOKUP(E48,VIP!$A$2:$O12898,8,FALSE)</f>
        <v>Si</v>
      </c>
      <c r="K48" s="132" t="str">
        <f>VLOOKUP(E48,VIP!$A$2:$O16472,6,0)</f>
        <v>NO</v>
      </c>
      <c r="L48" s="133" t="s">
        <v>2238</v>
      </c>
      <c r="M48" s="234" t="s">
        <v>2530</v>
      </c>
      <c r="N48" s="93" t="s">
        <v>2443</v>
      </c>
      <c r="O48" s="132" t="s">
        <v>2445</v>
      </c>
      <c r="P48" s="133"/>
      <c r="Q48" s="157">
        <v>44459.597222222219</v>
      </c>
    </row>
    <row r="49" spans="1:17" ht="18" x14ac:dyDescent="0.25">
      <c r="A49" s="132" t="str">
        <f>VLOOKUP(E49,'LISTADO ATM'!$A$2:$C$901,3,0)</f>
        <v>ESTE</v>
      </c>
      <c r="B49" s="134">
        <v>3336030406</v>
      </c>
      <c r="C49" s="94">
        <v>44457.722048611111</v>
      </c>
      <c r="D49" s="94" t="s">
        <v>2440</v>
      </c>
      <c r="E49" s="122">
        <v>842</v>
      </c>
      <c r="F49" s="132" t="str">
        <f>VLOOKUP(E49,VIP!$A$2:$O16021,2,0)</f>
        <v>DRBR842</v>
      </c>
      <c r="G49" s="132" t="str">
        <f>VLOOKUP(E49,'LISTADO ATM'!$A$2:$B$900,2,0)</f>
        <v xml:space="preserve">ATM Plaza Orense II (La Romana) </v>
      </c>
      <c r="H49" s="132" t="str">
        <f>VLOOKUP(E49,VIP!$A$2:$O20982,7,FALSE)</f>
        <v>Si</v>
      </c>
      <c r="I49" s="132" t="str">
        <f>VLOOKUP(E49,VIP!$A$2:$O12947,8,FALSE)</f>
        <v>Si</v>
      </c>
      <c r="J49" s="132" t="str">
        <f>VLOOKUP(E49,VIP!$A$2:$O12897,8,FALSE)</f>
        <v>Si</v>
      </c>
      <c r="K49" s="132" t="str">
        <f>VLOOKUP(E49,VIP!$A$2:$O16471,6,0)</f>
        <v>NO</v>
      </c>
      <c r="L49" s="133" t="s">
        <v>2433</v>
      </c>
      <c r="M49" s="234" t="s">
        <v>2530</v>
      </c>
      <c r="N49" s="93" t="s">
        <v>2443</v>
      </c>
      <c r="O49" s="132" t="s">
        <v>2444</v>
      </c>
      <c r="P49" s="133"/>
      <c r="Q49" s="157">
        <v>44459.789583333331</v>
      </c>
    </row>
    <row r="50" spans="1:17" ht="18" x14ac:dyDescent="0.25">
      <c r="A50" s="132" t="str">
        <f>VLOOKUP(E50,'LISTADO ATM'!$A$2:$C$901,3,0)</f>
        <v>ESTE</v>
      </c>
      <c r="B50" s="134">
        <v>3336030407</v>
      </c>
      <c r="C50" s="94">
        <v>44457.725439814814</v>
      </c>
      <c r="D50" s="94" t="s">
        <v>2459</v>
      </c>
      <c r="E50" s="122">
        <v>608</v>
      </c>
      <c r="F50" s="132" t="str">
        <f>VLOOKUP(E50,VIP!$A$2:$O16020,2,0)</f>
        <v>DRBR305</v>
      </c>
      <c r="G50" s="132" t="str">
        <f>VLOOKUP(E50,'LISTADO ATM'!$A$2:$B$900,2,0)</f>
        <v xml:space="preserve">ATM Oficina Jumbo (San Pedro) </v>
      </c>
      <c r="H50" s="132" t="str">
        <f>VLOOKUP(E50,VIP!$A$2:$O20981,7,FALSE)</f>
        <v>Si</v>
      </c>
      <c r="I50" s="132" t="str">
        <f>VLOOKUP(E50,VIP!$A$2:$O12946,8,FALSE)</f>
        <v>Si</v>
      </c>
      <c r="J50" s="132" t="str">
        <f>VLOOKUP(E50,VIP!$A$2:$O12896,8,FALSE)</f>
        <v>Si</v>
      </c>
      <c r="K50" s="132" t="str">
        <f>VLOOKUP(E50,VIP!$A$2:$O16470,6,0)</f>
        <v>SI</v>
      </c>
      <c r="L50" s="133" t="s">
        <v>2409</v>
      </c>
      <c r="M50" s="234" t="s">
        <v>2530</v>
      </c>
      <c r="N50" s="93" t="s">
        <v>2443</v>
      </c>
      <c r="O50" s="132" t="s">
        <v>2618</v>
      </c>
      <c r="P50" s="133"/>
      <c r="Q50" s="157">
        <v>44459.620833333334</v>
      </c>
    </row>
    <row r="51" spans="1:17" ht="18" x14ac:dyDescent="0.25">
      <c r="A51" s="132" t="str">
        <f>VLOOKUP(E51,'LISTADO ATM'!$A$2:$C$901,3,0)</f>
        <v>DISTRITO NACIONAL</v>
      </c>
      <c r="B51" s="134">
        <v>3336030408</v>
      </c>
      <c r="C51" s="94">
        <v>44457.72625</v>
      </c>
      <c r="D51" s="94" t="s">
        <v>2174</v>
      </c>
      <c r="E51" s="122">
        <v>815</v>
      </c>
      <c r="F51" s="132" t="str">
        <f>VLOOKUP(E51,VIP!$A$2:$O16019,2,0)</f>
        <v>DRBR24A</v>
      </c>
      <c r="G51" s="132" t="str">
        <f>VLOOKUP(E51,'LISTADO ATM'!$A$2:$B$900,2,0)</f>
        <v xml:space="preserve">ATM Oficina Atalaya del Mar </v>
      </c>
      <c r="H51" s="132" t="str">
        <f>VLOOKUP(E51,VIP!$A$2:$O20980,7,FALSE)</f>
        <v>Si</v>
      </c>
      <c r="I51" s="132" t="str">
        <f>VLOOKUP(E51,VIP!$A$2:$O12945,8,FALSE)</f>
        <v>Si</v>
      </c>
      <c r="J51" s="132" t="str">
        <f>VLOOKUP(E51,VIP!$A$2:$O12895,8,FALSE)</f>
        <v>Si</v>
      </c>
      <c r="K51" s="132" t="str">
        <f>VLOOKUP(E51,VIP!$A$2:$O16469,6,0)</f>
        <v>SI</v>
      </c>
      <c r="L51" s="133" t="s">
        <v>2212</v>
      </c>
      <c r="M51" s="234" t="s">
        <v>2530</v>
      </c>
      <c r="N51" s="93" t="s">
        <v>2443</v>
      </c>
      <c r="O51" s="132" t="s">
        <v>2445</v>
      </c>
      <c r="P51" s="133"/>
      <c r="Q51" s="157">
        <v>44459.600694444445</v>
      </c>
    </row>
    <row r="52" spans="1:17" ht="18" x14ac:dyDescent="0.25">
      <c r="A52" s="132" t="str">
        <f>VLOOKUP(E52,'LISTADO ATM'!$A$2:$C$901,3,0)</f>
        <v>DISTRITO NACIONAL</v>
      </c>
      <c r="B52" s="134">
        <v>3336030412</v>
      </c>
      <c r="C52" s="94">
        <v>44457.770381944443</v>
      </c>
      <c r="D52" s="94" t="s">
        <v>2440</v>
      </c>
      <c r="E52" s="122">
        <v>577</v>
      </c>
      <c r="F52" s="132" t="str">
        <f>VLOOKUP(E52,VIP!$A$2:$O16016,2,0)</f>
        <v>DRBR173</v>
      </c>
      <c r="G52" s="132" t="str">
        <f>VLOOKUP(E52,'LISTADO ATM'!$A$2:$B$900,2,0)</f>
        <v xml:space="preserve">ATM Olé Ave. Duarte </v>
      </c>
      <c r="H52" s="132" t="str">
        <f>VLOOKUP(E52,VIP!$A$2:$O20977,7,FALSE)</f>
        <v>Si</v>
      </c>
      <c r="I52" s="132" t="str">
        <f>VLOOKUP(E52,VIP!$A$2:$O12942,8,FALSE)</f>
        <v>Si</v>
      </c>
      <c r="J52" s="132" t="str">
        <f>VLOOKUP(E52,VIP!$A$2:$O12892,8,FALSE)</f>
        <v>Si</v>
      </c>
      <c r="K52" s="132" t="str">
        <f>VLOOKUP(E52,VIP!$A$2:$O16466,6,0)</f>
        <v>SI</v>
      </c>
      <c r="L52" s="133" t="s">
        <v>2409</v>
      </c>
      <c r="M52" s="234" t="s">
        <v>2530</v>
      </c>
      <c r="N52" s="93" t="s">
        <v>2443</v>
      </c>
      <c r="O52" s="132" t="s">
        <v>2444</v>
      </c>
      <c r="P52" s="133"/>
      <c r="Q52" s="157">
        <v>44459.620833333334</v>
      </c>
    </row>
    <row r="53" spans="1:17" s="119" customFormat="1" ht="18" x14ac:dyDescent="0.25">
      <c r="A53" s="132" t="str">
        <f>VLOOKUP(E53,'LISTADO ATM'!$A$2:$C$901,3,0)</f>
        <v>DISTRITO NACIONAL</v>
      </c>
      <c r="B53" s="134">
        <v>3336030414</v>
      </c>
      <c r="C53" s="94">
        <v>44457.788495370369</v>
      </c>
      <c r="D53" s="94" t="s">
        <v>2440</v>
      </c>
      <c r="E53" s="122">
        <v>32</v>
      </c>
      <c r="F53" s="132" t="str">
        <f>VLOOKUP(E53,VIP!$A$2:$O16014,2,0)</f>
        <v>DRBR032</v>
      </c>
      <c r="G53" s="132" t="str">
        <f>VLOOKUP(E53,'LISTADO ATM'!$A$2:$B$900,2,0)</f>
        <v xml:space="preserve">ATM Oficina San Martín II </v>
      </c>
      <c r="H53" s="132" t="str">
        <f>VLOOKUP(E53,VIP!$A$2:$O20975,7,FALSE)</f>
        <v>Si</v>
      </c>
      <c r="I53" s="132" t="str">
        <f>VLOOKUP(E53,VIP!$A$2:$O12940,8,FALSE)</f>
        <v>Si</v>
      </c>
      <c r="J53" s="132" t="str">
        <f>VLOOKUP(E53,VIP!$A$2:$O12890,8,FALSE)</f>
        <v>Si</v>
      </c>
      <c r="K53" s="132" t="str">
        <f>VLOOKUP(E53,VIP!$A$2:$O16464,6,0)</f>
        <v>NO</v>
      </c>
      <c r="L53" s="133" t="s">
        <v>2409</v>
      </c>
      <c r="M53" s="234" t="s">
        <v>2530</v>
      </c>
      <c r="N53" s="93" t="s">
        <v>2443</v>
      </c>
      <c r="O53" s="132" t="s">
        <v>2444</v>
      </c>
      <c r="P53" s="133"/>
      <c r="Q53" s="157">
        <v>44459.62222222222</v>
      </c>
    </row>
    <row r="54" spans="1:17" s="119" customFormat="1" ht="18" x14ac:dyDescent="0.25">
      <c r="A54" s="132" t="str">
        <f>VLOOKUP(E54,'LISTADO ATM'!$A$2:$C$901,3,0)</f>
        <v>DISTRITO NACIONAL</v>
      </c>
      <c r="B54" s="134">
        <v>3336030415</v>
      </c>
      <c r="C54" s="94">
        <v>44457.790173611109</v>
      </c>
      <c r="D54" s="94" t="s">
        <v>2440</v>
      </c>
      <c r="E54" s="122">
        <v>415</v>
      </c>
      <c r="F54" s="132" t="str">
        <f>VLOOKUP(E54,VIP!$A$2:$O16013,2,0)</f>
        <v>DRBR415</v>
      </c>
      <c r="G54" s="132" t="str">
        <f>VLOOKUP(E54,'LISTADO ATM'!$A$2:$B$900,2,0)</f>
        <v xml:space="preserve">ATM Autobanco San Martín I </v>
      </c>
      <c r="H54" s="132" t="str">
        <f>VLOOKUP(E54,VIP!$A$2:$O20974,7,FALSE)</f>
        <v>Si</v>
      </c>
      <c r="I54" s="132" t="str">
        <f>VLOOKUP(E54,VIP!$A$2:$O12939,8,FALSE)</f>
        <v>Si</v>
      </c>
      <c r="J54" s="132" t="str">
        <f>VLOOKUP(E54,VIP!$A$2:$O12889,8,FALSE)</f>
        <v>Si</v>
      </c>
      <c r="K54" s="132" t="str">
        <f>VLOOKUP(E54,VIP!$A$2:$O16463,6,0)</f>
        <v>NO</v>
      </c>
      <c r="L54" s="133" t="s">
        <v>2409</v>
      </c>
      <c r="M54" s="234" t="s">
        <v>2530</v>
      </c>
      <c r="N54" s="93" t="s">
        <v>2443</v>
      </c>
      <c r="O54" s="132" t="s">
        <v>2444</v>
      </c>
      <c r="P54" s="133"/>
      <c r="Q54" s="157">
        <v>44459.618750000001</v>
      </c>
    </row>
    <row r="55" spans="1:17" s="119" customFormat="1" ht="18" x14ac:dyDescent="0.25">
      <c r="A55" s="132" t="str">
        <f>VLOOKUP(E55,'LISTADO ATM'!$A$2:$C$901,3,0)</f>
        <v>ESTE</v>
      </c>
      <c r="B55" s="134">
        <v>3336030418</v>
      </c>
      <c r="C55" s="94">
        <v>44457.808761574073</v>
      </c>
      <c r="D55" s="94" t="s">
        <v>2174</v>
      </c>
      <c r="E55" s="122">
        <v>822</v>
      </c>
      <c r="F55" s="132" t="str">
        <f>VLOOKUP(E55,VIP!$A$2:$O16010,2,0)</f>
        <v>DRBR822</v>
      </c>
      <c r="G55" s="132" t="str">
        <f>VLOOKUP(E55,'LISTADO ATM'!$A$2:$B$900,2,0)</f>
        <v xml:space="preserve">ATM INDUSPALMA </v>
      </c>
      <c r="H55" s="132" t="str">
        <f>VLOOKUP(E55,VIP!$A$2:$O20971,7,FALSE)</f>
        <v>Si</v>
      </c>
      <c r="I55" s="132" t="str">
        <f>VLOOKUP(E55,VIP!$A$2:$O12936,8,FALSE)</f>
        <v>Si</v>
      </c>
      <c r="J55" s="132" t="str">
        <f>VLOOKUP(E55,VIP!$A$2:$O12886,8,FALSE)</f>
        <v>Si</v>
      </c>
      <c r="K55" s="132" t="str">
        <f>VLOOKUP(E55,VIP!$A$2:$O16460,6,0)</f>
        <v>NO</v>
      </c>
      <c r="L55" s="133" t="s">
        <v>2238</v>
      </c>
      <c r="M55" s="234" t="s">
        <v>2530</v>
      </c>
      <c r="N55" s="93" t="s">
        <v>2443</v>
      </c>
      <c r="O55" s="132" t="s">
        <v>2445</v>
      </c>
      <c r="P55" s="133"/>
      <c r="Q55" s="157">
        <v>44459.601388888892</v>
      </c>
    </row>
    <row r="56" spans="1:17" s="119" customFormat="1" ht="18" x14ac:dyDescent="0.25">
      <c r="A56" s="132" t="str">
        <f>VLOOKUP(E56,'LISTADO ATM'!$A$2:$C$901,3,0)</f>
        <v>ESTE</v>
      </c>
      <c r="B56" s="134">
        <v>3336030419</v>
      </c>
      <c r="C56" s="94">
        <v>44457.814872685187</v>
      </c>
      <c r="D56" s="94" t="s">
        <v>2174</v>
      </c>
      <c r="E56" s="122">
        <v>293</v>
      </c>
      <c r="F56" s="132" t="str">
        <f>VLOOKUP(E56,VIP!$A$2:$O16009,2,0)</f>
        <v>DRBR293</v>
      </c>
      <c r="G56" s="132" t="str">
        <f>VLOOKUP(E56,'LISTADO ATM'!$A$2:$B$900,2,0)</f>
        <v xml:space="preserve">ATM S/M Nueva Visión (San Pedro) </v>
      </c>
      <c r="H56" s="132" t="str">
        <f>VLOOKUP(E56,VIP!$A$2:$O20970,7,FALSE)</f>
        <v>Si</v>
      </c>
      <c r="I56" s="132" t="str">
        <f>VLOOKUP(E56,VIP!$A$2:$O12935,8,FALSE)</f>
        <v>Si</v>
      </c>
      <c r="J56" s="132" t="str">
        <f>VLOOKUP(E56,VIP!$A$2:$O12885,8,FALSE)</f>
        <v>Si</v>
      </c>
      <c r="K56" s="132" t="str">
        <f>VLOOKUP(E56,VIP!$A$2:$O16459,6,0)</f>
        <v>NO</v>
      </c>
      <c r="L56" s="133" t="s">
        <v>2212</v>
      </c>
      <c r="M56" s="234" t="s">
        <v>2530</v>
      </c>
      <c r="N56" s="93" t="s">
        <v>2443</v>
      </c>
      <c r="O56" s="132" t="s">
        <v>2445</v>
      </c>
      <c r="P56" s="133"/>
      <c r="Q56" s="157">
        <v>44459.600694444445</v>
      </c>
    </row>
    <row r="57" spans="1:17" s="119" customFormat="1" ht="18" x14ac:dyDescent="0.25">
      <c r="A57" s="132" t="str">
        <f>VLOOKUP(E57,'LISTADO ATM'!$A$2:$C$901,3,0)</f>
        <v>DISTRITO NACIONAL</v>
      </c>
      <c r="B57" s="134">
        <v>3336030420</v>
      </c>
      <c r="C57" s="94">
        <v>44457.817060185182</v>
      </c>
      <c r="D57" s="94" t="s">
        <v>2174</v>
      </c>
      <c r="E57" s="122">
        <v>858</v>
      </c>
      <c r="F57" s="132" t="str">
        <f>VLOOKUP(E57,VIP!$A$2:$O16008,2,0)</f>
        <v>DRBR858</v>
      </c>
      <c r="G57" s="132" t="str">
        <f>VLOOKUP(E57,'LISTADO ATM'!$A$2:$B$900,2,0)</f>
        <v xml:space="preserve">ATM Cooperativa Maestros (COOPNAMA) </v>
      </c>
      <c r="H57" s="132" t="str">
        <f>VLOOKUP(E57,VIP!$A$2:$O20969,7,FALSE)</f>
        <v>Si</v>
      </c>
      <c r="I57" s="132" t="str">
        <f>VLOOKUP(E57,VIP!$A$2:$O12934,8,FALSE)</f>
        <v>No</v>
      </c>
      <c r="J57" s="132" t="str">
        <f>VLOOKUP(E57,VIP!$A$2:$O12884,8,FALSE)</f>
        <v>No</v>
      </c>
      <c r="K57" s="132" t="str">
        <f>VLOOKUP(E57,VIP!$A$2:$O16458,6,0)</f>
        <v>NO</v>
      </c>
      <c r="L57" s="133" t="s">
        <v>2212</v>
      </c>
      <c r="M57" s="234" t="s">
        <v>2530</v>
      </c>
      <c r="N57" s="93" t="s">
        <v>2443</v>
      </c>
      <c r="O57" s="132" t="s">
        <v>2445</v>
      </c>
      <c r="P57" s="133"/>
      <c r="Q57" s="157">
        <v>44459.592361111114</v>
      </c>
    </row>
    <row r="58" spans="1:17" s="119" customFormat="1" ht="18" x14ac:dyDescent="0.25">
      <c r="A58" s="132" t="str">
        <f>VLOOKUP(E58,'LISTADO ATM'!$A$2:$C$901,3,0)</f>
        <v>SUR</v>
      </c>
      <c r="B58" s="134">
        <v>3336030423</v>
      </c>
      <c r="C58" s="94">
        <v>44457.900879629633</v>
      </c>
      <c r="D58" s="94" t="s">
        <v>2440</v>
      </c>
      <c r="E58" s="122">
        <v>750</v>
      </c>
      <c r="F58" s="132" t="str">
        <f>VLOOKUP(E58,VIP!$A$2:$O16020,2,0)</f>
        <v>DRBR265</v>
      </c>
      <c r="G58" s="132" t="str">
        <f>VLOOKUP(E58,'LISTADO ATM'!$A$2:$B$900,2,0)</f>
        <v xml:space="preserve">ATM UNP Duvergé </v>
      </c>
      <c r="H58" s="132" t="str">
        <f>VLOOKUP(E58,VIP!$A$2:$O20981,7,FALSE)</f>
        <v>Si</v>
      </c>
      <c r="I58" s="132" t="str">
        <f>VLOOKUP(E58,VIP!$A$2:$O12946,8,FALSE)</f>
        <v>Si</v>
      </c>
      <c r="J58" s="132" t="str">
        <f>VLOOKUP(E58,VIP!$A$2:$O12896,8,FALSE)</f>
        <v>Si</v>
      </c>
      <c r="K58" s="132" t="str">
        <f>VLOOKUP(E58,VIP!$A$2:$O16470,6,0)</f>
        <v>SI</v>
      </c>
      <c r="L58" s="133" t="s">
        <v>2433</v>
      </c>
      <c r="M58" s="234" t="s">
        <v>2530</v>
      </c>
      <c r="N58" s="93" t="s">
        <v>2443</v>
      </c>
      <c r="O58" s="132" t="s">
        <v>2444</v>
      </c>
      <c r="P58" s="133"/>
      <c r="Q58" s="157">
        <v>44459.449305555558</v>
      </c>
    </row>
    <row r="59" spans="1:17" s="119" customFormat="1" ht="18" x14ac:dyDescent="0.25">
      <c r="A59" s="132" t="str">
        <f>VLOOKUP(E59,'LISTADO ATM'!$A$2:$C$901,3,0)</f>
        <v>DISTRITO NACIONAL</v>
      </c>
      <c r="B59" s="134">
        <v>3336030424</v>
      </c>
      <c r="C59" s="94">
        <v>44457.902303240742</v>
      </c>
      <c r="D59" s="94" t="s">
        <v>2440</v>
      </c>
      <c r="E59" s="122">
        <v>165</v>
      </c>
      <c r="F59" s="132" t="str">
        <f>VLOOKUP(E59,VIP!$A$2:$O16019,2,0)</f>
        <v>DRBR165</v>
      </c>
      <c r="G59" s="132" t="str">
        <f>VLOOKUP(E59,'LISTADO ATM'!$A$2:$B$900,2,0)</f>
        <v>ATM Autoservicio Megacentro</v>
      </c>
      <c r="H59" s="132" t="str">
        <f>VLOOKUP(E59,VIP!$A$2:$O20980,7,FALSE)</f>
        <v>Si</v>
      </c>
      <c r="I59" s="132" t="str">
        <f>VLOOKUP(E59,VIP!$A$2:$O12945,8,FALSE)</f>
        <v>Si</v>
      </c>
      <c r="J59" s="132" t="str">
        <f>VLOOKUP(E59,VIP!$A$2:$O12895,8,FALSE)</f>
        <v>Si</v>
      </c>
      <c r="K59" s="132" t="str">
        <f>VLOOKUP(E59,VIP!$A$2:$O16469,6,0)</f>
        <v>SI</v>
      </c>
      <c r="L59" s="133" t="s">
        <v>2607</v>
      </c>
      <c r="M59" s="234" t="s">
        <v>2530</v>
      </c>
      <c r="N59" s="93" t="s">
        <v>2443</v>
      </c>
      <c r="O59" s="132" t="s">
        <v>2444</v>
      </c>
      <c r="P59" s="133"/>
      <c r="Q59" s="157">
        <v>44459.789583333331</v>
      </c>
    </row>
    <row r="60" spans="1:17" s="119" customFormat="1" ht="18" x14ac:dyDescent="0.25">
      <c r="A60" s="132" t="str">
        <f>VLOOKUP(E60,'LISTADO ATM'!$A$2:$C$901,3,0)</f>
        <v>ESTE</v>
      </c>
      <c r="B60" s="134">
        <v>3336030428</v>
      </c>
      <c r="C60" s="94">
        <v>44457.907731481479</v>
      </c>
      <c r="D60" s="94" t="s">
        <v>2440</v>
      </c>
      <c r="E60" s="122">
        <v>158</v>
      </c>
      <c r="F60" s="132" t="str">
        <f>VLOOKUP(E60,VIP!$A$2:$O16015,2,0)</f>
        <v>DRBR158</v>
      </c>
      <c r="G60" s="132" t="str">
        <f>VLOOKUP(E60,'LISTADO ATM'!$A$2:$B$900,2,0)</f>
        <v xml:space="preserve">ATM Oficina Romana Norte </v>
      </c>
      <c r="H60" s="132" t="str">
        <f>VLOOKUP(E60,VIP!$A$2:$O20976,7,FALSE)</f>
        <v>Si</v>
      </c>
      <c r="I60" s="132" t="str">
        <f>VLOOKUP(E60,VIP!$A$2:$O12941,8,FALSE)</f>
        <v>Si</v>
      </c>
      <c r="J60" s="132" t="str">
        <f>VLOOKUP(E60,VIP!$A$2:$O12891,8,FALSE)</f>
        <v>Si</v>
      </c>
      <c r="K60" s="132" t="str">
        <f>VLOOKUP(E60,VIP!$A$2:$O16465,6,0)</f>
        <v>SI</v>
      </c>
      <c r="L60" s="133" t="s">
        <v>2409</v>
      </c>
      <c r="M60" s="234" t="s">
        <v>2530</v>
      </c>
      <c r="N60" s="93" t="s">
        <v>2443</v>
      </c>
      <c r="O60" s="132" t="s">
        <v>2444</v>
      </c>
      <c r="P60" s="133"/>
      <c r="Q60" s="157">
        <v>44459.620833333334</v>
      </c>
    </row>
    <row r="61" spans="1:17" s="119" customFormat="1" ht="18" x14ac:dyDescent="0.25">
      <c r="A61" s="132" t="str">
        <f>VLOOKUP(E61,'LISTADO ATM'!$A$2:$C$901,3,0)</f>
        <v>DISTRITO NACIONAL</v>
      </c>
      <c r="B61" s="134">
        <v>3336030429</v>
      </c>
      <c r="C61" s="94">
        <v>44457.908750000002</v>
      </c>
      <c r="D61" s="94" t="s">
        <v>2440</v>
      </c>
      <c r="E61" s="122">
        <v>672</v>
      </c>
      <c r="F61" s="132" t="str">
        <f>VLOOKUP(E61,VIP!$A$2:$O16014,2,0)</f>
        <v>DRBR672</v>
      </c>
      <c r="G61" s="132" t="str">
        <f>VLOOKUP(E61,'LISTADO ATM'!$A$2:$B$900,2,0)</f>
        <v>ATM Destacamento Policía Nacional La Victoria</v>
      </c>
      <c r="H61" s="132" t="str">
        <f>VLOOKUP(E61,VIP!$A$2:$O20975,7,FALSE)</f>
        <v>Si</v>
      </c>
      <c r="I61" s="132" t="str">
        <f>VLOOKUP(E61,VIP!$A$2:$O12940,8,FALSE)</f>
        <v>Si</v>
      </c>
      <c r="J61" s="132" t="str">
        <f>VLOOKUP(E61,VIP!$A$2:$O12890,8,FALSE)</f>
        <v>Si</v>
      </c>
      <c r="K61" s="132" t="str">
        <f>VLOOKUP(E61,VIP!$A$2:$O16464,6,0)</f>
        <v>SI</v>
      </c>
      <c r="L61" s="133" t="s">
        <v>2409</v>
      </c>
      <c r="M61" s="234" t="s">
        <v>2530</v>
      </c>
      <c r="N61" s="93" t="s">
        <v>2443</v>
      </c>
      <c r="O61" s="132" t="s">
        <v>2444</v>
      </c>
      <c r="P61" s="133"/>
      <c r="Q61" s="157">
        <v>44459.789583333331</v>
      </c>
    </row>
    <row r="62" spans="1:17" s="119" customFormat="1" ht="18" x14ac:dyDescent="0.25">
      <c r="A62" s="132" t="str">
        <f>VLOOKUP(E62,'LISTADO ATM'!$A$2:$C$901,3,0)</f>
        <v>DISTRITO NACIONAL</v>
      </c>
      <c r="B62" s="134">
        <v>3336030431</v>
      </c>
      <c r="C62" s="94">
        <v>44457.910381944443</v>
      </c>
      <c r="D62" s="94" t="s">
        <v>2440</v>
      </c>
      <c r="E62" s="122">
        <v>507</v>
      </c>
      <c r="F62" s="132" t="str">
        <f>VLOOKUP(E62,VIP!$A$2:$O16012,2,0)</f>
        <v>DRBR507</v>
      </c>
      <c r="G62" s="132" t="str">
        <f>VLOOKUP(E62,'LISTADO ATM'!$A$2:$B$900,2,0)</f>
        <v>ATM Estación Sigma Boca Chica</v>
      </c>
      <c r="H62" s="132" t="str">
        <f>VLOOKUP(E62,VIP!$A$2:$O20973,7,FALSE)</f>
        <v>Si</v>
      </c>
      <c r="I62" s="132" t="str">
        <f>VLOOKUP(E62,VIP!$A$2:$O12938,8,FALSE)</f>
        <v>Si</v>
      </c>
      <c r="J62" s="132" t="str">
        <f>VLOOKUP(E62,VIP!$A$2:$O12888,8,FALSE)</f>
        <v>Si</v>
      </c>
      <c r="K62" s="132" t="str">
        <f>VLOOKUP(E62,VIP!$A$2:$O16462,6,0)</f>
        <v>NO</v>
      </c>
      <c r="L62" s="133" t="s">
        <v>2409</v>
      </c>
      <c r="M62" s="234" t="s">
        <v>2530</v>
      </c>
      <c r="N62" s="93" t="s">
        <v>2443</v>
      </c>
      <c r="O62" s="132" t="s">
        <v>2444</v>
      </c>
      <c r="P62" s="133"/>
      <c r="Q62" s="157">
        <v>44459.621527777781</v>
      </c>
    </row>
    <row r="63" spans="1:17" s="119" customFormat="1" ht="18" x14ac:dyDescent="0.25">
      <c r="A63" s="132" t="str">
        <f>VLOOKUP(E63,'LISTADO ATM'!$A$2:$C$901,3,0)</f>
        <v>ESTE</v>
      </c>
      <c r="B63" s="134">
        <v>3336030433</v>
      </c>
      <c r="C63" s="94">
        <v>44457.926412037035</v>
      </c>
      <c r="D63" s="94" t="s">
        <v>2440</v>
      </c>
      <c r="E63" s="122">
        <v>660</v>
      </c>
      <c r="F63" s="132" t="str">
        <f>VLOOKUP(E63,VIP!$A$2:$O16010,2,0)</f>
        <v>DRBR660</v>
      </c>
      <c r="G63" s="132" t="str">
        <f>VLOOKUP(E63,'LISTADO ATM'!$A$2:$B$900,2,0)</f>
        <v>ATM Romana Norte II</v>
      </c>
      <c r="H63" s="132" t="str">
        <f>VLOOKUP(E63,VIP!$A$2:$O20971,7,FALSE)</f>
        <v>N/A</v>
      </c>
      <c r="I63" s="132" t="str">
        <f>VLOOKUP(E63,VIP!$A$2:$O12936,8,FALSE)</f>
        <v>N/A</v>
      </c>
      <c r="J63" s="132" t="str">
        <f>VLOOKUP(E63,VIP!$A$2:$O12886,8,FALSE)</f>
        <v>N/A</v>
      </c>
      <c r="K63" s="132" t="str">
        <f>VLOOKUP(E63,VIP!$A$2:$O16460,6,0)</f>
        <v>N/A</v>
      </c>
      <c r="L63" s="133" t="s">
        <v>2409</v>
      </c>
      <c r="M63" s="234" t="s">
        <v>2530</v>
      </c>
      <c r="N63" s="93" t="s">
        <v>2443</v>
      </c>
      <c r="O63" s="132" t="s">
        <v>2444</v>
      </c>
      <c r="P63" s="133"/>
      <c r="Q63" s="157">
        <v>44459.621527777781</v>
      </c>
    </row>
    <row r="64" spans="1:17" s="119" customFormat="1" ht="18" x14ac:dyDescent="0.25">
      <c r="A64" s="132" t="str">
        <f>VLOOKUP(E64,'LISTADO ATM'!$A$2:$C$901,3,0)</f>
        <v>SUR</v>
      </c>
      <c r="B64" s="134">
        <v>3336030434</v>
      </c>
      <c r="C64" s="94">
        <v>44457.938668981478</v>
      </c>
      <c r="D64" s="94" t="s">
        <v>2440</v>
      </c>
      <c r="E64" s="122">
        <v>182</v>
      </c>
      <c r="F64" s="132" t="str">
        <f>VLOOKUP(E64,VIP!$A$2:$O16009,2,0)</f>
        <v>DRBR182</v>
      </c>
      <c r="G64" s="132" t="str">
        <f>VLOOKUP(E64,'LISTADO ATM'!$A$2:$B$900,2,0)</f>
        <v xml:space="preserve">ATM Barahona Comb </v>
      </c>
      <c r="H64" s="132" t="str">
        <f>VLOOKUP(E64,VIP!$A$2:$O20970,7,FALSE)</f>
        <v>Si</v>
      </c>
      <c r="I64" s="132" t="str">
        <f>VLOOKUP(E64,VIP!$A$2:$O12935,8,FALSE)</f>
        <v>Si</v>
      </c>
      <c r="J64" s="132" t="str">
        <f>VLOOKUP(E64,VIP!$A$2:$O12885,8,FALSE)</f>
        <v>Si</v>
      </c>
      <c r="K64" s="132" t="str">
        <f>VLOOKUP(E64,VIP!$A$2:$O16459,6,0)</f>
        <v>NO</v>
      </c>
      <c r="L64" s="133" t="s">
        <v>2409</v>
      </c>
      <c r="M64" s="234" t="s">
        <v>2530</v>
      </c>
      <c r="N64" s="93" t="s">
        <v>2443</v>
      </c>
      <c r="O64" s="132" t="s">
        <v>2444</v>
      </c>
      <c r="P64" s="133"/>
      <c r="Q64" s="157">
        <v>44459.620138888888</v>
      </c>
    </row>
    <row r="65" spans="1:17" s="119" customFormat="1" ht="18" x14ac:dyDescent="0.25">
      <c r="A65" s="132" t="str">
        <f>VLOOKUP(E65,'LISTADO ATM'!$A$2:$C$901,3,0)</f>
        <v>ESTE</v>
      </c>
      <c r="B65" s="134">
        <v>3336030435</v>
      </c>
      <c r="C65" s="94">
        <v>44457.984155092592</v>
      </c>
      <c r="D65" s="94" t="s">
        <v>2174</v>
      </c>
      <c r="E65" s="122">
        <v>495</v>
      </c>
      <c r="F65" s="132" t="str">
        <f>VLOOKUP(E65,VIP!$A$2:$O16014,2,0)</f>
        <v>DRBR495</v>
      </c>
      <c r="G65" s="132" t="str">
        <f>VLOOKUP(E65,'LISTADO ATM'!$A$2:$B$900,2,0)</f>
        <v>ATM Cemento PANAM</v>
      </c>
      <c r="H65" s="132" t="str">
        <f>VLOOKUP(E65,VIP!$A$2:$O20975,7,FALSE)</f>
        <v>SI</v>
      </c>
      <c r="I65" s="132" t="str">
        <f>VLOOKUP(E65,VIP!$A$2:$O12940,8,FALSE)</f>
        <v>SI</v>
      </c>
      <c r="J65" s="132" t="str">
        <f>VLOOKUP(E65,VIP!$A$2:$O12890,8,FALSE)</f>
        <v>SI</v>
      </c>
      <c r="K65" s="132" t="str">
        <f>VLOOKUP(E65,VIP!$A$2:$O16464,6,0)</f>
        <v>NO</v>
      </c>
      <c r="L65" s="133" t="s">
        <v>2238</v>
      </c>
      <c r="M65" s="234" t="s">
        <v>2530</v>
      </c>
      <c r="N65" s="93" t="s">
        <v>2443</v>
      </c>
      <c r="O65" s="132" t="s">
        <v>2445</v>
      </c>
      <c r="P65" s="133"/>
      <c r="Q65" s="157">
        <v>44459.543055555558</v>
      </c>
    </row>
    <row r="66" spans="1:17" s="119" customFormat="1" ht="18" x14ac:dyDescent="0.25">
      <c r="A66" s="132" t="str">
        <f>VLOOKUP(E66,'LISTADO ATM'!$A$2:$C$901,3,0)</f>
        <v>DISTRITO NACIONAL</v>
      </c>
      <c r="B66" s="134">
        <v>3336030444</v>
      </c>
      <c r="C66" s="94">
        <v>44458.191932870373</v>
      </c>
      <c r="D66" s="94" t="s">
        <v>2174</v>
      </c>
      <c r="E66" s="122">
        <v>21</v>
      </c>
      <c r="F66" s="132" t="str">
        <f>VLOOKUP(E66,VIP!$A$2:$O16007,2,0)</f>
        <v>DRBR021</v>
      </c>
      <c r="G66" s="132" t="str">
        <f>VLOOKUP(E66,'LISTADO ATM'!$A$2:$B$900,2,0)</f>
        <v xml:space="preserve">ATM Oficina Mella </v>
      </c>
      <c r="H66" s="132" t="str">
        <f>VLOOKUP(E66,VIP!$A$2:$O20968,7,FALSE)</f>
        <v>Si</v>
      </c>
      <c r="I66" s="132" t="str">
        <f>VLOOKUP(E66,VIP!$A$2:$O12933,8,FALSE)</f>
        <v>No</v>
      </c>
      <c r="J66" s="132" t="str">
        <f>VLOOKUP(E66,VIP!$A$2:$O12883,8,FALSE)</f>
        <v>No</v>
      </c>
      <c r="K66" s="132" t="str">
        <f>VLOOKUP(E66,VIP!$A$2:$O16457,6,0)</f>
        <v>NO</v>
      </c>
      <c r="L66" s="133" t="s">
        <v>2238</v>
      </c>
      <c r="M66" s="234" t="s">
        <v>2530</v>
      </c>
      <c r="N66" s="93" t="s">
        <v>2443</v>
      </c>
      <c r="O66" s="132" t="s">
        <v>2445</v>
      </c>
      <c r="P66" s="133"/>
      <c r="Q66" s="157">
        <v>44459.602083333331</v>
      </c>
    </row>
    <row r="67" spans="1:17" s="119" customFormat="1" ht="18" x14ac:dyDescent="0.25">
      <c r="A67" s="132" t="str">
        <f>VLOOKUP(E67,'LISTADO ATM'!$A$2:$C$901,3,0)</f>
        <v>NORTE</v>
      </c>
      <c r="B67" s="134">
        <v>3336030445</v>
      </c>
      <c r="C67" s="94">
        <v>44458.226006944446</v>
      </c>
      <c r="D67" s="94" t="s">
        <v>2175</v>
      </c>
      <c r="E67" s="137">
        <v>528</v>
      </c>
      <c r="F67" s="132" t="str">
        <f>VLOOKUP(E67,VIP!$A$2:$O16006,2,0)</f>
        <v>DRBR284</v>
      </c>
      <c r="G67" s="132" t="str">
        <f>VLOOKUP(E67,'LISTADO ATM'!$A$2:$B$900,2,0)</f>
        <v xml:space="preserve">ATM Ferretería Ochoa (Santiago) </v>
      </c>
      <c r="H67" s="132" t="str">
        <f>VLOOKUP(E67,VIP!$A$2:$O20967,7,FALSE)</f>
        <v>Si</v>
      </c>
      <c r="I67" s="132" t="str">
        <f>VLOOKUP(E67,VIP!$A$2:$O12932,8,FALSE)</f>
        <v>Si</v>
      </c>
      <c r="J67" s="132" t="str">
        <f>VLOOKUP(E67,VIP!$A$2:$O12882,8,FALSE)</f>
        <v>Si</v>
      </c>
      <c r="K67" s="132" t="str">
        <f>VLOOKUP(E67,VIP!$A$2:$O16456,6,0)</f>
        <v>NO</v>
      </c>
      <c r="L67" s="133" t="s">
        <v>2238</v>
      </c>
      <c r="M67" s="234" t="s">
        <v>2530</v>
      </c>
      <c r="N67" s="93" t="s">
        <v>2443</v>
      </c>
      <c r="O67" s="132" t="s">
        <v>2626</v>
      </c>
      <c r="P67" s="133"/>
      <c r="Q67" s="157">
        <v>44459.595138888886</v>
      </c>
    </row>
    <row r="68" spans="1:17" s="119" customFormat="1" ht="18" x14ac:dyDescent="0.25">
      <c r="A68" s="132" t="str">
        <f>VLOOKUP(E68,'LISTADO ATM'!$A$2:$C$901,3,0)</f>
        <v>NORTE</v>
      </c>
      <c r="B68" s="134">
        <v>3336030446</v>
      </c>
      <c r="C68" s="94">
        <v>44458.296527777777</v>
      </c>
      <c r="D68" s="94" t="s">
        <v>2175</v>
      </c>
      <c r="E68" s="122">
        <v>62</v>
      </c>
      <c r="F68" s="132" t="str">
        <f>VLOOKUP(E68,VIP!$A$2:$O16005,2,0)</f>
        <v>DRBR062</v>
      </c>
      <c r="G68" s="132" t="str">
        <f>VLOOKUP(E68,'LISTADO ATM'!$A$2:$B$900,2,0)</f>
        <v xml:space="preserve">ATM Oficina Dajabón </v>
      </c>
      <c r="H68" s="132" t="str">
        <f>VLOOKUP(E68,VIP!$A$2:$O20966,7,FALSE)</f>
        <v>Si</v>
      </c>
      <c r="I68" s="132" t="str">
        <f>VLOOKUP(E68,VIP!$A$2:$O12931,8,FALSE)</f>
        <v>Si</v>
      </c>
      <c r="J68" s="132" t="str">
        <f>VLOOKUP(E68,VIP!$A$2:$O12881,8,FALSE)</f>
        <v>Si</v>
      </c>
      <c r="K68" s="132" t="str">
        <f>VLOOKUP(E68,VIP!$A$2:$O16455,6,0)</f>
        <v>SI</v>
      </c>
      <c r="L68" s="133" t="s">
        <v>2212</v>
      </c>
      <c r="M68" s="234" t="s">
        <v>2530</v>
      </c>
      <c r="N68" s="93" t="s">
        <v>2443</v>
      </c>
      <c r="O68" s="132" t="s">
        <v>2627</v>
      </c>
      <c r="P68" s="133"/>
      <c r="Q68" s="157">
        <v>44459.598611111112</v>
      </c>
    </row>
    <row r="69" spans="1:17" s="119" customFormat="1" ht="18" x14ac:dyDescent="0.25">
      <c r="A69" s="132" t="str">
        <f>VLOOKUP(E69,'LISTADO ATM'!$A$2:$C$901,3,0)</f>
        <v>DISTRITO NACIONAL</v>
      </c>
      <c r="B69" s="134">
        <v>3336030453</v>
      </c>
      <c r="C69" s="94">
        <v>44458.413807870369</v>
      </c>
      <c r="D69" s="94" t="s">
        <v>2459</v>
      </c>
      <c r="E69" s="122">
        <v>813</v>
      </c>
      <c r="F69" s="132" t="str">
        <f>VLOOKUP(E69,VIP!$A$2:$O16011,2,0)</f>
        <v>DRBR815</v>
      </c>
      <c r="G69" s="132" t="str">
        <f>VLOOKUP(E69,'LISTADO ATM'!$A$2:$B$900,2,0)</f>
        <v>ATM Occidental Mall</v>
      </c>
      <c r="H69" s="132" t="str">
        <f>VLOOKUP(E69,VIP!$A$2:$O20972,7,FALSE)</f>
        <v>Si</v>
      </c>
      <c r="I69" s="132" t="str">
        <f>VLOOKUP(E69,VIP!$A$2:$O12937,8,FALSE)</f>
        <v>Si</v>
      </c>
      <c r="J69" s="132" t="str">
        <f>VLOOKUP(E69,VIP!$A$2:$O12887,8,FALSE)</f>
        <v>Si</v>
      </c>
      <c r="K69" s="132" t="str">
        <f>VLOOKUP(E69,VIP!$A$2:$O16461,6,0)</f>
        <v>NO</v>
      </c>
      <c r="L69" s="133" t="s">
        <v>2409</v>
      </c>
      <c r="M69" s="234" t="s">
        <v>2530</v>
      </c>
      <c r="N69" s="93" t="s">
        <v>2443</v>
      </c>
      <c r="O69" s="132" t="s">
        <v>2617</v>
      </c>
      <c r="P69" s="133"/>
      <c r="Q69" s="157">
        <v>44459.42291666667</v>
      </c>
    </row>
    <row r="70" spans="1:17" s="119" customFormat="1" ht="18" x14ac:dyDescent="0.25">
      <c r="A70" s="132" t="str">
        <f>VLOOKUP(E70,'LISTADO ATM'!$A$2:$C$901,3,0)</f>
        <v>SUR</v>
      </c>
      <c r="B70" s="134">
        <v>3336030456</v>
      </c>
      <c r="C70" s="94">
        <v>44458.422569444447</v>
      </c>
      <c r="D70" s="94" t="s">
        <v>2174</v>
      </c>
      <c r="E70" s="122">
        <v>89</v>
      </c>
      <c r="F70" s="132" t="str">
        <f>VLOOKUP(E70,VIP!$A$2:$O16010,2,0)</f>
        <v>DRBR089</v>
      </c>
      <c r="G70" s="132" t="str">
        <f>VLOOKUP(E70,'LISTADO ATM'!$A$2:$B$900,2,0)</f>
        <v xml:space="preserve">ATM UNP El Cercado (San Juan) </v>
      </c>
      <c r="H70" s="132" t="str">
        <f>VLOOKUP(E70,VIP!$A$2:$O20971,7,FALSE)</f>
        <v>Si</v>
      </c>
      <c r="I70" s="132" t="str">
        <f>VLOOKUP(E70,VIP!$A$2:$O12936,8,FALSE)</f>
        <v>Si</v>
      </c>
      <c r="J70" s="132" t="str">
        <f>VLOOKUP(E70,VIP!$A$2:$O12886,8,FALSE)</f>
        <v>Si</v>
      </c>
      <c r="K70" s="132" t="str">
        <f>VLOOKUP(E70,VIP!$A$2:$O16460,6,0)</f>
        <v>NO</v>
      </c>
      <c r="L70" s="133" t="s">
        <v>2455</v>
      </c>
      <c r="M70" s="93" t="s">
        <v>2437</v>
      </c>
      <c r="N70" s="93" t="s">
        <v>2443</v>
      </c>
      <c r="O70" s="132" t="s">
        <v>2445</v>
      </c>
      <c r="P70" s="133"/>
      <c r="Q70" s="135" t="s">
        <v>2455</v>
      </c>
    </row>
    <row r="71" spans="1:17" s="119" customFormat="1" ht="18" x14ac:dyDescent="0.25">
      <c r="A71" s="132" t="str">
        <f>VLOOKUP(E71,'LISTADO ATM'!$A$2:$C$901,3,0)</f>
        <v>DISTRITO NACIONAL</v>
      </c>
      <c r="B71" s="134">
        <v>3336030457</v>
      </c>
      <c r="C71" s="94">
        <v>44458.424803240741</v>
      </c>
      <c r="D71" s="94" t="s">
        <v>2174</v>
      </c>
      <c r="E71" s="122">
        <v>836</v>
      </c>
      <c r="F71" s="132" t="str">
        <f>VLOOKUP(E71,VIP!$A$2:$O16009,2,0)</f>
        <v>DRBR836</v>
      </c>
      <c r="G71" s="132" t="str">
        <f>VLOOKUP(E71,'LISTADO ATM'!$A$2:$B$900,2,0)</f>
        <v xml:space="preserve">ATM UNP Plaza Luperón </v>
      </c>
      <c r="H71" s="132" t="str">
        <f>VLOOKUP(E71,VIP!$A$2:$O20970,7,FALSE)</f>
        <v>Si</v>
      </c>
      <c r="I71" s="132" t="str">
        <f>VLOOKUP(E71,VIP!$A$2:$O12935,8,FALSE)</f>
        <v>Si</v>
      </c>
      <c r="J71" s="132" t="str">
        <f>VLOOKUP(E71,VIP!$A$2:$O12885,8,FALSE)</f>
        <v>Si</v>
      </c>
      <c r="K71" s="132" t="str">
        <f>VLOOKUP(E71,VIP!$A$2:$O16459,6,0)</f>
        <v>NO</v>
      </c>
      <c r="L71" s="133" t="s">
        <v>2455</v>
      </c>
      <c r="M71" s="234" t="s">
        <v>2530</v>
      </c>
      <c r="N71" s="93" t="s">
        <v>2443</v>
      </c>
      <c r="O71" s="132" t="s">
        <v>2445</v>
      </c>
      <c r="P71" s="133"/>
      <c r="Q71" s="157">
        <v>44449.636805555558</v>
      </c>
    </row>
    <row r="72" spans="1:17" s="119" customFormat="1" ht="18" x14ac:dyDescent="0.25">
      <c r="A72" s="132" t="str">
        <f>VLOOKUP(E72,'LISTADO ATM'!$A$2:$C$901,3,0)</f>
        <v>DISTRITO NACIONAL</v>
      </c>
      <c r="B72" s="134">
        <v>3336030458</v>
      </c>
      <c r="C72" s="94">
        <v>44458.427581018521</v>
      </c>
      <c r="D72" s="94" t="s">
        <v>2174</v>
      </c>
      <c r="E72" s="122">
        <v>422</v>
      </c>
      <c r="F72" s="132" t="str">
        <f>VLOOKUP(E72,VIP!$A$2:$O16008,2,0)</f>
        <v>DRBR422</v>
      </c>
      <c r="G72" s="132" t="str">
        <f>VLOOKUP(E72,'LISTADO ATM'!$A$2:$B$900,2,0)</f>
        <v xml:space="preserve">ATM Olé Manoguayabo </v>
      </c>
      <c r="H72" s="132" t="str">
        <f>VLOOKUP(E72,VIP!$A$2:$O20969,7,FALSE)</f>
        <v>Si</v>
      </c>
      <c r="I72" s="132" t="str">
        <f>VLOOKUP(E72,VIP!$A$2:$O12934,8,FALSE)</f>
        <v>Si</v>
      </c>
      <c r="J72" s="132" t="str">
        <f>VLOOKUP(E72,VIP!$A$2:$O12884,8,FALSE)</f>
        <v>Si</v>
      </c>
      <c r="K72" s="132" t="str">
        <f>VLOOKUP(E72,VIP!$A$2:$O16458,6,0)</f>
        <v>NO</v>
      </c>
      <c r="L72" s="133" t="s">
        <v>2455</v>
      </c>
      <c r="M72" s="93" t="s">
        <v>2437</v>
      </c>
      <c r="N72" s="93" t="s">
        <v>2443</v>
      </c>
      <c r="O72" s="132" t="s">
        <v>2445</v>
      </c>
      <c r="P72" s="133"/>
      <c r="Q72" s="135" t="s">
        <v>2455</v>
      </c>
    </row>
    <row r="73" spans="1:17" s="119" customFormat="1" ht="18" x14ac:dyDescent="0.25">
      <c r="A73" s="132" t="str">
        <f>VLOOKUP(E73,'LISTADO ATM'!$A$2:$C$901,3,0)</f>
        <v>SUR</v>
      </c>
      <c r="B73" s="134">
        <v>3336030459</v>
      </c>
      <c r="C73" s="94">
        <v>44458.429305555554</v>
      </c>
      <c r="D73" s="94" t="s">
        <v>2174</v>
      </c>
      <c r="E73" s="122">
        <v>84</v>
      </c>
      <c r="F73" s="132" t="str">
        <f>VLOOKUP(E73,VIP!$A$2:$O16007,2,0)</f>
        <v>DRBR084</v>
      </c>
      <c r="G73" s="132" t="str">
        <f>VLOOKUP(E73,'LISTADO ATM'!$A$2:$B$900,2,0)</f>
        <v xml:space="preserve">ATM Oficina Multicentro Sirena San Cristóbal </v>
      </c>
      <c r="H73" s="132" t="str">
        <f>VLOOKUP(E73,VIP!$A$2:$O20968,7,FALSE)</f>
        <v>Si</v>
      </c>
      <c r="I73" s="132" t="str">
        <f>VLOOKUP(E73,VIP!$A$2:$O12933,8,FALSE)</f>
        <v>Si</v>
      </c>
      <c r="J73" s="132" t="str">
        <f>VLOOKUP(E73,VIP!$A$2:$O12883,8,FALSE)</f>
        <v>Si</v>
      </c>
      <c r="K73" s="132" t="str">
        <f>VLOOKUP(E73,VIP!$A$2:$O16457,6,0)</f>
        <v>SI</v>
      </c>
      <c r="L73" s="133" t="s">
        <v>2455</v>
      </c>
      <c r="M73" s="234" t="s">
        <v>2530</v>
      </c>
      <c r="N73" s="93" t="s">
        <v>2443</v>
      </c>
      <c r="O73" s="132" t="s">
        <v>2445</v>
      </c>
      <c r="P73" s="133"/>
      <c r="Q73" s="157">
        <v>44449.637499999997</v>
      </c>
    </row>
    <row r="74" spans="1:17" s="119" customFormat="1" ht="18" x14ac:dyDescent="0.25">
      <c r="A74" s="132" t="str">
        <f>VLOOKUP(E74,'LISTADO ATM'!$A$2:$C$901,3,0)</f>
        <v>ESTE</v>
      </c>
      <c r="B74" s="134">
        <v>3336030462</v>
      </c>
      <c r="C74" s="94">
        <v>44458.51185185185</v>
      </c>
      <c r="D74" s="94" t="s">
        <v>2174</v>
      </c>
      <c r="E74" s="122">
        <v>27</v>
      </c>
      <c r="F74" s="132" t="str">
        <f>VLOOKUP(E74,VIP!$A$2:$O16020,2,0)</f>
        <v>DRBR240</v>
      </c>
      <c r="G74" s="132" t="str">
        <f>VLOOKUP(E74,'LISTADO ATM'!$A$2:$B$900,2,0)</f>
        <v>ATM Oficina El Seibo II</v>
      </c>
      <c r="H74" s="132" t="str">
        <f>VLOOKUP(E74,VIP!$A$2:$O20981,7,FALSE)</f>
        <v>Si</v>
      </c>
      <c r="I74" s="132" t="str">
        <f>VLOOKUP(E74,VIP!$A$2:$O12946,8,FALSE)</f>
        <v>Si</v>
      </c>
      <c r="J74" s="132" t="str">
        <f>VLOOKUP(E74,VIP!$A$2:$O12896,8,FALSE)</f>
        <v>Si</v>
      </c>
      <c r="K74" s="132" t="str">
        <f>VLOOKUP(E74,VIP!$A$2:$O16470,6,0)</f>
        <v>NO</v>
      </c>
      <c r="L74" s="133" t="s">
        <v>2212</v>
      </c>
      <c r="M74" s="234" t="s">
        <v>2530</v>
      </c>
      <c r="N74" s="93" t="s">
        <v>2443</v>
      </c>
      <c r="O74" s="132" t="s">
        <v>2445</v>
      </c>
      <c r="P74" s="133"/>
      <c r="Q74" s="157">
        <v>44459.789583333331</v>
      </c>
    </row>
    <row r="75" spans="1:17" s="119" customFormat="1" ht="18" x14ac:dyDescent="0.25">
      <c r="A75" s="132" t="str">
        <f>VLOOKUP(E75,'LISTADO ATM'!$A$2:$C$901,3,0)</f>
        <v>NORTE</v>
      </c>
      <c r="B75" s="134">
        <v>3336030468</v>
      </c>
      <c r="C75" s="94">
        <v>44458.563379629632</v>
      </c>
      <c r="D75" s="94" t="s">
        <v>2615</v>
      </c>
      <c r="E75" s="122">
        <v>283</v>
      </c>
      <c r="F75" s="132" t="str">
        <f>VLOOKUP(E75,VIP!$A$2:$O16018,2,0)</f>
        <v>DRBR283</v>
      </c>
      <c r="G75" s="132" t="str">
        <f>VLOOKUP(E75,'LISTADO ATM'!$A$2:$B$900,2,0)</f>
        <v xml:space="preserve">ATM Oficina Nibaje </v>
      </c>
      <c r="H75" s="132" t="str">
        <f>VLOOKUP(E75,VIP!$A$2:$O20979,7,FALSE)</f>
        <v>Si</v>
      </c>
      <c r="I75" s="132" t="str">
        <f>VLOOKUP(E75,VIP!$A$2:$O12944,8,FALSE)</f>
        <v>Si</v>
      </c>
      <c r="J75" s="132" t="str">
        <f>VLOOKUP(E75,VIP!$A$2:$O12894,8,FALSE)</f>
        <v>Si</v>
      </c>
      <c r="K75" s="132" t="str">
        <f>VLOOKUP(E75,VIP!$A$2:$O16468,6,0)</f>
        <v>NO</v>
      </c>
      <c r="L75" s="133" t="s">
        <v>2409</v>
      </c>
      <c r="M75" s="234" t="s">
        <v>2530</v>
      </c>
      <c r="N75" s="93" t="s">
        <v>2443</v>
      </c>
      <c r="O75" s="132" t="s">
        <v>2616</v>
      </c>
      <c r="P75" s="133"/>
      <c r="Q75" s="157">
        <v>44459.789583333331</v>
      </c>
    </row>
    <row r="76" spans="1:17" s="119" customFormat="1" ht="18" x14ac:dyDescent="0.25">
      <c r="A76" s="132" t="str">
        <f>VLOOKUP(E76,'LISTADO ATM'!$A$2:$C$901,3,0)</f>
        <v>DISTRITO NACIONAL</v>
      </c>
      <c r="B76" s="134">
        <v>3336030470</v>
      </c>
      <c r="C76" s="94">
        <v>44458.564849537041</v>
      </c>
      <c r="D76" s="94" t="s">
        <v>2440</v>
      </c>
      <c r="E76" s="122">
        <v>441</v>
      </c>
      <c r="F76" s="132" t="str">
        <f>VLOOKUP(E76,VIP!$A$2:$O16017,2,0)</f>
        <v>DRBR441</v>
      </c>
      <c r="G76" s="132" t="str">
        <f>VLOOKUP(E76,'LISTADO ATM'!$A$2:$B$900,2,0)</f>
        <v>ATM Estacion de Servicio Romulo Betancour</v>
      </c>
      <c r="H76" s="132" t="str">
        <f>VLOOKUP(E76,VIP!$A$2:$O20978,7,FALSE)</f>
        <v>NO</v>
      </c>
      <c r="I76" s="132" t="str">
        <f>VLOOKUP(E76,VIP!$A$2:$O12943,8,FALSE)</f>
        <v>NO</v>
      </c>
      <c r="J76" s="132" t="str">
        <f>VLOOKUP(E76,VIP!$A$2:$O12893,8,FALSE)</f>
        <v>NO</v>
      </c>
      <c r="K76" s="132" t="str">
        <f>VLOOKUP(E76,VIP!$A$2:$O16467,6,0)</f>
        <v>NO</v>
      </c>
      <c r="L76" s="133" t="s">
        <v>2409</v>
      </c>
      <c r="M76" s="234" t="s">
        <v>2530</v>
      </c>
      <c r="N76" s="93" t="s">
        <v>2443</v>
      </c>
      <c r="O76" s="132" t="s">
        <v>2444</v>
      </c>
      <c r="P76" s="133"/>
      <c r="Q76" s="157">
        <v>44459.62222222222</v>
      </c>
    </row>
    <row r="77" spans="1:17" s="119" customFormat="1" ht="18" x14ac:dyDescent="0.25">
      <c r="A77" s="132" t="str">
        <f>VLOOKUP(E77,'LISTADO ATM'!$A$2:$C$901,3,0)</f>
        <v>DISTRITO NACIONAL</v>
      </c>
      <c r="B77" s="134">
        <v>3336030471</v>
      </c>
      <c r="C77" s="94">
        <v>44458.574074074073</v>
      </c>
      <c r="D77" s="94" t="s">
        <v>2615</v>
      </c>
      <c r="E77" s="122">
        <v>670</v>
      </c>
      <c r="F77" s="132" t="str">
        <f>VLOOKUP(E77,VIP!$A$2:$O16016,2,0)</f>
        <v>DRBR670</v>
      </c>
      <c r="G77" s="132" t="str">
        <f>VLOOKUP(E77,'LISTADO ATM'!$A$2:$B$900,2,0)</f>
        <v>ATM Estación Texaco Algodón</v>
      </c>
      <c r="H77" s="132" t="str">
        <f>VLOOKUP(E77,VIP!$A$2:$O20977,7,FALSE)</f>
        <v>Si</v>
      </c>
      <c r="I77" s="132" t="str">
        <f>VLOOKUP(E77,VIP!$A$2:$O12942,8,FALSE)</f>
        <v>Si</v>
      </c>
      <c r="J77" s="132" t="str">
        <f>VLOOKUP(E77,VIP!$A$2:$O12892,8,FALSE)</f>
        <v>Si</v>
      </c>
      <c r="K77" s="132" t="str">
        <f>VLOOKUP(E77,VIP!$A$2:$O16466,6,0)</f>
        <v>NO</v>
      </c>
      <c r="L77" s="133" t="s">
        <v>2409</v>
      </c>
      <c r="M77" s="234" t="s">
        <v>2530</v>
      </c>
      <c r="N77" s="93" t="s">
        <v>2443</v>
      </c>
      <c r="O77" s="132" t="s">
        <v>2616</v>
      </c>
      <c r="P77" s="133"/>
      <c r="Q77" s="157">
        <v>44459.618750000001</v>
      </c>
    </row>
    <row r="78" spans="1:17" s="119" customFormat="1" ht="18" x14ac:dyDescent="0.25">
      <c r="A78" s="132" t="str">
        <f>VLOOKUP(E78,'LISTADO ATM'!$A$2:$C$901,3,0)</f>
        <v>DISTRITO NACIONAL</v>
      </c>
      <c r="B78" s="134">
        <v>3336030472</v>
      </c>
      <c r="C78" s="94">
        <v>44458.576747685183</v>
      </c>
      <c r="D78" s="94" t="s">
        <v>2440</v>
      </c>
      <c r="E78" s="122">
        <v>407</v>
      </c>
      <c r="F78" s="132" t="str">
        <f>VLOOKUP(E78,VIP!$A$2:$O16015,2,0)</f>
        <v>DRBR407</v>
      </c>
      <c r="G78" s="132" t="str">
        <f>VLOOKUP(E78,'LISTADO ATM'!$A$2:$B$900,2,0)</f>
        <v xml:space="preserve">ATM Multicentro La Sirena Villa Mella </v>
      </c>
      <c r="H78" s="132" t="str">
        <f>VLOOKUP(E78,VIP!$A$2:$O20976,7,FALSE)</f>
        <v>Si</v>
      </c>
      <c r="I78" s="132" t="str">
        <f>VLOOKUP(E78,VIP!$A$2:$O12941,8,FALSE)</f>
        <v>Si</v>
      </c>
      <c r="J78" s="132" t="str">
        <f>VLOOKUP(E78,VIP!$A$2:$O12891,8,FALSE)</f>
        <v>Si</v>
      </c>
      <c r="K78" s="132" t="str">
        <f>VLOOKUP(E78,VIP!$A$2:$O16465,6,0)</f>
        <v>NO</v>
      </c>
      <c r="L78" s="133" t="s">
        <v>2409</v>
      </c>
      <c r="M78" s="234" t="s">
        <v>2530</v>
      </c>
      <c r="N78" s="93" t="s">
        <v>2443</v>
      </c>
      <c r="O78" s="132" t="s">
        <v>2444</v>
      </c>
      <c r="P78" s="145"/>
      <c r="Q78" s="157">
        <v>44459.622916666667</v>
      </c>
    </row>
    <row r="79" spans="1:17" s="119" customFormat="1" ht="18" x14ac:dyDescent="0.25">
      <c r="A79" s="132" t="str">
        <f>VLOOKUP(E79,'LISTADO ATM'!$A$2:$C$901,3,0)</f>
        <v>SUR</v>
      </c>
      <c r="B79" s="134">
        <v>3336030473</v>
      </c>
      <c r="C79" s="94">
        <v>44458.577708333331</v>
      </c>
      <c r="D79" s="94" t="s">
        <v>2440</v>
      </c>
      <c r="E79" s="122">
        <v>403</v>
      </c>
      <c r="F79" s="132" t="str">
        <f>VLOOKUP(E79,VIP!$A$2:$O16014,2,0)</f>
        <v>DRBR403</v>
      </c>
      <c r="G79" s="132" t="str">
        <f>VLOOKUP(E79,'LISTADO ATM'!$A$2:$B$900,2,0)</f>
        <v xml:space="preserve">ATM Oficina Vicente Noble </v>
      </c>
      <c r="H79" s="132" t="str">
        <f>VLOOKUP(E79,VIP!$A$2:$O20975,7,FALSE)</f>
        <v>Si</v>
      </c>
      <c r="I79" s="132" t="str">
        <f>VLOOKUP(E79,VIP!$A$2:$O12940,8,FALSE)</f>
        <v>Si</v>
      </c>
      <c r="J79" s="132" t="str">
        <f>VLOOKUP(E79,VIP!$A$2:$O12890,8,FALSE)</f>
        <v>Si</v>
      </c>
      <c r="K79" s="132" t="str">
        <f>VLOOKUP(E79,VIP!$A$2:$O16464,6,0)</f>
        <v>NO</v>
      </c>
      <c r="L79" s="133" t="s">
        <v>2409</v>
      </c>
      <c r="M79" s="234" t="s">
        <v>2530</v>
      </c>
      <c r="N79" s="93" t="s">
        <v>2443</v>
      </c>
      <c r="O79" s="132" t="s">
        <v>2444</v>
      </c>
      <c r="P79" s="145"/>
      <c r="Q79" s="157">
        <v>44459.62222222222</v>
      </c>
    </row>
    <row r="80" spans="1:17" s="119" customFormat="1" ht="18" x14ac:dyDescent="0.25">
      <c r="A80" s="132" t="str">
        <f>VLOOKUP(E80,'LISTADO ATM'!$A$2:$C$901,3,0)</f>
        <v>NORTE</v>
      </c>
      <c r="B80" s="134">
        <v>3336030475</v>
      </c>
      <c r="C80" s="94">
        <v>44458.578831018516</v>
      </c>
      <c r="D80" s="94" t="s">
        <v>2459</v>
      </c>
      <c r="E80" s="122">
        <v>119</v>
      </c>
      <c r="F80" s="132" t="str">
        <f>VLOOKUP(E80,VIP!$A$2:$O16013,2,0)</f>
        <v>DRBR119</v>
      </c>
      <c r="G80" s="132" t="str">
        <f>VLOOKUP(E80,'LISTADO ATM'!$A$2:$B$900,2,0)</f>
        <v>ATM Oficina La Barranquita</v>
      </c>
      <c r="H80" s="132" t="str">
        <f>VLOOKUP(E80,VIP!$A$2:$O20974,7,FALSE)</f>
        <v>N/A</v>
      </c>
      <c r="I80" s="132" t="str">
        <f>VLOOKUP(E80,VIP!$A$2:$O12939,8,FALSE)</f>
        <v>N/A</v>
      </c>
      <c r="J80" s="132" t="str">
        <f>VLOOKUP(E80,VIP!$A$2:$O12889,8,FALSE)</f>
        <v>N/A</v>
      </c>
      <c r="K80" s="132" t="str">
        <f>VLOOKUP(E80,VIP!$A$2:$O16463,6,0)</f>
        <v>N/A</v>
      </c>
      <c r="L80" s="133" t="s">
        <v>2409</v>
      </c>
      <c r="M80" s="234" t="s">
        <v>2530</v>
      </c>
      <c r="N80" s="93" t="s">
        <v>2443</v>
      </c>
      <c r="O80" s="132" t="s">
        <v>2617</v>
      </c>
      <c r="P80" s="145"/>
      <c r="Q80" s="157">
        <v>44459.612500000003</v>
      </c>
    </row>
    <row r="81" spans="1:17" s="119" customFormat="1" ht="18" x14ac:dyDescent="0.25">
      <c r="A81" s="132" t="str">
        <f>VLOOKUP(E81,'LISTADO ATM'!$A$2:$C$901,3,0)</f>
        <v>DISTRITO NACIONAL</v>
      </c>
      <c r="B81" s="134">
        <v>3336030476</v>
      </c>
      <c r="C81" s="94">
        <v>44458.580682870372</v>
      </c>
      <c r="D81" s="94" t="s">
        <v>2459</v>
      </c>
      <c r="E81" s="122">
        <v>889</v>
      </c>
      <c r="F81" s="132" t="str">
        <f>VLOOKUP(E81,VIP!$A$2:$O16012,2,0)</f>
        <v>DRBR889</v>
      </c>
      <c r="G81" s="132" t="str">
        <f>VLOOKUP(E81,'LISTADO ATM'!$A$2:$B$900,2,0)</f>
        <v>ATM Oficina Plaza Lama Máximo Gómez II</v>
      </c>
      <c r="H81" s="132" t="str">
        <f>VLOOKUP(E81,VIP!$A$2:$O20973,7,FALSE)</f>
        <v>Si</v>
      </c>
      <c r="I81" s="132" t="str">
        <f>VLOOKUP(E81,VIP!$A$2:$O12938,8,FALSE)</f>
        <v>Si</v>
      </c>
      <c r="J81" s="132" t="str">
        <f>VLOOKUP(E81,VIP!$A$2:$O12888,8,FALSE)</f>
        <v>Si</v>
      </c>
      <c r="K81" s="132" t="str">
        <f>VLOOKUP(E81,VIP!$A$2:$O16462,6,0)</f>
        <v>NO</v>
      </c>
      <c r="L81" s="133" t="s">
        <v>2409</v>
      </c>
      <c r="M81" s="234" t="s">
        <v>2530</v>
      </c>
      <c r="N81" s="93" t="s">
        <v>2443</v>
      </c>
      <c r="O81" s="132" t="s">
        <v>2617</v>
      </c>
      <c r="P81" s="145"/>
      <c r="Q81" s="157">
        <v>44459.622916666667</v>
      </c>
    </row>
    <row r="82" spans="1:17" s="119" customFormat="1" ht="18" x14ac:dyDescent="0.25">
      <c r="A82" s="132" t="str">
        <f>VLOOKUP(E82,'LISTADO ATM'!$A$2:$C$901,3,0)</f>
        <v>DISTRITO NACIONAL</v>
      </c>
      <c r="B82" s="134">
        <v>3336030477</v>
      </c>
      <c r="C82" s="94">
        <v>44458.581342592595</v>
      </c>
      <c r="D82" s="94" t="s">
        <v>2459</v>
      </c>
      <c r="E82" s="122">
        <v>713</v>
      </c>
      <c r="F82" s="132" t="str">
        <f>VLOOKUP(E82,VIP!$A$2:$O16011,2,0)</f>
        <v>DRBR016</v>
      </c>
      <c r="G82" s="132" t="str">
        <f>VLOOKUP(E82,'LISTADO ATM'!$A$2:$B$900,2,0)</f>
        <v xml:space="preserve">ATM Oficina Las Américas </v>
      </c>
      <c r="H82" s="132" t="str">
        <f>VLOOKUP(E82,VIP!$A$2:$O20972,7,FALSE)</f>
        <v>Si</v>
      </c>
      <c r="I82" s="132" t="str">
        <f>VLOOKUP(E82,VIP!$A$2:$O12937,8,FALSE)</f>
        <v>Si</v>
      </c>
      <c r="J82" s="132" t="str">
        <f>VLOOKUP(E82,VIP!$A$2:$O12887,8,FALSE)</f>
        <v>Si</v>
      </c>
      <c r="K82" s="132" t="str">
        <f>VLOOKUP(E82,VIP!$A$2:$O16461,6,0)</f>
        <v>NO</v>
      </c>
      <c r="L82" s="133" t="s">
        <v>2409</v>
      </c>
      <c r="M82" s="234" t="s">
        <v>2530</v>
      </c>
      <c r="N82" s="93" t="s">
        <v>2443</v>
      </c>
      <c r="O82" s="132" t="s">
        <v>2617</v>
      </c>
      <c r="P82" s="145"/>
      <c r="Q82" s="157">
        <v>44459.620138888888</v>
      </c>
    </row>
    <row r="83" spans="1:17" s="119" customFormat="1" ht="18" x14ac:dyDescent="0.25">
      <c r="A83" s="132" t="str">
        <f>VLOOKUP(E83,'LISTADO ATM'!$A$2:$C$901,3,0)</f>
        <v>NORTE</v>
      </c>
      <c r="B83" s="134">
        <v>3336030478</v>
      </c>
      <c r="C83" s="94">
        <v>44458.584097222221</v>
      </c>
      <c r="D83" s="94" t="s">
        <v>2615</v>
      </c>
      <c r="E83" s="122">
        <v>965</v>
      </c>
      <c r="F83" s="132" t="str">
        <f>VLOOKUP(E83,VIP!$A$2:$O16010,2,0)</f>
        <v>DRBR965</v>
      </c>
      <c r="G83" s="132" t="str">
        <f>VLOOKUP(E83,'LISTADO ATM'!$A$2:$B$900,2,0)</f>
        <v xml:space="preserve">ATM S/M La Fuente FUN (Santiago) </v>
      </c>
      <c r="H83" s="132" t="str">
        <f>VLOOKUP(E83,VIP!$A$2:$O20971,7,FALSE)</f>
        <v>Si</v>
      </c>
      <c r="I83" s="132" t="str">
        <f>VLOOKUP(E83,VIP!$A$2:$O12936,8,FALSE)</f>
        <v>Si</v>
      </c>
      <c r="J83" s="132" t="str">
        <f>VLOOKUP(E83,VIP!$A$2:$O12886,8,FALSE)</f>
        <v>Si</v>
      </c>
      <c r="K83" s="132" t="str">
        <f>VLOOKUP(E83,VIP!$A$2:$O16460,6,0)</f>
        <v>NO</v>
      </c>
      <c r="L83" s="133" t="s">
        <v>2409</v>
      </c>
      <c r="M83" s="234" t="s">
        <v>2530</v>
      </c>
      <c r="N83" s="93" t="s">
        <v>2443</v>
      </c>
      <c r="O83" s="132" t="s">
        <v>2616</v>
      </c>
      <c r="P83" s="133"/>
      <c r="Q83" s="157">
        <v>44459.622916666667</v>
      </c>
    </row>
    <row r="84" spans="1:17" s="119" customFormat="1" ht="18" x14ac:dyDescent="0.25">
      <c r="A84" s="132" t="str">
        <f>VLOOKUP(E84,'LISTADO ATM'!$A$2:$C$901,3,0)</f>
        <v>DISTRITO NACIONAL</v>
      </c>
      <c r="B84" s="134">
        <v>3336030483</v>
      </c>
      <c r="C84" s="94">
        <v>44458.633483796293</v>
      </c>
      <c r="D84" s="94" t="s">
        <v>2174</v>
      </c>
      <c r="E84" s="122">
        <v>96</v>
      </c>
      <c r="F84" s="132" t="str">
        <f>VLOOKUP(E84,VIP!$A$2:$O16012,2,0)</f>
        <v>DRBR096</v>
      </c>
      <c r="G84" s="132" t="str">
        <f>VLOOKUP(E84,'LISTADO ATM'!$A$2:$B$900,2,0)</f>
        <v>ATM S/M Caribe Av. Charles de Gaulle</v>
      </c>
      <c r="H84" s="132" t="str">
        <f>VLOOKUP(E84,VIP!$A$2:$O20973,7,FALSE)</f>
        <v>Si</v>
      </c>
      <c r="I84" s="132" t="str">
        <f>VLOOKUP(E84,VIP!$A$2:$O12938,8,FALSE)</f>
        <v>No</v>
      </c>
      <c r="J84" s="132" t="str">
        <f>VLOOKUP(E84,VIP!$A$2:$O12888,8,FALSE)</f>
        <v>No</v>
      </c>
      <c r="K84" s="132" t="str">
        <f>VLOOKUP(E84,VIP!$A$2:$O16462,6,0)</f>
        <v>NO</v>
      </c>
      <c r="L84" s="133" t="s">
        <v>2238</v>
      </c>
      <c r="M84" s="93" t="s">
        <v>2437</v>
      </c>
      <c r="N84" s="93" t="s">
        <v>2443</v>
      </c>
      <c r="O84" s="132" t="s">
        <v>2445</v>
      </c>
      <c r="P84" s="133"/>
      <c r="Q84" s="135" t="s">
        <v>2238</v>
      </c>
    </row>
    <row r="85" spans="1:17" s="119" customFormat="1" ht="18" x14ac:dyDescent="0.25">
      <c r="A85" s="132" t="str">
        <f>VLOOKUP(E85,'LISTADO ATM'!$A$2:$C$901,3,0)</f>
        <v>DISTRITO NACIONAL</v>
      </c>
      <c r="B85" s="134">
        <v>3336030484</v>
      </c>
      <c r="C85" s="94">
        <v>44458.634317129632</v>
      </c>
      <c r="D85" s="94" t="s">
        <v>2174</v>
      </c>
      <c r="E85" s="122">
        <v>593</v>
      </c>
      <c r="F85" s="132" t="str">
        <f>VLOOKUP(E85,VIP!$A$2:$O16011,2,0)</f>
        <v>DRBR242</v>
      </c>
      <c r="G85" s="132" t="str">
        <f>VLOOKUP(E85,'LISTADO ATM'!$A$2:$B$900,2,0)</f>
        <v xml:space="preserve">ATM Ministerio Fuerzas Armadas II </v>
      </c>
      <c r="H85" s="132" t="str">
        <f>VLOOKUP(E85,VIP!$A$2:$O20972,7,FALSE)</f>
        <v>Si</v>
      </c>
      <c r="I85" s="132" t="str">
        <f>VLOOKUP(E85,VIP!$A$2:$O12937,8,FALSE)</f>
        <v>Si</v>
      </c>
      <c r="J85" s="132" t="str">
        <f>VLOOKUP(E85,VIP!$A$2:$O12887,8,FALSE)</f>
        <v>Si</v>
      </c>
      <c r="K85" s="132" t="str">
        <f>VLOOKUP(E85,VIP!$A$2:$O16461,6,0)</f>
        <v>NO</v>
      </c>
      <c r="L85" s="133" t="s">
        <v>2238</v>
      </c>
      <c r="M85" s="234" t="s">
        <v>2530</v>
      </c>
      <c r="N85" s="93" t="s">
        <v>2443</v>
      </c>
      <c r="O85" s="132" t="s">
        <v>2445</v>
      </c>
      <c r="P85" s="133"/>
      <c r="Q85" s="157">
        <v>44459.557638888888</v>
      </c>
    </row>
    <row r="86" spans="1:17" s="119" customFormat="1" ht="18" x14ac:dyDescent="0.25">
      <c r="A86" s="132" t="str">
        <f>VLOOKUP(E86,'LISTADO ATM'!$A$2:$C$901,3,0)</f>
        <v>NORTE</v>
      </c>
      <c r="B86" s="134">
        <v>3336030485</v>
      </c>
      <c r="C86" s="94">
        <v>44458.64366898148</v>
      </c>
      <c r="D86" s="94" t="s">
        <v>2615</v>
      </c>
      <c r="E86" s="122">
        <v>990</v>
      </c>
      <c r="F86" s="132" t="str">
        <f>VLOOKUP(E86,VIP!$A$2:$O16010,2,0)</f>
        <v>DRBR742</v>
      </c>
      <c r="G86" s="132" t="str">
        <f>VLOOKUP(E86,'LISTADO ATM'!$A$2:$B$900,2,0)</f>
        <v xml:space="preserve">ATM Autoservicio Bonao II </v>
      </c>
      <c r="H86" s="132" t="str">
        <f>VLOOKUP(E86,VIP!$A$2:$O20971,7,FALSE)</f>
        <v>Si</v>
      </c>
      <c r="I86" s="132" t="str">
        <f>VLOOKUP(E86,VIP!$A$2:$O12936,8,FALSE)</f>
        <v>Si</v>
      </c>
      <c r="J86" s="132" t="str">
        <f>VLOOKUP(E86,VIP!$A$2:$O12886,8,FALSE)</f>
        <v>Si</v>
      </c>
      <c r="K86" s="132" t="str">
        <f>VLOOKUP(E86,VIP!$A$2:$O16460,6,0)</f>
        <v>NO</v>
      </c>
      <c r="L86" s="133" t="s">
        <v>2409</v>
      </c>
      <c r="M86" s="234" t="s">
        <v>2530</v>
      </c>
      <c r="N86" s="93" t="s">
        <v>2443</v>
      </c>
      <c r="O86" s="132" t="s">
        <v>2616</v>
      </c>
      <c r="P86" s="133"/>
      <c r="Q86" s="157">
        <v>44459.622916666667</v>
      </c>
    </row>
    <row r="87" spans="1:17" s="119" customFormat="1" ht="18" x14ac:dyDescent="0.25">
      <c r="A87" s="132" t="str">
        <f>VLOOKUP(E87,'LISTADO ATM'!$A$2:$C$901,3,0)</f>
        <v>DISTRITO NACIONAL</v>
      </c>
      <c r="B87" s="134">
        <v>3336030487</v>
      </c>
      <c r="C87" s="94">
        <v>44458.644976851851</v>
      </c>
      <c r="D87" s="94" t="s">
        <v>2459</v>
      </c>
      <c r="E87" s="122">
        <v>628</v>
      </c>
      <c r="F87" s="132" t="str">
        <f>VLOOKUP(E87,VIP!$A$2:$O16009,2,0)</f>
        <v>DRBR086</v>
      </c>
      <c r="G87" s="132" t="str">
        <f>VLOOKUP(E87,'LISTADO ATM'!$A$2:$B$900,2,0)</f>
        <v xml:space="preserve">ATM Autobanco San Isidro </v>
      </c>
      <c r="H87" s="132" t="str">
        <f>VLOOKUP(E87,VIP!$A$2:$O20970,7,FALSE)</f>
        <v>Si</v>
      </c>
      <c r="I87" s="132" t="str">
        <f>VLOOKUP(E87,VIP!$A$2:$O12935,8,FALSE)</f>
        <v>Si</v>
      </c>
      <c r="J87" s="132" t="str">
        <f>VLOOKUP(E87,VIP!$A$2:$O12885,8,FALSE)</f>
        <v>Si</v>
      </c>
      <c r="K87" s="132" t="str">
        <f>VLOOKUP(E87,VIP!$A$2:$O16459,6,0)</f>
        <v>SI</v>
      </c>
      <c r="L87" s="133" t="s">
        <v>2409</v>
      </c>
      <c r="M87" s="234" t="s">
        <v>2530</v>
      </c>
      <c r="N87" s="93" t="s">
        <v>2443</v>
      </c>
      <c r="O87" s="132" t="s">
        <v>2617</v>
      </c>
      <c r="P87" s="133"/>
      <c r="Q87" s="157">
        <v>44459.789583333331</v>
      </c>
    </row>
    <row r="88" spans="1:17" s="119" customFormat="1" ht="18" x14ac:dyDescent="0.25">
      <c r="A88" s="132" t="str">
        <f>VLOOKUP(E88,'LISTADO ATM'!$A$2:$C$901,3,0)</f>
        <v>DISTRITO NACIONAL</v>
      </c>
      <c r="B88" s="134">
        <v>3336030488</v>
      </c>
      <c r="C88" s="94">
        <v>44458.645775462966</v>
      </c>
      <c r="D88" s="94" t="s">
        <v>2440</v>
      </c>
      <c r="E88" s="122">
        <v>391</v>
      </c>
      <c r="F88" s="132" t="str">
        <f>VLOOKUP(E88,VIP!$A$2:$O16008,2,0)</f>
        <v>DRBR391</v>
      </c>
      <c r="G88" s="132" t="str">
        <f>VLOOKUP(E88,'LISTADO ATM'!$A$2:$B$900,2,0)</f>
        <v xml:space="preserve">ATM S/M Jumbo Luperón </v>
      </c>
      <c r="H88" s="132" t="str">
        <f>VLOOKUP(E88,VIP!$A$2:$O20969,7,FALSE)</f>
        <v>Si</v>
      </c>
      <c r="I88" s="132" t="str">
        <f>VLOOKUP(E88,VIP!$A$2:$O12934,8,FALSE)</f>
        <v>Si</v>
      </c>
      <c r="J88" s="132" t="str">
        <f>VLOOKUP(E88,VIP!$A$2:$O12884,8,FALSE)</f>
        <v>Si</v>
      </c>
      <c r="K88" s="132" t="str">
        <f>VLOOKUP(E88,VIP!$A$2:$O16458,6,0)</f>
        <v>NO</v>
      </c>
      <c r="L88" s="133" t="s">
        <v>2409</v>
      </c>
      <c r="M88" s="234" t="s">
        <v>2530</v>
      </c>
      <c r="N88" s="93" t="s">
        <v>2443</v>
      </c>
      <c r="O88" s="132" t="s">
        <v>2444</v>
      </c>
      <c r="P88" s="133"/>
      <c r="Q88" s="157">
        <v>44459.621527777781</v>
      </c>
    </row>
    <row r="89" spans="1:17" s="119" customFormat="1" ht="18" x14ac:dyDescent="0.25">
      <c r="A89" s="132" t="str">
        <f>VLOOKUP(E89,'LISTADO ATM'!$A$2:$C$901,3,0)</f>
        <v>NORTE</v>
      </c>
      <c r="B89" s="134">
        <v>3336030489</v>
      </c>
      <c r="C89" s="94">
        <v>44458.670624999999</v>
      </c>
      <c r="D89" s="94" t="s">
        <v>2615</v>
      </c>
      <c r="E89" s="122">
        <v>208</v>
      </c>
      <c r="F89" s="132" t="str">
        <f>VLOOKUP(E89,VIP!$A$2:$O16022,2,0)</f>
        <v>DRBR208</v>
      </c>
      <c r="G89" s="132" t="str">
        <f>VLOOKUP(E89,'LISTADO ATM'!$A$2:$B$900,2,0)</f>
        <v xml:space="preserve">ATM UNP Tireo </v>
      </c>
      <c r="H89" s="132" t="str">
        <f>VLOOKUP(E89,VIP!$A$2:$O20983,7,FALSE)</f>
        <v>Si</v>
      </c>
      <c r="I89" s="132" t="str">
        <f>VLOOKUP(E89,VIP!$A$2:$O12948,8,FALSE)</f>
        <v>Si</v>
      </c>
      <c r="J89" s="132" t="str">
        <f>VLOOKUP(E89,VIP!$A$2:$O12898,8,FALSE)</f>
        <v>Si</v>
      </c>
      <c r="K89" s="132" t="str">
        <f>VLOOKUP(E89,VIP!$A$2:$O16472,6,0)</f>
        <v>NO</v>
      </c>
      <c r="L89" s="133" t="s">
        <v>2433</v>
      </c>
      <c r="M89" s="93" t="s">
        <v>2437</v>
      </c>
      <c r="N89" s="93" t="s">
        <v>2443</v>
      </c>
      <c r="O89" s="132" t="s">
        <v>2616</v>
      </c>
      <c r="P89" s="133"/>
      <c r="Q89" s="135" t="s">
        <v>2433</v>
      </c>
    </row>
    <row r="90" spans="1:17" s="119" customFormat="1" ht="18" x14ac:dyDescent="0.25">
      <c r="A90" s="132" t="str">
        <f>VLOOKUP(E90,'LISTADO ATM'!$A$2:$C$901,3,0)</f>
        <v>DISTRITO NACIONAL</v>
      </c>
      <c r="B90" s="134">
        <v>3336030491</v>
      </c>
      <c r="C90" s="94">
        <v>44458.673645833333</v>
      </c>
      <c r="D90" s="94" t="s">
        <v>2174</v>
      </c>
      <c r="E90" s="122">
        <v>734</v>
      </c>
      <c r="F90" s="132" t="str">
        <f>VLOOKUP(E90,VIP!$A$2:$O16021,2,0)</f>
        <v>DRBR178</v>
      </c>
      <c r="G90" s="132" t="str">
        <f>VLOOKUP(E90,'LISTADO ATM'!$A$2:$B$900,2,0)</f>
        <v xml:space="preserve">ATM Oficina Independencia I </v>
      </c>
      <c r="H90" s="132" t="str">
        <f>VLOOKUP(E90,VIP!$A$2:$O20982,7,FALSE)</f>
        <v>Si</v>
      </c>
      <c r="I90" s="132" t="str">
        <f>VLOOKUP(E90,VIP!$A$2:$O12947,8,FALSE)</f>
        <v>Si</v>
      </c>
      <c r="J90" s="132" t="str">
        <f>VLOOKUP(E90,VIP!$A$2:$O12897,8,FALSE)</f>
        <v>Si</v>
      </c>
      <c r="K90" s="132" t="str">
        <f>VLOOKUP(E90,VIP!$A$2:$O16471,6,0)</f>
        <v>SI</v>
      </c>
      <c r="L90" s="133" t="s">
        <v>2612</v>
      </c>
      <c r="M90" s="93" t="s">
        <v>2437</v>
      </c>
      <c r="N90" s="93" t="s">
        <v>2443</v>
      </c>
      <c r="O90" s="132" t="s">
        <v>2445</v>
      </c>
      <c r="P90" s="133"/>
      <c r="Q90" s="135" t="s">
        <v>2612</v>
      </c>
    </row>
    <row r="91" spans="1:17" s="119" customFormat="1" ht="18" x14ac:dyDescent="0.25">
      <c r="A91" s="132" t="str">
        <f>VLOOKUP(E91,'LISTADO ATM'!$A$2:$C$901,3,0)</f>
        <v>DISTRITO NACIONAL</v>
      </c>
      <c r="B91" s="134">
        <v>3336030492</v>
      </c>
      <c r="C91" s="94">
        <v>44458.674745370372</v>
      </c>
      <c r="D91" s="94" t="s">
        <v>2174</v>
      </c>
      <c r="E91" s="122">
        <v>735</v>
      </c>
      <c r="F91" s="132" t="str">
        <f>VLOOKUP(E91,VIP!$A$2:$O16020,2,0)</f>
        <v>DRBR179</v>
      </c>
      <c r="G91" s="132" t="str">
        <f>VLOOKUP(E91,'LISTADO ATM'!$A$2:$B$900,2,0)</f>
        <v xml:space="preserve">ATM Oficina Independencia II  </v>
      </c>
      <c r="H91" s="132" t="str">
        <f>VLOOKUP(E91,VIP!$A$2:$O20981,7,FALSE)</f>
        <v>Si</v>
      </c>
      <c r="I91" s="132" t="str">
        <f>VLOOKUP(E91,VIP!$A$2:$O12946,8,FALSE)</f>
        <v>Si</v>
      </c>
      <c r="J91" s="132" t="str">
        <f>VLOOKUP(E91,VIP!$A$2:$O12896,8,FALSE)</f>
        <v>Si</v>
      </c>
      <c r="K91" s="132" t="str">
        <f>VLOOKUP(E91,VIP!$A$2:$O16470,6,0)</f>
        <v>NO</v>
      </c>
      <c r="L91" s="133" t="s">
        <v>2612</v>
      </c>
      <c r="M91" s="93" t="s">
        <v>2437</v>
      </c>
      <c r="N91" s="93" t="s">
        <v>2443</v>
      </c>
      <c r="O91" s="132" t="s">
        <v>2445</v>
      </c>
      <c r="P91" s="133"/>
      <c r="Q91" s="135" t="s">
        <v>2612</v>
      </c>
    </row>
    <row r="92" spans="1:17" s="119" customFormat="1" ht="18" x14ac:dyDescent="0.25">
      <c r="A92" s="132" t="str">
        <f>VLOOKUP(E92,'LISTADO ATM'!$A$2:$C$901,3,0)</f>
        <v>DISTRITO NACIONAL</v>
      </c>
      <c r="B92" s="134">
        <v>3336030512</v>
      </c>
      <c r="C92" s="94">
        <v>44458.68990740741</v>
      </c>
      <c r="D92" s="94" t="s">
        <v>2440</v>
      </c>
      <c r="E92" s="122">
        <v>918</v>
      </c>
      <c r="F92" s="132" t="str">
        <f>VLOOKUP(E92,VIP!$A$2:$O16019,2,0)</f>
        <v>DRBR918</v>
      </c>
      <c r="G92" s="132" t="str">
        <f>VLOOKUP(E92,'LISTADO ATM'!$A$2:$B$900,2,0)</f>
        <v xml:space="preserve">ATM S/M Liverpool de la Jacobo Majluta </v>
      </c>
      <c r="H92" s="132" t="str">
        <f>VLOOKUP(E92,VIP!$A$2:$O20980,7,FALSE)</f>
        <v>Si</v>
      </c>
      <c r="I92" s="132" t="str">
        <f>VLOOKUP(E92,VIP!$A$2:$O12945,8,FALSE)</f>
        <v>Si</v>
      </c>
      <c r="J92" s="132" t="str">
        <f>VLOOKUP(E92,VIP!$A$2:$O12895,8,FALSE)</f>
        <v>Si</v>
      </c>
      <c r="K92" s="132" t="str">
        <f>VLOOKUP(E92,VIP!$A$2:$O16469,6,0)</f>
        <v>NO</v>
      </c>
      <c r="L92" s="133" t="s">
        <v>2409</v>
      </c>
      <c r="M92" s="234" t="s">
        <v>2530</v>
      </c>
      <c r="N92" s="93" t="s">
        <v>2443</v>
      </c>
      <c r="O92" s="132" t="s">
        <v>2444</v>
      </c>
      <c r="P92" s="145"/>
      <c r="Q92" s="157">
        <v>44459.622916666667</v>
      </c>
    </row>
    <row r="93" spans="1:17" s="119" customFormat="1" ht="18" x14ac:dyDescent="0.25">
      <c r="A93" s="132" t="str">
        <f>VLOOKUP(E93,'LISTADO ATM'!$A$2:$C$901,3,0)</f>
        <v>ESTE</v>
      </c>
      <c r="B93" s="134">
        <v>3336030514</v>
      </c>
      <c r="C93" s="94">
        <v>44458.740127314813</v>
      </c>
      <c r="D93" s="94" t="s">
        <v>2459</v>
      </c>
      <c r="E93" s="122">
        <v>111</v>
      </c>
      <c r="F93" s="132" t="str">
        <f>VLOOKUP(E93,VIP!$A$2:$O16018,2,0)</f>
        <v>DRBR111</v>
      </c>
      <c r="G93" s="132" t="str">
        <f>VLOOKUP(E93,'LISTADO ATM'!$A$2:$B$900,2,0)</f>
        <v xml:space="preserve">ATM Oficina San Pedro </v>
      </c>
      <c r="H93" s="132" t="str">
        <f>VLOOKUP(E93,VIP!$A$2:$O20979,7,FALSE)</f>
        <v>Si</v>
      </c>
      <c r="I93" s="132" t="str">
        <f>VLOOKUP(E93,VIP!$A$2:$O12944,8,FALSE)</f>
        <v>Si</v>
      </c>
      <c r="J93" s="132" t="str">
        <f>VLOOKUP(E93,VIP!$A$2:$O12894,8,FALSE)</f>
        <v>Si</v>
      </c>
      <c r="K93" s="132" t="str">
        <f>VLOOKUP(E93,VIP!$A$2:$O16468,6,0)</f>
        <v>SI</v>
      </c>
      <c r="L93" s="133" t="s">
        <v>2433</v>
      </c>
      <c r="M93" s="234" t="s">
        <v>2530</v>
      </c>
      <c r="N93" s="93" t="s">
        <v>2443</v>
      </c>
      <c r="O93" s="132" t="s">
        <v>2618</v>
      </c>
      <c r="P93" s="145"/>
      <c r="Q93" s="157">
        <v>44459.424305555556</v>
      </c>
    </row>
    <row r="94" spans="1:17" s="119" customFormat="1" ht="18" x14ac:dyDescent="0.25">
      <c r="A94" s="132" t="str">
        <f>VLOOKUP(E94,'LISTADO ATM'!$A$2:$C$901,3,0)</f>
        <v>SUR</v>
      </c>
      <c r="B94" s="134">
        <v>3336030515</v>
      </c>
      <c r="C94" s="94">
        <v>44458.742372685185</v>
      </c>
      <c r="D94" s="94" t="s">
        <v>2459</v>
      </c>
      <c r="E94" s="122">
        <v>297</v>
      </c>
      <c r="F94" s="132" t="str">
        <f>VLOOKUP(E94,VIP!$A$2:$O16017,2,0)</f>
        <v>DRBR297</v>
      </c>
      <c r="G94" s="132" t="str">
        <f>VLOOKUP(E94,'LISTADO ATM'!$A$2:$B$900,2,0)</f>
        <v xml:space="preserve">ATM S/M Cadena Ocoa </v>
      </c>
      <c r="H94" s="132" t="str">
        <f>VLOOKUP(E94,VIP!$A$2:$O20978,7,FALSE)</f>
        <v>Si</v>
      </c>
      <c r="I94" s="132" t="str">
        <f>VLOOKUP(E94,VIP!$A$2:$O12943,8,FALSE)</f>
        <v>Si</v>
      </c>
      <c r="J94" s="132" t="str">
        <f>VLOOKUP(E94,VIP!$A$2:$O12893,8,FALSE)</f>
        <v>Si</v>
      </c>
      <c r="K94" s="132" t="str">
        <f>VLOOKUP(E94,VIP!$A$2:$O16467,6,0)</f>
        <v>NO</v>
      </c>
      <c r="L94" s="133" t="s">
        <v>2433</v>
      </c>
      <c r="M94" s="234" t="s">
        <v>2530</v>
      </c>
      <c r="N94" s="93" t="s">
        <v>2443</v>
      </c>
      <c r="O94" s="132" t="s">
        <v>2618</v>
      </c>
      <c r="P94" s="145"/>
      <c r="Q94" s="157">
        <v>44459.789583333331</v>
      </c>
    </row>
    <row r="95" spans="1:17" s="119" customFormat="1" ht="18" x14ac:dyDescent="0.25">
      <c r="A95" s="132" t="str">
        <f>VLOOKUP(E95,'LISTADO ATM'!$A$2:$C$901,3,0)</f>
        <v>SUR</v>
      </c>
      <c r="B95" s="134">
        <v>3336030516</v>
      </c>
      <c r="C95" s="94">
        <v>44458.744305555556</v>
      </c>
      <c r="D95" s="94" t="s">
        <v>2459</v>
      </c>
      <c r="E95" s="122">
        <v>766</v>
      </c>
      <c r="F95" s="132" t="str">
        <f>VLOOKUP(E95,VIP!$A$2:$O16016,2,0)</f>
        <v>DRBR440</v>
      </c>
      <c r="G95" s="132" t="str">
        <f>VLOOKUP(E95,'LISTADO ATM'!$A$2:$B$900,2,0)</f>
        <v xml:space="preserve">ATM Oficina Azua II </v>
      </c>
      <c r="H95" s="132" t="str">
        <f>VLOOKUP(E95,VIP!$A$2:$O20977,7,FALSE)</f>
        <v>Si</v>
      </c>
      <c r="I95" s="132" t="str">
        <f>VLOOKUP(E95,VIP!$A$2:$O12942,8,FALSE)</f>
        <v>Si</v>
      </c>
      <c r="J95" s="132" t="str">
        <f>VLOOKUP(E95,VIP!$A$2:$O12892,8,FALSE)</f>
        <v>Si</v>
      </c>
      <c r="K95" s="132" t="str">
        <f>VLOOKUP(E95,VIP!$A$2:$O16466,6,0)</f>
        <v>SI</v>
      </c>
      <c r="L95" s="133" t="s">
        <v>2433</v>
      </c>
      <c r="M95" s="234" t="s">
        <v>2530</v>
      </c>
      <c r="N95" s="93" t="s">
        <v>2443</v>
      </c>
      <c r="O95" s="132" t="s">
        <v>2618</v>
      </c>
      <c r="P95" s="145"/>
      <c r="Q95" s="157">
        <v>44459.789583333331</v>
      </c>
    </row>
    <row r="96" spans="1:17" s="119" customFormat="1" ht="18" x14ac:dyDescent="0.25">
      <c r="A96" s="132" t="str">
        <f>VLOOKUP(E96,'LISTADO ATM'!$A$2:$C$901,3,0)</f>
        <v>DISTRITO NACIONAL</v>
      </c>
      <c r="B96" s="134">
        <v>3336030517</v>
      </c>
      <c r="C96" s="94">
        <v>44458.747407407405</v>
      </c>
      <c r="D96" s="94" t="s">
        <v>2440</v>
      </c>
      <c r="E96" s="122">
        <v>566</v>
      </c>
      <c r="F96" s="132" t="str">
        <f>VLOOKUP(E96,VIP!$A$2:$O16015,2,0)</f>
        <v>DRBR508</v>
      </c>
      <c r="G96" s="132" t="str">
        <f>VLOOKUP(E96,'LISTADO ATM'!$A$2:$B$900,2,0)</f>
        <v xml:space="preserve">ATM Hiper Olé Aut. Duarte </v>
      </c>
      <c r="H96" s="132" t="str">
        <f>VLOOKUP(E96,VIP!$A$2:$O20976,7,FALSE)</f>
        <v>Si</v>
      </c>
      <c r="I96" s="132" t="str">
        <f>VLOOKUP(E96,VIP!$A$2:$O12941,8,FALSE)</f>
        <v>Si</v>
      </c>
      <c r="J96" s="132" t="str">
        <f>VLOOKUP(E96,VIP!$A$2:$O12891,8,FALSE)</f>
        <v>Si</v>
      </c>
      <c r="K96" s="132" t="str">
        <f>VLOOKUP(E96,VIP!$A$2:$O16465,6,0)</f>
        <v>NO</v>
      </c>
      <c r="L96" s="133" t="s">
        <v>2433</v>
      </c>
      <c r="M96" s="234" t="s">
        <v>2530</v>
      </c>
      <c r="N96" s="93" t="s">
        <v>2443</v>
      </c>
      <c r="O96" s="132" t="s">
        <v>2444</v>
      </c>
      <c r="P96" s="133"/>
      <c r="Q96" s="157">
        <v>44459.789583333331</v>
      </c>
    </row>
    <row r="97" spans="1:17" s="119" customFormat="1" ht="18" x14ac:dyDescent="0.25">
      <c r="A97" s="132" t="str">
        <f>VLOOKUP(E97,'LISTADO ATM'!$A$2:$C$901,3,0)</f>
        <v>ESTE</v>
      </c>
      <c r="B97" s="134">
        <v>3336030518</v>
      </c>
      <c r="C97" s="94">
        <v>44458.748726851853</v>
      </c>
      <c r="D97" s="94" t="s">
        <v>2459</v>
      </c>
      <c r="E97" s="122">
        <v>386</v>
      </c>
      <c r="F97" s="132" t="str">
        <f>VLOOKUP(E97,VIP!$A$2:$O16014,2,0)</f>
        <v>DRBR386</v>
      </c>
      <c r="G97" s="132" t="str">
        <f>VLOOKUP(E97,'LISTADO ATM'!$A$2:$B$900,2,0)</f>
        <v xml:space="preserve">ATM Plaza Verón II </v>
      </c>
      <c r="H97" s="132" t="str">
        <f>VLOOKUP(E97,VIP!$A$2:$O20975,7,FALSE)</f>
        <v>Si</v>
      </c>
      <c r="I97" s="132" t="str">
        <f>VLOOKUP(E97,VIP!$A$2:$O12940,8,FALSE)</f>
        <v>Si</v>
      </c>
      <c r="J97" s="132" t="str">
        <f>VLOOKUP(E97,VIP!$A$2:$O12890,8,FALSE)</f>
        <v>Si</v>
      </c>
      <c r="K97" s="132" t="str">
        <f>VLOOKUP(E97,VIP!$A$2:$O16464,6,0)</f>
        <v>NO</v>
      </c>
      <c r="L97" s="133" t="s">
        <v>2433</v>
      </c>
      <c r="M97" s="234" t="s">
        <v>2530</v>
      </c>
      <c r="N97" s="93" t="s">
        <v>2443</v>
      </c>
      <c r="O97" s="132" t="s">
        <v>2618</v>
      </c>
      <c r="P97" s="133"/>
      <c r="Q97" s="157">
        <v>44459.445833333331</v>
      </c>
    </row>
    <row r="98" spans="1:17" s="119" customFormat="1" ht="18" x14ac:dyDescent="0.25">
      <c r="A98" s="132" t="str">
        <f>VLOOKUP(E98,'LISTADO ATM'!$A$2:$C$901,3,0)</f>
        <v>ESTE</v>
      </c>
      <c r="B98" s="134">
        <v>3336030519</v>
      </c>
      <c r="C98" s="94">
        <v>44458.750196759262</v>
      </c>
      <c r="D98" s="94" t="s">
        <v>2459</v>
      </c>
      <c r="E98" s="122">
        <v>114</v>
      </c>
      <c r="F98" s="132" t="str">
        <f>VLOOKUP(E98,VIP!$A$2:$O16013,2,0)</f>
        <v>DRBR114</v>
      </c>
      <c r="G98" s="132" t="str">
        <f>VLOOKUP(E98,'LISTADO ATM'!$A$2:$B$900,2,0)</f>
        <v xml:space="preserve">ATM Oficina Hato Mayor </v>
      </c>
      <c r="H98" s="132" t="str">
        <f>VLOOKUP(E98,VIP!$A$2:$O20974,7,FALSE)</f>
        <v>Si</v>
      </c>
      <c r="I98" s="132" t="str">
        <f>VLOOKUP(E98,VIP!$A$2:$O12939,8,FALSE)</f>
        <v>Si</v>
      </c>
      <c r="J98" s="132" t="str">
        <f>VLOOKUP(E98,VIP!$A$2:$O12889,8,FALSE)</f>
        <v>Si</v>
      </c>
      <c r="K98" s="132" t="str">
        <f>VLOOKUP(E98,VIP!$A$2:$O16463,6,0)</f>
        <v>NO</v>
      </c>
      <c r="L98" s="133" t="s">
        <v>2409</v>
      </c>
      <c r="M98" s="93" t="s">
        <v>2437</v>
      </c>
      <c r="N98" s="93" t="s">
        <v>2443</v>
      </c>
      <c r="O98" s="132" t="s">
        <v>2618</v>
      </c>
      <c r="P98" s="133"/>
      <c r="Q98" s="135" t="s">
        <v>2409</v>
      </c>
    </row>
    <row r="99" spans="1:17" s="119" customFormat="1" ht="18" x14ac:dyDescent="0.25">
      <c r="A99" s="132" t="str">
        <f>VLOOKUP(E99,'LISTADO ATM'!$A$2:$C$901,3,0)</f>
        <v>ESTE</v>
      </c>
      <c r="B99" s="134">
        <v>3336030520</v>
      </c>
      <c r="C99" s="94">
        <v>44458.752430555556</v>
      </c>
      <c r="D99" s="94" t="s">
        <v>2459</v>
      </c>
      <c r="E99" s="122">
        <v>121</v>
      </c>
      <c r="F99" s="132" t="str">
        <f>VLOOKUP(E99,VIP!$A$2:$O16012,2,0)</f>
        <v>DRBR121</v>
      </c>
      <c r="G99" s="132" t="str">
        <f>VLOOKUP(E99,'LISTADO ATM'!$A$2:$B$900,2,0)</f>
        <v xml:space="preserve">ATM Oficina Bayaguana </v>
      </c>
      <c r="H99" s="132" t="str">
        <f>VLOOKUP(E99,VIP!$A$2:$O20973,7,FALSE)</f>
        <v>Si</v>
      </c>
      <c r="I99" s="132" t="str">
        <f>VLOOKUP(E99,VIP!$A$2:$O12938,8,FALSE)</f>
        <v>Si</v>
      </c>
      <c r="J99" s="132" t="str">
        <f>VLOOKUP(E99,VIP!$A$2:$O12888,8,FALSE)</f>
        <v>Si</v>
      </c>
      <c r="K99" s="132" t="str">
        <f>VLOOKUP(E99,VIP!$A$2:$O16462,6,0)</f>
        <v>SI</v>
      </c>
      <c r="L99" s="133" t="s">
        <v>2409</v>
      </c>
      <c r="M99" s="93" t="s">
        <v>2437</v>
      </c>
      <c r="N99" s="93" t="s">
        <v>2443</v>
      </c>
      <c r="O99" s="132" t="s">
        <v>2618</v>
      </c>
      <c r="P99" s="133"/>
      <c r="Q99" s="135" t="s">
        <v>2409</v>
      </c>
    </row>
    <row r="100" spans="1:17" s="119" customFormat="1" ht="18" x14ac:dyDescent="0.25">
      <c r="A100" s="132" t="str">
        <f>VLOOKUP(E100,'LISTADO ATM'!$A$2:$C$901,3,0)</f>
        <v>DISTRITO NACIONAL</v>
      </c>
      <c r="B100" s="134">
        <v>3336030521</v>
      </c>
      <c r="C100" s="94">
        <v>44458.753553240742</v>
      </c>
      <c r="D100" s="94" t="s">
        <v>2440</v>
      </c>
      <c r="E100" s="122">
        <v>517</v>
      </c>
      <c r="F100" s="132" t="str">
        <f>VLOOKUP(E100,VIP!$A$2:$O16011,2,0)</f>
        <v>DRBR517</v>
      </c>
      <c r="G100" s="132" t="str">
        <f>VLOOKUP(E100,'LISTADO ATM'!$A$2:$B$900,2,0)</f>
        <v xml:space="preserve">ATM Autobanco Oficina Sans Soucí </v>
      </c>
      <c r="H100" s="132" t="str">
        <f>VLOOKUP(E100,VIP!$A$2:$O20972,7,FALSE)</f>
        <v>Si</v>
      </c>
      <c r="I100" s="132" t="str">
        <f>VLOOKUP(E100,VIP!$A$2:$O12937,8,FALSE)</f>
        <v>Si</v>
      </c>
      <c r="J100" s="132" t="str">
        <f>VLOOKUP(E100,VIP!$A$2:$O12887,8,FALSE)</f>
        <v>Si</v>
      </c>
      <c r="K100" s="132" t="str">
        <f>VLOOKUP(E100,VIP!$A$2:$O16461,6,0)</f>
        <v>SI</v>
      </c>
      <c r="L100" s="133" t="s">
        <v>2433</v>
      </c>
      <c r="M100" s="234" t="s">
        <v>2530</v>
      </c>
      <c r="N100" s="93" t="s">
        <v>2443</v>
      </c>
      <c r="O100" s="132" t="s">
        <v>2444</v>
      </c>
      <c r="P100" s="133"/>
      <c r="Q100" s="157">
        <v>44459.445138888892</v>
      </c>
    </row>
    <row r="101" spans="1:17" s="119" customFormat="1" ht="18" x14ac:dyDescent="0.25">
      <c r="A101" s="132" t="str">
        <f>VLOOKUP(E101,'LISTADO ATM'!$A$2:$C$901,3,0)</f>
        <v>SUR</v>
      </c>
      <c r="B101" s="134">
        <v>3336030522</v>
      </c>
      <c r="C101" s="94">
        <v>44458.768067129633</v>
      </c>
      <c r="D101" s="94" t="s">
        <v>2459</v>
      </c>
      <c r="E101" s="122">
        <v>50</v>
      </c>
      <c r="F101" s="132" t="str">
        <f>VLOOKUP(E101,VIP!$A$2:$O16010,2,0)</f>
        <v>DRBR050</v>
      </c>
      <c r="G101" s="132" t="str">
        <f>VLOOKUP(E101,'LISTADO ATM'!$A$2:$B$900,2,0)</f>
        <v xml:space="preserve">ATM Oficina Padre Las Casas (Azua) </v>
      </c>
      <c r="H101" s="132" t="str">
        <f>VLOOKUP(E101,VIP!$A$2:$O20971,7,FALSE)</f>
        <v>Si</v>
      </c>
      <c r="I101" s="132" t="str">
        <f>VLOOKUP(E101,VIP!$A$2:$O12936,8,FALSE)</f>
        <v>Si</v>
      </c>
      <c r="J101" s="132" t="str">
        <f>VLOOKUP(E101,VIP!$A$2:$O12886,8,FALSE)</f>
        <v>Si</v>
      </c>
      <c r="K101" s="132" t="str">
        <f>VLOOKUP(E101,VIP!$A$2:$O16460,6,0)</f>
        <v>NO</v>
      </c>
      <c r="L101" s="133" t="s">
        <v>2542</v>
      </c>
      <c r="M101" s="234" t="s">
        <v>2530</v>
      </c>
      <c r="N101" s="93" t="s">
        <v>2443</v>
      </c>
      <c r="O101" s="132" t="s">
        <v>2628</v>
      </c>
      <c r="P101" s="133"/>
      <c r="Q101" s="157">
        <v>44459.789583333331</v>
      </c>
    </row>
    <row r="102" spans="1:17" s="119" customFormat="1" ht="18" x14ac:dyDescent="0.25">
      <c r="A102" s="132" t="str">
        <f>VLOOKUP(E102,'LISTADO ATM'!$A$2:$C$901,3,0)</f>
        <v>DISTRITO NACIONAL</v>
      </c>
      <c r="B102" s="134">
        <v>3336030524</v>
      </c>
      <c r="C102" s="94">
        <v>44458.823344907411</v>
      </c>
      <c r="D102" s="94" t="s">
        <v>2440</v>
      </c>
      <c r="E102" s="122">
        <v>406</v>
      </c>
      <c r="F102" s="132" t="str">
        <f>VLOOKUP(E102,VIP!$A$2:$O16024,2,0)</f>
        <v>DRBR406</v>
      </c>
      <c r="G102" s="132" t="str">
        <f>VLOOKUP(E102,'LISTADO ATM'!$A$2:$B$900,2,0)</f>
        <v xml:space="preserve">ATM UNP Plaza Lama Máximo Gómez </v>
      </c>
      <c r="H102" s="132" t="str">
        <f>VLOOKUP(E102,VIP!$A$2:$O20985,7,FALSE)</f>
        <v>Si</v>
      </c>
      <c r="I102" s="132" t="str">
        <f>VLOOKUP(E102,VIP!$A$2:$O12950,8,FALSE)</f>
        <v>Si</v>
      </c>
      <c r="J102" s="132" t="str">
        <f>VLOOKUP(E102,VIP!$A$2:$O12900,8,FALSE)</f>
        <v>Si</v>
      </c>
      <c r="K102" s="132" t="str">
        <f>VLOOKUP(E102,VIP!$A$2:$O16474,6,0)</f>
        <v>SI</v>
      </c>
      <c r="L102" s="133" t="s">
        <v>2433</v>
      </c>
      <c r="M102" s="93" t="s">
        <v>2437</v>
      </c>
      <c r="N102" s="93" t="s">
        <v>2443</v>
      </c>
      <c r="O102" s="132" t="s">
        <v>2444</v>
      </c>
      <c r="P102" s="133"/>
      <c r="Q102" s="135" t="s">
        <v>2433</v>
      </c>
    </row>
    <row r="103" spans="1:17" s="119" customFormat="1" ht="18" x14ac:dyDescent="0.25">
      <c r="A103" s="132" t="str">
        <f>VLOOKUP(E103,'LISTADO ATM'!$A$2:$C$901,3,0)</f>
        <v>SUR</v>
      </c>
      <c r="B103" s="134">
        <v>3336030525</v>
      </c>
      <c r="C103" s="94">
        <v>44458.824918981481</v>
      </c>
      <c r="D103" s="94" t="s">
        <v>2459</v>
      </c>
      <c r="E103" s="122">
        <v>984</v>
      </c>
      <c r="F103" s="132" t="str">
        <f>VLOOKUP(E103,VIP!$A$2:$O16023,2,0)</f>
        <v>DRBR984</v>
      </c>
      <c r="G103" s="132" t="str">
        <f>VLOOKUP(E103,'LISTADO ATM'!$A$2:$B$900,2,0)</f>
        <v xml:space="preserve">ATM Oficina Neiba II </v>
      </c>
      <c r="H103" s="132" t="str">
        <f>VLOOKUP(E103,VIP!$A$2:$O20984,7,FALSE)</f>
        <v>Si</v>
      </c>
      <c r="I103" s="132" t="str">
        <f>VLOOKUP(E103,VIP!$A$2:$O12949,8,FALSE)</f>
        <v>Si</v>
      </c>
      <c r="J103" s="132" t="str">
        <f>VLOOKUP(E103,VIP!$A$2:$O12899,8,FALSE)</f>
        <v>Si</v>
      </c>
      <c r="K103" s="132" t="str">
        <f>VLOOKUP(E103,VIP!$A$2:$O16473,6,0)</f>
        <v>NO</v>
      </c>
      <c r="L103" s="133" t="s">
        <v>2409</v>
      </c>
      <c r="M103" s="234" t="s">
        <v>2530</v>
      </c>
      <c r="N103" s="93" t="s">
        <v>2443</v>
      </c>
      <c r="O103" s="132" t="s">
        <v>2618</v>
      </c>
      <c r="P103" s="133"/>
      <c r="Q103" s="157">
        <v>44459.789583333331</v>
      </c>
    </row>
    <row r="104" spans="1:17" s="119" customFormat="1" ht="18" x14ac:dyDescent="0.25">
      <c r="A104" s="132" t="str">
        <f>VLOOKUP(E104,'LISTADO ATM'!$A$2:$C$901,3,0)</f>
        <v>DISTRITO NACIONAL</v>
      </c>
      <c r="B104" s="134">
        <v>3336030526</v>
      </c>
      <c r="C104" s="94">
        <v>44458.828969907408</v>
      </c>
      <c r="D104" s="94" t="s">
        <v>2459</v>
      </c>
      <c r="E104" s="122">
        <v>567</v>
      </c>
      <c r="F104" s="132" t="str">
        <f>VLOOKUP(E104,VIP!$A$2:$O16022,2,0)</f>
        <v>DRBR015</v>
      </c>
      <c r="G104" s="132" t="str">
        <f>VLOOKUP(E104,'LISTADO ATM'!$A$2:$B$900,2,0)</f>
        <v xml:space="preserve">ATM Oficina Máximo Gómez </v>
      </c>
      <c r="H104" s="132" t="str">
        <f>VLOOKUP(E104,VIP!$A$2:$O20983,7,FALSE)</f>
        <v>Si</v>
      </c>
      <c r="I104" s="132" t="str">
        <f>VLOOKUP(E104,VIP!$A$2:$O12948,8,FALSE)</f>
        <v>Si</v>
      </c>
      <c r="J104" s="132" t="str">
        <f>VLOOKUP(E104,VIP!$A$2:$O12898,8,FALSE)</f>
        <v>Si</v>
      </c>
      <c r="K104" s="132" t="str">
        <f>VLOOKUP(E104,VIP!$A$2:$O16472,6,0)</f>
        <v>NO</v>
      </c>
      <c r="L104" s="133" t="s">
        <v>2433</v>
      </c>
      <c r="M104" s="234" t="s">
        <v>2530</v>
      </c>
      <c r="N104" s="93" t="s">
        <v>2443</v>
      </c>
      <c r="O104" s="132" t="s">
        <v>2618</v>
      </c>
      <c r="P104" s="133"/>
      <c r="Q104" s="157">
        <v>44459.789583333331</v>
      </c>
    </row>
    <row r="105" spans="1:17" s="119" customFormat="1" ht="18" x14ac:dyDescent="0.25">
      <c r="A105" s="132" t="str">
        <f>VLOOKUP(E105,'LISTADO ATM'!$A$2:$C$901,3,0)</f>
        <v>NORTE</v>
      </c>
      <c r="B105" s="134">
        <v>3336030527</v>
      </c>
      <c r="C105" s="94">
        <v>44458.830057870371</v>
      </c>
      <c r="D105" s="94" t="s">
        <v>2615</v>
      </c>
      <c r="E105" s="122">
        <v>492</v>
      </c>
      <c r="F105" s="132" t="str">
        <f>VLOOKUP(E105,VIP!$A$2:$O16021,2,0)</f>
        <v>DRBR492</v>
      </c>
      <c r="G105" s="132" t="str">
        <f>VLOOKUP(E105,'LISTADO ATM'!$A$2:$B$900,2,0)</f>
        <v>ATM S/M Nacional  El Dorado Santiago</v>
      </c>
      <c r="H105" s="132" t="str">
        <f>VLOOKUP(E105,VIP!$A$2:$O20982,7,FALSE)</f>
        <v>N/A</v>
      </c>
      <c r="I105" s="132" t="str">
        <f>VLOOKUP(E105,VIP!$A$2:$O12947,8,FALSE)</f>
        <v>N/A</v>
      </c>
      <c r="J105" s="132" t="str">
        <f>VLOOKUP(E105,VIP!$A$2:$O12897,8,FALSE)</f>
        <v>N/A</v>
      </c>
      <c r="K105" s="132" t="str">
        <f>VLOOKUP(E105,VIP!$A$2:$O16471,6,0)</f>
        <v>N/A</v>
      </c>
      <c r="L105" s="133" t="s">
        <v>2409</v>
      </c>
      <c r="M105" s="234" t="s">
        <v>2530</v>
      </c>
      <c r="N105" s="93" t="s">
        <v>2443</v>
      </c>
      <c r="O105" s="132" t="s">
        <v>2616</v>
      </c>
      <c r="P105" s="133"/>
      <c r="Q105" s="157">
        <v>44459.789583333331</v>
      </c>
    </row>
    <row r="106" spans="1:17" s="119" customFormat="1" ht="18" x14ac:dyDescent="0.25">
      <c r="A106" s="132" t="str">
        <f>VLOOKUP(E106,'LISTADO ATM'!$A$2:$C$901,3,0)</f>
        <v>SUR</v>
      </c>
      <c r="B106" s="134">
        <v>3336030528</v>
      </c>
      <c r="C106" s="94">
        <v>44458.831770833334</v>
      </c>
      <c r="D106" s="94" t="s">
        <v>2459</v>
      </c>
      <c r="E106" s="122">
        <v>582</v>
      </c>
      <c r="F106" s="132" t="str">
        <f>VLOOKUP(E106,VIP!$A$2:$O16020,2,0)</f>
        <v xml:space="preserve">DRBR582 </v>
      </c>
      <c r="G106" s="132" t="str">
        <f>VLOOKUP(E106,'LISTADO ATM'!$A$2:$B$900,2,0)</f>
        <v>ATM Estación Sabana Yegua</v>
      </c>
      <c r="H106" s="132" t="str">
        <f>VLOOKUP(E106,VIP!$A$2:$O20981,7,FALSE)</f>
        <v>N/A</v>
      </c>
      <c r="I106" s="132" t="str">
        <f>VLOOKUP(E106,VIP!$A$2:$O12946,8,FALSE)</f>
        <v>N/A</v>
      </c>
      <c r="J106" s="132" t="str">
        <f>VLOOKUP(E106,VIP!$A$2:$O12896,8,FALSE)</f>
        <v>N/A</v>
      </c>
      <c r="K106" s="132" t="str">
        <f>VLOOKUP(E106,VIP!$A$2:$O16470,6,0)</f>
        <v>N/A</v>
      </c>
      <c r="L106" s="133" t="s">
        <v>2409</v>
      </c>
      <c r="M106" s="93" t="s">
        <v>2437</v>
      </c>
      <c r="N106" s="93" t="s">
        <v>2443</v>
      </c>
      <c r="O106" s="132" t="s">
        <v>2618</v>
      </c>
      <c r="P106" s="133"/>
      <c r="Q106" s="135" t="s">
        <v>2409</v>
      </c>
    </row>
    <row r="107" spans="1:17" s="119" customFormat="1" ht="18" x14ac:dyDescent="0.25">
      <c r="A107" s="132" t="str">
        <f>VLOOKUP(E107,'LISTADO ATM'!$A$2:$C$901,3,0)</f>
        <v>DISTRITO NACIONAL</v>
      </c>
      <c r="B107" s="134">
        <v>3336030529</v>
      </c>
      <c r="C107" s="94">
        <v>44458.833668981482</v>
      </c>
      <c r="D107" s="94" t="s">
        <v>2440</v>
      </c>
      <c r="E107" s="122">
        <v>425</v>
      </c>
      <c r="F107" s="132" t="str">
        <f>VLOOKUP(E107,VIP!$A$2:$O16019,2,0)</f>
        <v>DRBR425</v>
      </c>
      <c r="G107" s="132" t="str">
        <f>VLOOKUP(E107,'LISTADO ATM'!$A$2:$B$900,2,0)</f>
        <v xml:space="preserve">ATM UNP Jumbo Luperón II </v>
      </c>
      <c r="H107" s="132" t="str">
        <f>VLOOKUP(E107,VIP!$A$2:$O20980,7,FALSE)</f>
        <v>Si</v>
      </c>
      <c r="I107" s="132" t="str">
        <f>VLOOKUP(E107,VIP!$A$2:$O12945,8,FALSE)</f>
        <v>Si</v>
      </c>
      <c r="J107" s="132" t="str">
        <f>VLOOKUP(E107,VIP!$A$2:$O12895,8,FALSE)</f>
        <v>Si</v>
      </c>
      <c r="K107" s="132" t="str">
        <f>VLOOKUP(E107,VIP!$A$2:$O16469,6,0)</f>
        <v>NO</v>
      </c>
      <c r="L107" s="133" t="s">
        <v>2409</v>
      </c>
      <c r="M107" s="234" t="s">
        <v>2530</v>
      </c>
      <c r="N107" s="93" t="s">
        <v>2443</v>
      </c>
      <c r="O107" s="132" t="s">
        <v>2444</v>
      </c>
      <c r="P107" s="133"/>
      <c r="Q107" s="157">
        <v>44459.789583333331</v>
      </c>
    </row>
    <row r="108" spans="1:17" s="119" customFormat="1" ht="18" x14ac:dyDescent="0.25">
      <c r="A108" s="132" t="str">
        <f>VLOOKUP(E108,'LISTADO ATM'!$A$2:$C$901,3,0)</f>
        <v>NORTE</v>
      </c>
      <c r="B108" s="134">
        <v>3336030530</v>
      </c>
      <c r="C108" s="94">
        <v>44458.841087962966</v>
      </c>
      <c r="D108" s="94" t="s">
        <v>2459</v>
      </c>
      <c r="E108" s="122">
        <v>605</v>
      </c>
      <c r="F108" s="132" t="str">
        <f>VLOOKUP(E108,VIP!$A$2:$O16018,2,0)</f>
        <v>DRBR141</v>
      </c>
      <c r="G108" s="132" t="str">
        <f>VLOOKUP(E108,'LISTADO ATM'!$A$2:$B$900,2,0)</f>
        <v xml:space="preserve">ATM Oficina Bonao I </v>
      </c>
      <c r="H108" s="132" t="str">
        <f>VLOOKUP(E108,VIP!$A$2:$O20979,7,FALSE)</f>
        <v>Si</v>
      </c>
      <c r="I108" s="132" t="str">
        <f>VLOOKUP(E108,VIP!$A$2:$O12944,8,FALSE)</f>
        <v>Si</v>
      </c>
      <c r="J108" s="132" t="str">
        <f>VLOOKUP(E108,VIP!$A$2:$O12894,8,FALSE)</f>
        <v>Si</v>
      </c>
      <c r="K108" s="132" t="str">
        <f>VLOOKUP(E108,VIP!$A$2:$O16468,6,0)</f>
        <v>SI</v>
      </c>
      <c r="L108" s="133" t="s">
        <v>2409</v>
      </c>
      <c r="M108" s="234" t="s">
        <v>2530</v>
      </c>
      <c r="N108" s="93" t="s">
        <v>2443</v>
      </c>
      <c r="O108" s="132" t="s">
        <v>2618</v>
      </c>
      <c r="P108" s="133"/>
      <c r="Q108" s="157">
        <v>44459.789583333331</v>
      </c>
    </row>
    <row r="109" spans="1:17" s="119" customFormat="1" ht="18" x14ac:dyDescent="0.25">
      <c r="A109" s="132" t="str">
        <f>VLOOKUP(E109,'LISTADO ATM'!$A$2:$C$901,3,0)</f>
        <v>DISTRITO NACIONAL</v>
      </c>
      <c r="B109" s="134">
        <v>3336030531</v>
      </c>
      <c r="C109" s="94">
        <v>44458.855983796297</v>
      </c>
      <c r="D109" s="94" t="s">
        <v>2174</v>
      </c>
      <c r="E109" s="122">
        <v>698</v>
      </c>
      <c r="F109" s="132" t="str">
        <f>VLOOKUP(E109,VIP!$A$2:$O16017,2,0)</f>
        <v>DRBR698</v>
      </c>
      <c r="G109" s="132" t="str">
        <f>VLOOKUP(E109,'LISTADO ATM'!$A$2:$B$900,2,0)</f>
        <v>ATM Parador Bellamar</v>
      </c>
      <c r="H109" s="132" t="str">
        <f>VLOOKUP(E109,VIP!$A$2:$O20978,7,FALSE)</f>
        <v>Si</v>
      </c>
      <c r="I109" s="132" t="str">
        <f>VLOOKUP(E109,VIP!$A$2:$O12943,8,FALSE)</f>
        <v>Si</v>
      </c>
      <c r="J109" s="132" t="str">
        <f>VLOOKUP(E109,VIP!$A$2:$O12893,8,FALSE)</f>
        <v>Si</v>
      </c>
      <c r="K109" s="132" t="str">
        <f>VLOOKUP(E109,VIP!$A$2:$O16467,6,0)</f>
        <v>NO</v>
      </c>
      <c r="L109" s="133" t="s">
        <v>2612</v>
      </c>
      <c r="M109" s="234" t="s">
        <v>2530</v>
      </c>
      <c r="N109" s="93" t="s">
        <v>2443</v>
      </c>
      <c r="O109" s="132" t="s">
        <v>2445</v>
      </c>
      <c r="P109" s="133"/>
      <c r="Q109" s="157">
        <v>44459.619444444441</v>
      </c>
    </row>
    <row r="110" spans="1:17" s="119" customFormat="1" ht="18" x14ac:dyDescent="0.25">
      <c r="A110" s="132" t="str">
        <f>VLOOKUP(E110,'LISTADO ATM'!$A$2:$C$901,3,0)</f>
        <v>DISTRITO NACIONAL</v>
      </c>
      <c r="B110" s="134">
        <v>3336030532</v>
      </c>
      <c r="C110" s="94">
        <v>44458.863275462965</v>
      </c>
      <c r="D110" s="94" t="s">
        <v>2459</v>
      </c>
      <c r="E110" s="122">
        <v>721</v>
      </c>
      <c r="F110" s="132" t="str">
        <f>VLOOKUP(E110,VIP!$A$2:$O16016,2,0)</f>
        <v>DRBR23A</v>
      </c>
      <c r="G110" s="132" t="str">
        <f>VLOOKUP(E110,'LISTADO ATM'!$A$2:$B$900,2,0)</f>
        <v xml:space="preserve">ATM Oficina Charles de Gaulle II </v>
      </c>
      <c r="H110" s="132" t="str">
        <f>VLOOKUP(E110,VIP!$A$2:$O20977,7,FALSE)</f>
        <v>Si</v>
      </c>
      <c r="I110" s="132" t="str">
        <f>VLOOKUP(E110,VIP!$A$2:$O12942,8,FALSE)</f>
        <v>Si</v>
      </c>
      <c r="J110" s="132" t="str">
        <f>VLOOKUP(E110,VIP!$A$2:$O12892,8,FALSE)</f>
        <v>Si</v>
      </c>
      <c r="K110" s="132" t="str">
        <f>VLOOKUP(E110,VIP!$A$2:$O16466,6,0)</f>
        <v>NO</v>
      </c>
      <c r="L110" s="133" t="s">
        <v>2409</v>
      </c>
      <c r="M110" s="93" t="s">
        <v>2437</v>
      </c>
      <c r="N110" s="93" t="s">
        <v>2443</v>
      </c>
      <c r="O110" s="132" t="s">
        <v>2618</v>
      </c>
      <c r="P110" s="133"/>
      <c r="Q110" s="135" t="s">
        <v>2409</v>
      </c>
    </row>
    <row r="111" spans="1:17" s="119" customFormat="1" ht="18" x14ac:dyDescent="0.25">
      <c r="A111" s="132" t="str">
        <f>VLOOKUP(E111,'LISTADO ATM'!$A$2:$C$901,3,0)</f>
        <v>DISTRITO NACIONAL</v>
      </c>
      <c r="B111" s="134">
        <v>3336030533</v>
      </c>
      <c r="C111" s="94">
        <v>44458.873194444444</v>
      </c>
      <c r="D111" s="94" t="s">
        <v>2174</v>
      </c>
      <c r="E111" s="122">
        <v>622</v>
      </c>
      <c r="F111" s="132" t="str">
        <f>VLOOKUP(E111,VIP!$A$2:$O16015,2,0)</f>
        <v>DRBR622</v>
      </c>
      <c r="G111" s="132" t="str">
        <f>VLOOKUP(E111,'LISTADO ATM'!$A$2:$B$900,2,0)</f>
        <v xml:space="preserve">ATM Ayuntamiento D.N. </v>
      </c>
      <c r="H111" s="132" t="str">
        <f>VLOOKUP(E111,VIP!$A$2:$O20976,7,FALSE)</f>
        <v>Si</v>
      </c>
      <c r="I111" s="132" t="str">
        <f>VLOOKUP(E111,VIP!$A$2:$O12941,8,FALSE)</f>
        <v>Si</v>
      </c>
      <c r="J111" s="132" t="str">
        <f>VLOOKUP(E111,VIP!$A$2:$O12891,8,FALSE)</f>
        <v>Si</v>
      </c>
      <c r="K111" s="132" t="str">
        <f>VLOOKUP(E111,VIP!$A$2:$O16465,6,0)</f>
        <v>NO</v>
      </c>
      <c r="L111" s="133" t="s">
        <v>2238</v>
      </c>
      <c r="M111" s="234" t="s">
        <v>2530</v>
      </c>
      <c r="N111" s="93" t="s">
        <v>2443</v>
      </c>
      <c r="O111" s="132" t="s">
        <v>2445</v>
      </c>
      <c r="P111" s="133"/>
      <c r="Q111" s="157">
        <v>44459.599305555559</v>
      </c>
    </row>
    <row r="112" spans="1:17" s="119" customFormat="1" ht="18" x14ac:dyDescent="0.25">
      <c r="A112" s="132" t="str">
        <f>VLOOKUP(E112,'LISTADO ATM'!$A$2:$C$901,3,0)</f>
        <v>NORTE</v>
      </c>
      <c r="B112" s="134">
        <v>3336030540</v>
      </c>
      <c r="C112" s="94">
        <v>44458.938437500001</v>
      </c>
      <c r="D112" s="94" t="s">
        <v>2175</v>
      </c>
      <c r="E112" s="122">
        <v>63</v>
      </c>
      <c r="F112" s="132" t="str">
        <f>VLOOKUP(E112,VIP!$A$2:$O16014,2,0)</f>
        <v>DRBR063</v>
      </c>
      <c r="G112" s="132" t="str">
        <f>VLOOKUP(E112,'LISTADO ATM'!$A$2:$B$900,2,0)</f>
        <v xml:space="preserve">ATM Oficina Villa Vásquez (Montecristi) </v>
      </c>
      <c r="H112" s="132" t="str">
        <f>VLOOKUP(E112,VIP!$A$2:$O20975,7,FALSE)</f>
        <v>Si</v>
      </c>
      <c r="I112" s="132" t="str">
        <f>VLOOKUP(E112,VIP!$A$2:$O12940,8,FALSE)</f>
        <v>Si</v>
      </c>
      <c r="J112" s="132" t="str">
        <f>VLOOKUP(E112,VIP!$A$2:$O12890,8,FALSE)</f>
        <v>Si</v>
      </c>
      <c r="K112" s="132" t="str">
        <f>VLOOKUP(E112,VIP!$A$2:$O16464,6,0)</f>
        <v>NO</v>
      </c>
      <c r="L112" s="133" t="s">
        <v>2455</v>
      </c>
      <c r="M112" s="234" t="s">
        <v>2530</v>
      </c>
      <c r="N112" s="93" t="s">
        <v>2443</v>
      </c>
      <c r="O112" s="132" t="s">
        <v>2626</v>
      </c>
      <c r="P112" s="133"/>
      <c r="Q112" s="157">
        <v>44449.636805555558</v>
      </c>
    </row>
    <row r="113" spans="1:17" s="119" customFormat="1" ht="18" x14ac:dyDescent="0.25">
      <c r="A113" s="132" t="str">
        <f>VLOOKUP(E113,'LISTADO ATM'!$A$2:$C$901,3,0)</f>
        <v>DISTRITO NACIONAL</v>
      </c>
      <c r="B113" s="134">
        <v>3336030541</v>
      </c>
      <c r="C113" s="94">
        <v>44458.948078703703</v>
      </c>
      <c r="D113" s="94" t="s">
        <v>2174</v>
      </c>
      <c r="E113" s="122">
        <v>13</v>
      </c>
      <c r="F113" s="132" t="str">
        <f>VLOOKUP(E113,VIP!$A$2:$O16013,2,0)</f>
        <v>DRBR013</v>
      </c>
      <c r="G113" s="132" t="str">
        <f>VLOOKUP(E113,'LISTADO ATM'!$A$2:$B$900,2,0)</f>
        <v xml:space="preserve">ATM CDEEE </v>
      </c>
      <c r="H113" s="132" t="str">
        <f>VLOOKUP(E113,VIP!$A$2:$O20974,7,FALSE)</f>
        <v>Si</v>
      </c>
      <c r="I113" s="132" t="str">
        <f>VLOOKUP(E113,VIP!$A$2:$O12939,8,FALSE)</f>
        <v>Si</v>
      </c>
      <c r="J113" s="132" t="str">
        <f>VLOOKUP(E113,VIP!$A$2:$O12889,8,FALSE)</f>
        <v>Si</v>
      </c>
      <c r="K113" s="132" t="str">
        <f>VLOOKUP(E113,VIP!$A$2:$O16463,6,0)</f>
        <v>NO</v>
      </c>
      <c r="L113" s="133" t="s">
        <v>2212</v>
      </c>
      <c r="M113" s="234" t="s">
        <v>2530</v>
      </c>
      <c r="N113" s="93" t="s">
        <v>2443</v>
      </c>
      <c r="O113" s="132" t="s">
        <v>2445</v>
      </c>
      <c r="P113" s="133"/>
      <c r="Q113" s="157">
        <v>44459.600694444445</v>
      </c>
    </row>
    <row r="114" spans="1:17" ht="18" x14ac:dyDescent="0.25">
      <c r="A114" s="132" t="str">
        <f>VLOOKUP(E114,'LISTADO ATM'!$A$2:$C$901,3,0)</f>
        <v>NORTE</v>
      </c>
      <c r="B114" s="134">
        <v>3336030542</v>
      </c>
      <c r="C114" s="94">
        <v>44458.94866898148</v>
      </c>
      <c r="D114" s="94" t="s">
        <v>2175</v>
      </c>
      <c r="E114" s="122">
        <v>277</v>
      </c>
      <c r="F114" s="132" t="str">
        <f>VLOOKUP(E114,VIP!$A$2:$O16012,2,0)</f>
        <v>DRBR277</v>
      </c>
      <c r="G114" s="132" t="str">
        <f>VLOOKUP(E114,'LISTADO ATM'!$A$2:$B$900,2,0)</f>
        <v xml:space="preserve">ATM Oficina Duarte (Santiago) </v>
      </c>
      <c r="H114" s="132" t="str">
        <f>VLOOKUP(E114,VIP!$A$2:$O20973,7,FALSE)</f>
        <v>Si</v>
      </c>
      <c r="I114" s="132" t="str">
        <f>VLOOKUP(E114,VIP!$A$2:$O12938,8,FALSE)</f>
        <v>Si</v>
      </c>
      <c r="J114" s="132" t="str">
        <f>VLOOKUP(E114,VIP!$A$2:$O12888,8,FALSE)</f>
        <v>Si</v>
      </c>
      <c r="K114" s="132" t="str">
        <f>VLOOKUP(E114,VIP!$A$2:$O16462,6,0)</f>
        <v>NO</v>
      </c>
      <c r="L114" s="133" t="s">
        <v>2212</v>
      </c>
      <c r="M114" s="234" t="s">
        <v>2530</v>
      </c>
      <c r="N114" s="93" t="s">
        <v>2443</v>
      </c>
      <c r="O114" s="132" t="s">
        <v>2626</v>
      </c>
      <c r="P114" s="133"/>
      <c r="Q114" s="157">
        <v>44459.789583333331</v>
      </c>
    </row>
    <row r="115" spans="1:17" ht="18" x14ac:dyDescent="0.25">
      <c r="A115" s="132" t="str">
        <f>VLOOKUP(E115,'LISTADO ATM'!$A$2:$C$901,3,0)</f>
        <v>NORTE</v>
      </c>
      <c r="B115" s="134">
        <v>3336030543</v>
      </c>
      <c r="C115" s="94">
        <v>44458.994675925926</v>
      </c>
      <c r="D115" s="94" t="s">
        <v>2459</v>
      </c>
      <c r="E115" s="122">
        <v>778</v>
      </c>
      <c r="F115" s="132" t="str">
        <f>VLOOKUP(E115,VIP!$A$2:$O16015,2,0)</f>
        <v>DRBR202</v>
      </c>
      <c r="G115" s="132" t="str">
        <f>VLOOKUP(E115,'LISTADO ATM'!$A$2:$B$900,2,0)</f>
        <v xml:space="preserve">ATM Oficina Esperanza (Mao) </v>
      </c>
      <c r="H115" s="132" t="str">
        <f>VLOOKUP(E115,VIP!$A$2:$O20976,7,FALSE)</f>
        <v>Si</v>
      </c>
      <c r="I115" s="132" t="str">
        <f>VLOOKUP(E115,VIP!$A$2:$O12941,8,FALSE)</f>
        <v>Si</v>
      </c>
      <c r="J115" s="132" t="str">
        <f>VLOOKUP(E115,VIP!$A$2:$O12891,8,FALSE)</f>
        <v>Si</v>
      </c>
      <c r="K115" s="132" t="str">
        <f>VLOOKUP(E115,VIP!$A$2:$O16465,6,0)</f>
        <v>NO</v>
      </c>
      <c r="L115" s="133" t="s">
        <v>2409</v>
      </c>
      <c r="M115" s="234" t="s">
        <v>2530</v>
      </c>
      <c r="N115" s="93" t="s">
        <v>2443</v>
      </c>
      <c r="O115" s="132" t="s">
        <v>2618</v>
      </c>
      <c r="P115" s="133"/>
      <c r="Q115" s="157">
        <v>44459.411111111112</v>
      </c>
    </row>
    <row r="116" spans="1:17" ht="18" x14ac:dyDescent="0.25">
      <c r="A116" s="132" t="str">
        <f>VLOOKUP(E116,'LISTADO ATM'!$A$2:$C$901,3,0)</f>
        <v>DISTRITO NACIONAL</v>
      </c>
      <c r="B116" s="134">
        <v>3336030544</v>
      </c>
      <c r="C116" s="94">
        <v>44458.996296296296</v>
      </c>
      <c r="D116" s="94" t="s">
        <v>2440</v>
      </c>
      <c r="E116" s="122">
        <v>884</v>
      </c>
      <c r="F116" s="132" t="str">
        <f>VLOOKUP(E116,VIP!$A$2:$O16014,2,0)</f>
        <v>DRBR884</v>
      </c>
      <c r="G116" s="132" t="str">
        <f>VLOOKUP(E116,'LISTADO ATM'!$A$2:$B$900,2,0)</f>
        <v xml:space="preserve">ATM UNP Olé Sabana Perdida </v>
      </c>
      <c r="H116" s="132" t="str">
        <f>VLOOKUP(E116,VIP!$A$2:$O20975,7,FALSE)</f>
        <v>Si</v>
      </c>
      <c r="I116" s="132" t="str">
        <f>VLOOKUP(E116,VIP!$A$2:$O12940,8,FALSE)</f>
        <v>Si</v>
      </c>
      <c r="J116" s="132" t="str">
        <f>VLOOKUP(E116,VIP!$A$2:$O12890,8,FALSE)</f>
        <v>Si</v>
      </c>
      <c r="K116" s="132" t="str">
        <f>VLOOKUP(E116,VIP!$A$2:$O16464,6,0)</f>
        <v>NO</v>
      </c>
      <c r="L116" s="133" t="s">
        <v>2409</v>
      </c>
      <c r="M116" s="234" t="s">
        <v>2530</v>
      </c>
      <c r="N116" s="93" t="s">
        <v>2443</v>
      </c>
      <c r="O116" s="132" t="s">
        <v>2444</v>
      </c>
      <c r="P116" s="133"/>
      <c r="Q116" s="157">
        <v>44459.789583333331</v>
      </c>
    </row>
    <row r="117" spans="1:17" ht="18" x14ac:dyDescent="0.25">
      <c r="A117" s="132" t="str">
        <f>VLOOKUP(E117,'LISTADO ATM'!$A$2:$C$901,3,0)</f>
        <v>NORTE</v>
      </c>
      <c r="B117" s="134">
        <v>3336030547</v>
      </c>
      <c r="C117" s="94">
        <v>44459.02752314815</v>
      </c>
      <c r="D117" s="94" t="s">
        <v>2175</v>
      </c>
      <c r="E117" s="122">
        <v>496</v>
      </c>
      <c r="F117" s="132" t="str">
        <f>VLOOKUP(E117,VIP!$A$2:$O16013,2,0)</f>
        <v>DRBR496</v>
      </c>
      <c r="G117" s="132" t="str">
        <f>VLOOKUP(E117,'LISTADO ATM'!$A$2:$B$900,2,0)</f>
        <v xml:space="preserve">ATM Multicentro La Sirena Bonao </v>
      </c>
      <c r="H117" s="132" t="str">
        <f>VLOOKUP(E117,VIP!$A$2:$O20974,7,FALSE)</f>
        <v>Si</v>
      </c>
      <c r="I117" s="132" t="str">
        <f>VLOOKUP(E117,VIP!$A$2:$O12939,8,FALSE)</f>
        <v>Si</v>
      </c>
      <c r="J117" s="132" t="str">
        <f>VLOOKUP(E117,VIP!$A$2:$O12889,8,FALSE)</f>
        <v>Si</v>
      </c>
      <c r="K117" s="132" t="str">
        <f>VLOOKUP(E117,VIP!$A$2:$O16463,6,0)</f>
        <v>NO</v>
      </c>
      <c r="L117" s="133" t="s">
        <v>2455</v>
      </c>
      <c r="M117" s="234" t="s">
        <v>2530</v>
      </c>
      <c r="N117" s="93" t="s">
        <v>2443</v>
      </c>
      <c r="O117" s="132" t="s">
        <v>2626</v>
      </c>
      <c r="P117" s="133"/>
      <c r="Q117" s="157">
        <v>44449.654861111114</v>
      </c>
    </row>
    <row r="118" spans="1:17" ht="18" x14ac:dyDescent="0.25">
      <c r="A118" s="132" t="str">
        <f>VLOOKUP(E118,'LISTADO ATM'!$A$2:$C$901,3,0)</f>
        <v>DISTRITO NACIONAL</v>
      </c>
      <c r="B118" s="134">
        <v>3336030548</v>
      </c>
      <c r="C118" s="94">
        <v>44459.047777777778</v>
      </c>
      <c r="D118" s="94" t="s">
        <v>2174</v>
      </c>
      <c r="E118" s="122">
        <v>453</v>
      </c>
      <c r="F118" s="132" t="str">
        <f>VLOOKUP(E118,VIP!$A$2:$O16018,2,0)</f>
        <v>DRBR453</v>
      </c>
      <c r="G118" s="132" t="str">
        <f>VLOOKUP(E118,'LISTADO ATM'!$A$2:$B$900,2,0)</f>
        <v xml:space="preserve">ATM Autobanco Sarasota II </v>
      </c>
      <c r="H118" s="132" t="str">
        <f>VLOOKUP(E118,VIP!$A$2:$O20979,7,FALSE)</f>
        <v>Si</v>
      </c>
      <c r="I118" s="132" t="str">
        <f>VLOOKUP(E118,VIP!$A$2:$O12944,8,FALSE)</f>
        <v>Si</v>
      </c>
      <c r="J118" s="132" t="str">
        <f>VLOOKUP(E118,VIP!$A$2:$O12894,8,FALSE)</f>
        <v>Si</v>
      </c>
      <c r="K118" s="132" t="str">
        <f>VLOOKUP(E118,VIP!$A$2:$O16468,6,0)</f>
        <v>SI</v>
      </c>
      <c r="L118" s="133" t="s">
        <v>2212</v>
      </c>
      <c r="M118" s="93" t="s">
        <v>2437</v>
      </c>
      <c r="N118" s="93" t="s">
        <v>2443</v>
      </c>
      <c r="O118" s="132" t="s">
        <v>2445</v>
      </c>
      <c r="P118" s="133"/>
      <c r="Q118" s="135" t="s">
        <v>2212</v>
      </c>
    </row>
    <row r="119" spans="1:17" ht="18" x14ac:dyDescent="0.25">
      <c r="A119" s="132" t="str">
        <f>VLOOKUP(E119,'LISTADO ATM'!$A$2:$C$901,3,0)</f>
        <v>DISTRITO NACIONAL</v>
      </c>
      <c r="B119" s="134">
        <v>3336030549</v>
      </c>
      <c r="C119" s="94">
        <v>44459.048703703702</v>
      </c>
      <c r="D119" s="94" t="s">
        <v>2174</v>
      </c>
      <c r="E119" s="122">
        <v>946</v>
      </c>
      <c r="F119" s="132" t="str">
        <f>VLOOKUP(E119,VIP!$A$2:$O16017,2,0)</f>
        <v>DRBR24R</v>
      </c>
      <c r="G119" s="132" t="str">
        <f>VLOOKUP(E119,'LISTADO ATM'!$A$2:$B$900,2,0)</f>
        <v xml:space="preserve">ATM Oficina Núñez de Cáceres I </v>
      </c>
      <c r="H119" s="132" t="str">
        <f>VLOOKUP(E119,VIP!$A$2:$O20978,7,FALSE)</f>
        <v>Si</v>
      </c>
      <c r="I119" s="132" t="str">
        <f>VLOOKUP(E119,VIP!$A$2:$O12943,8,FALSE)</f>
        <v>Si</v>
      </c>
      <c r="J119" s="132" t="str">
        <f>VLOOKUP(E119,VIP!$A$2:$O12893,8,FALSE)</f>
        <v>Si</v>
      </c>
      <c r="K119" s="132" t="str">
        <f>VLOOKUP(E119,VIP!$A$2:$O16467,6,0)</f>
        <v>NO</v>
      </c>
      <c r="L119" s="133" t="s">
        <v>2455</v>
      </c>
      <c r="M119" s="93" t="s">
        <v>2437</v>
      </c>
      <c r="N119" s="93" t="s">
        <v>2443</v>
      </c>
      <c r="O119" s="132" t="s">
        <v>2445</v>
      </c>
      <c r="P119" s="133"/>
      <c r="Q119" s="135" t="s">
        <v>2455</v>
      </c>
    </row>
    <row r="120" spans="1:17" ht="18" x14ac:dyDescent="0.25">
      <c r="A120" s="132" t="str">
        <f>VLOOKUP(E120,'LISTADO ATM'!$A$2:$C$901,3,0)</f>
        <v>DISTRITO NACIONAL</v>
      </c>
      <c r="B120" s="134">
        <v>3336030550</v>
      </c>
      <c r="C120" s="94">
        <v>44459.049317129633</v>
      </c>
      <c r="D120" s="94" t="s">
        <v>2174</v>
      </c>
      <c r="E120" s="137">
        <v>239</v>
      </c>
      <c r="F120" s="132" t="str">
        <f>VLOOKUP(E120,VIP!$A$2:$O16016,2,0)</f>
        <v>DRBR239</v>
      </c>
      <c r="G120" s="132" t="str">
        <f>VLOOKUP(E120,'LISTADO ATM'!$A$2:$B$900,2,0)</f>
        <v xml:space="preserve">ATM Autobanco Charles de Gaulle </v>
      </c>
      <c r="H120" s="132" t="str">
        <f>VLOOKUP(E120,VIP!$A$2:$O20977,7,FALSE)</f>
        <v>Si</v>
      </c>
      <c r="I120" s="132" t="str">
        <f>VLOOKUP(E120,VIP!$A$2:$O12942,8,FALSE)</f>
        <v>Si</v>
      </c>
      <c r="J120" s="132" t="str">
        <f>VLOOKUP(E120,VIP!$A$2:$O12892,8,FALSE)</f>
        <v>Si</v>
      </c>
      <c r="K120" s="132" t="str">
        <f>VLOOKUP(E120,VIP!$A$2:$O16466,6,0)</f>
        <v>SI</v>
      </c>
      <c r="L120" s="133" t="s">
        <v>2212</v>
      </c>
      <c r="M120" s="234" t="s">
        <v>2530</v>
      </c>
      <c r="N120" s="93" t="s">
        <v>2443</v>
      </c>
      <c r="O120" s="132" t="s">
        <v>2445</v>
      </c>
      <c r="P120" s="133"/>
      <c r="Q120" s="157">
        <v>44459.600694444445</v>
      </c>
    </row>
    <row r="121" spans="1:17" ht="18" x14ac:dyDescent="0.25">
      <c r="A121" s="132" t="str">
        <f>VLOOKUP(E121,'LISTADO ATM'!$A$2:$C$901,3,0)</f>
        <v>DISTRITO NACIONAL</v>
      </c>
      <c r="B121" s="134">
        <v>3336030551</v>
      </c>
      <c r="C121" s="94">
        <v>44459.050821759258</v>
      </c>
      <c r="D121" s="94" t="s">
        <v>2174</v>
      </c>
      <c r="E121" s="122">
        <v>458</v>
      </c>
      <c r="F121" s="132" t="str">
        <f>VLOOKUP(E121,VIP!$A$2:$O16015,2,0)</f>
        <v>DRBR458</v>
      </c>
      <c r="G121" s="132" t="str">
        <f>VLOOKUP(E121,'LISTADO ATM'!$A$2:$B$900,2,0)</f>
        <v>ATM Hospital Dario Contreras</v>
      </c>
      <c r="H121" s="132" t="str">
        <f>VLOOKUP(E121,VIP!$A$2:$O20976,7,FALSE)</f>
        <v>Si</v>
      </c>
      <c r="I121" s="132" t="str">
        <f>VLOOKUP(E121,VIP!$A$2:$O12941,8,FALSE)</f>
        <v>Si</v>
      </c>
      <c r="J121" s="132" t="str">
        <f>VLOOKUP(E121,VIP!$A$2:$O12891,8,FALSE)</f>
        <v>Si</v>
      </c>
      <c r="K121" s="132" t="str">
        <f>VLOOKUP(E121,VIP!$A$2:$O16465,6,0)</f>
        <v>NO</v>
      </c>
      <c r="L121" s="133" t="s">
        <v>2455</v>
      </c>
      <c r="M121" s="234" t="s">
        <v>2530</v>
      </c>
      <c r="N121" s="93" t="s">
        <v>2443</v>
      </c>
      <c r="O121" s="132" t="s">
        <v>2445</v>
      </c>
      <c r="P121" s="133"/>
      <c r="Q121" s="157">
        <v>44449.637499999997</v>
      </c>
    </row>
    <row r="122" spans="1:17" s="119" customFormat="1" ht="18" x14ac:dyDescent="0.25">
      <c r="A122" s="139" t="str">
        <f>VLOOKUP(E122,'LISTADO ATM'!$A$2:$C$901,3,0)</f>
        <v>NORTE</v>
      </c>
      <c r="B122" s="146">
        <v>3336030553</v>
      </c>
      <c r="C122" s="94">
        <v>44459.076886574076</v>
      </c>
      <c r="D122" s="94" t="s">
        <v>2459</v>
      </c>
      <c r="E122" s="137">
        <v>142</v>
      </c>
      <c r="F122" s="139" t="str">
        <f>VLOOKUP(E122,VIP!$A$2:$O16014,2,0)</f>
        <v>DRBR142</v>
      </c>
      <c r="G122" s="139" t="str">
        <f>VLOOKUP(E122,'LISTADO ATM'!$A$2:$B$900,2,0)</f>
        <v xml:space="preserve">ATM Centro de Caja Galerías Bonao </v>
      </c>
      <c r="H122" s="139" t="str">
        <f>VLOOKUP(E122,VIP!$A$2:$O20975,7,FALSE)</f>
        <v>Si</v>
      </c>
      <c r="I122" s="139" t="str">
        <f>VLOOKUP(E122,VIP!$A$2:$O12940,8,FALSE)</f>
        <v>Si</v>
      </c>
      <c r="J122" s="139" t="str">
        <f>VLOOKUP(E122,VIP!$A$2:$O12890,8,FALSE)</f>
        <v>Si</v>
      </c>
      <c r="K122" s="139" t="str">
        <f>VLOOKUP(E122,VIP!$A$2:$O16464,6,0)</f>
        <v>SI</v>
      </c>
      <c r="L122" s="145" t="s">
        <v>2409</v>
      </c>
      <c r="M122" s="234" t="s">
        <v>2530</v>
      </c>
      <c r="N122" s="93" t="s">
        <v>2443</v>
      </c>
      <c r="O122" s="139" t="s">
        <v>2617</v>
      </c>
      <c r="P122" s="145"/>
      <c r="Q122" s="157">
        <v>44459.424305555556</v>
      </c>
    </row>
    <row r="123" spans="1:17" s="119" customFormat="1" ht="18" x14ac:dyDescent="0.25">
      <c r="A123" s="139" t="str">
        <f>VLOOKUP(E123,'LISTADO ATM'!$A$2:$C$901,3,0)</f>
        <v>NORTE</v>
      </c>
      <c r="B123" s="146">
        <v>3336030554</v>
      </c>
      <c r="C123" s="94">
        <v>44459.255416666667</v>
      </c>
      <c r="D123" s="94" t="s">
        <v>2459</v>
      </c>
      <c r="E123" s="137">
        <v>431</v>
      </c>
      <c r="F123" s="139" t="str">
        <f>VLOOKUP(E123,VIP!$A$2:$O16046,2,0)</f>
        <v>DRBR583</v>
      </c>
      <c r="G123" s="139" t="str">
        <f>VLOOKUP(E123,'LISTADO ATM'!$A$2:$B$900,2,0)</f>
        <v xml:space="preserve">ATM Autoservicio Sol (Santiago) </v>
      </c>
      <c r="H123" s="139" t="str">
        <f>VLOOKUP(E123,VIP!$A$2:$O21007,7,FALSE)</f>
        <v>Si</v>
      </c>
      <c r="I123" s="139" t="str">
        <f>VLOOKUP(E123,VIP!$A$2:$O12972,8,FALSE)</f>
        <v>Si</v>
      </c>
      <c r="J123" s="139" t="str">
        <f>VLOOKUP(E123,VIP!$A$2:$O12922,8,FALSE)</f>
        <v>Si</v>
      </c>
      <c r="K123" s="139" t="str">
        <f>VLOOKUP(E123,VIP!$A$2:$O16496,6,0)</f>
        <v>SI</v>
      </c>
      <c r="L123" s="145" t="s">
        <v>2607</v>
      </c>
      <c r="M123" s="234" t="s">
        <v>2530</v>
      </c>
      <c r="N123" s="93" t="s">
        <v>2443</v>
      </c>
      <c r="O123" s="139" t="s">
        <v>2617</v>
      </c>
      <c r="P123" s="145"/>
      <c r="Q123" s="157">
        <v>44459.789583333331</v>
      </c>
    </row>
    <row r="124" spans="1:17" s="119" customFormat="1" ht="18" x14ac:dyDescent="0.25">
      <c r="A124" s="139" t="str">
        <f>VLOOKUP(E124,'LISTADO ATM'!$A$2:$C$901,3,0)</f>
        <v>NORTE</v>
      </c>
      <c r="B124" s="146">
        <v>3336030597</v>
      </c>
      <c r="C124" s="94">
        <v>44459.329976851855</v>
      </c>
      <c r="D124" s="94" t="s">
        <v>2459</v>
      </c>
      <c r="E124" s="137">
        <v>277</v>
      </c>
      <c r="F124" s="139" t="str">
        <f>VLOOKUP(E124,VIP!$A$2:$O16045,2,0)</f>
        <v>DRBR277</v>
      </c>
      <c r="G124" s="139" t="str">
        <f>VLOOKUP(E124,'LISTADO ATM'!$A$2:$B$900,2,0)</f>
        <v xml:space="preserve">ATM Oficina Duarte (Santiago) </v>
      </c>
      <c r="H124" s="139" t="str">
        <f>VLOOKUP(E124,VIP!$A$2:$O21006,7,FALSE)</f>
        <v>Si</v>
      </c>
      <c r="I124" s="139" t="str">
        <f>VLOOKUP(E124,VIP!$A$2:$O12971,8,FALSE)</f>
        <v>Si</v>
      </c>
      <c r="J124" s="139" t="str">
        <f>VLOOKUP(E124,VIP!$A$2:$O12921,8,FALSE)</f>
        <v>Si</v>
      </c>
      <c r="K124" s="139" t="str">
        <f>VLOOKUP(E124,VIP!$A$2:$O16495,6,0)</f>
        <v>NO</v>
      </c>
      <c r="L124" s="145" t="s">
        <v>2433</v>
      </c>
      <c r="M124" s="93" t="s">
        <v>2437</v>
      </c>
      <c r="N124" s="93" t="s">
        <v>2443</v>
      </c>
      <c r="O124" s="139" t="s">
        <v>2617</v>
      </c>
      <c r="P124" s="145"/>
      <c r="Q124" s="135" t="s">
        <v>2433</v>
      </c>
    </row>
    <row r="125" spans="1:17" s="119" customFormat="1" ht="18" x14ac:dyDescent="0.25">
      <c r="A125" s="139" t="str">
        <f>VLOOKUP(E125,'LISTADO ATM'!$A$2:$C$901,3,0)</f>
        <v>SUR</v>
      </c>
      <c r="B125" s="146">
        <v>3336030600</v>
      </c>
      <c r="C125" s="94">
        <v>44459.330405092594</v>
      </c>
      <c r="D125" s="94" t="s">
        <v>2174</v>
      </c>
      <c r="E125" s="137">
        <v>297</v>
      </c>
      <c r="F125" s="139" t="str">
        <f>VLOOKUP(E125,VIP!$A$2:$O16044,2,0)</f>
        <v>DRBR297</v>
      </c>
      <c r="G125" s="139" t="str">
        <f>VLOOKUP(E125,'LISTADO ATM'!$A$2:$B$900,2,0)</f>
        <v xml:space="preserve">ATM S/M Cadena Ocoa </v>
      </c>
      <c r="H125" s="139" t="str">
        <f>VLOOKUP(E125,VIP!$A$2:$O21005,7,FALSE)</f>
        <v>Si</v>
      </c>
      <c r="I125" s="139" t="str">
        <f>VLOOKUP(E125,VIP!$A$2:$O12970,8,FALSE)</f>
        <v>Si</v>
      </c>
      <c r="J125" s="139" t="str">
        <f>VLOOKUP(E125,VIP!$A$2:$O12920,8,FALSE)</f>
        <v>Si</v>
      </c>
      <c r="K125" s="139" t="str">
        <f>VLOOKUP(E125,VIP!$A$2:$O16494,6,0)</f>
        <v>NO</v>
      </c>
      <c r="L125" s="145" t="s">
        <v>2212</v>
      </c>
      <c r="M125" s="93" t="s">
        <v>2437</v>
      </c>
      <c r="N125" s="93" t="s">
        <v>2443</v>
      </c>
      <c r="O125" s="139" t="s">
        <v>2445</v>
      </c>
      <c r="P125" s="145"/>
      <c r="Q125" s="135" t="s">
        <v>2212</v>
      </c>
    </row>
    <row r="126" spans="1:17" s="119" customFormat="1" ht="18" x14ac:dyDescent="0.25">
      <c r="A126" s="139" t="str">
        <f>VLOOKUP(E126,'LISTADO ATM'!$A$2:$C$901,3,0)</f>
        <v>DISTRITO NACIONAL</v>
      </c>
      <c r="B126" s="146">
        <v>3336030605</v>
      </c>
      <c r="C126" s="94">
        <v>44459.33216435185</v>
      </c>
      <c r="D126" s="94" t="s">
        <v>2174</v>
      </c>
      <c r="E126" s="137">
        <v>490</v>
      </c>
      <c r="F126" s="139" t="str">
        <f>VLOOKUP(E126,VIP!$A$2:$O16043,2,0)</f>
        <v>DRBR490</v>
      </c>
      <c r="G126" s="139" t="str">
        <f>VLOOKUP(E126,'LISTADO ATM'!$A$2:$B$900,2,0)</f>
        <v xml:space="preserve">ATM Hospital Ney Arias Lora </v>
      </c>
      <c r="H126" s="139" t="str">
        <f>VLOOKUP(E126,VIP!$A$2:$O21004,7,FALSE)</f>
        <v>Si</v>
      </c>
      <c r="I126" s="139" t="str">
        <f>VLOOKUP(E126,VIP!$A$2:$O12969,8,FALSE)</f>
        <v>Si</v>
      </c>
      <c r="J126" s="139" t="str">
        <f>VLOOKUP(E126,VIP!$A$2:$O12919,8,FALSE)</f>
        <v>Si</v>
      </c>
      <c r="K126" s="139" t="str">
        <f>VLOOKUP(E126,VIP!$A$2:$O16493,6,0)</f>
        <v>NO</v>
      </c>
      <c r="L126" s="145" t="s">
        <v>2455</v>
      </c>
      <c r="M126" s="234" t="s">
        <v>2530</v>
      </c>
      <c r="N126" s="93" t="s">
        <v>2443</v>
      </c>
      <c r="O126" s="139" t="s">
        <v>2445</v>
      </c>
      <c r="P126" s="145"/>
      <c r="Q126" s="157">
        <v>44449.634722222225</v>
      </c>
    </row>
    <row r="127" spans="1:17" s="119" customFormat="1" ht="18" x14ac:dyDescent="0.25">
      <c r="A127" s="139" t="str">
        <f>VLOOKUP(E127,'LISTADO ATM'!$A$2:$C$901,3,0)</f>
        <v>SUR</v>
      </c>
      <c r="B127" s="146">
        <v>3336030609</v>
      </c>
      <c r="C127" s="94">
        <v>44459.333124999997</v>
      </c>
      <c r="D127" s="94" t="s">
        <v>2174</v>
      </c>
      <c r="E127" s="137">
        <v>962</v>
      </c>
      <c r="F127" s="139" t="str">
        <f>VLOOKUP(E127,VIP!$A$2:$O16042,2,0)</f>
        <v>DRBR962</v>
      </c>
      <c r="G127" s="139" t="str">
        <f>VLOOKUP(E127,'LISTADO ATM'!$A$2:$B$900,2,0)</f>
        <v xml:space="preserve">ATM Oficina Villa Ofelia II (San Juan) </v>
      </c>
      <c r="H127" s="139" t="str">
        <f>VLOOKUP(E127,VIP!$A$2:$O21003,7,FALSE)</f>
        <v>Si</v>
      </c>
      <c r="I127" s="139" t="str">
        <f>VLOOKUP(E127,VIP!$A$2:$O12968,8,FALSE)</f>
        <v>Si</v>
      </c>
      <c r="J127" s="139" t="str">
        <f>VLOOKUP(E127,VIP!$A$2:$O12918,8,FALSE)</f>
        <v>Si</v>
      </c>
      <c r="K127" s="139" t="str">
        <f>VLOOKUP(E127,VIP!$A$2:$O16492,6,0)</f>
        <v>NO</v>
      </c>
      <c r="L127" s="145" t="s">
        <v>2455</v>
      </c>
      <c r="M127" s="234" t="s">
        <v>2530</v>
      </c>
      <c r="N127" s="93" t="s">
        <v>2443</v>
      </c>
      <c r="O127" s="139" t="s">
        <v>2445</v>
      </c>
      <c r="P127" s="145"/>
      <c r="Q127" s="157">
        <v>44449.638194444444</v>
      </c>
    </row>
    <row r="128" spans="1:17" s="119" customFormat="1" ht="18" x14ac:dyDescent="0.25">
      <c r="A128" s="139" t="str">
        <f>VLOOKUP(E128,'LISTADO ATM'!$A$2:$C$901,3,0)</f>
        <v>DISTRITO NACIONAL</v>
      </c>
      <c r="B128" s="146">
        <v>3336030613</v>
      </c>
      <c r="C128" s="94">
        <v>44459.334097222221</v>
      </c>
      <c r="D128" s="94" t="s">
        <v>2174</v>
      </c>
      <c r="E128" s="137">
        <v>761</v>
      </c>
      <c r="F128" s="139" t="str">
        <f>VLOOKUP(E128,VIP!$A$2:$O16041,2,0)</f>
        <v>DRBR761</v>
      </c>
      <c r="G128" s="139" t="str">
        <f>VLOOKUP(E128,'LISTADO ATM'!$A$2:$B$900,2,0)</f>
        <v xml:space="preserve">ATM ISSPOL </v>
      </c>
      <c r="H128" s="139" t="str">
        <f>VLOOKUP(E128,VIP!$A$2:$O21002,7,FALSE)</f>
        <v>Si</v>
      </c>
      <c r="I128" s="139" t="str">
        <f>VLOOKUP(E128,VIP!$A$2:$O12967,8,FALSE)</f>
        <v>Si</v>
      </c>
      <c r="J128" s="139" t="str">
        <f>VLOOKUP(E128,VIP!$A$2:$O12917,8,FALSE)</f>
        <v>Si</v>
      </c>
      <c r="K128" s="139" t="str">
        <f>VLOOKUP(E128,VIP!$A$2:$O16491,6,0)</f>
        <v>NO</v>
      </c>
      <c r="L128" s="145" t="s">
        <v>2455</v>
      </c>
      <c r="M128" s="93" t="s">
        <v>2437</v>
      </c>
      <c r="N128" s="93" t="s">
        <v>2443</v>
      </c>
      <c r="O128" s="139" t="s">
        <v>2445</v>
      </c>
      <c r="P128" s="145"/>
      <c r="Q128" s="135" t="s">
        <v>2455</v>
      </c>
    </row>
    <row r="129" spans="1:17" s="119" customFormat="1" ht="18" x14ac:dyDescent="0.25">
      <c r="A129" s="139" t="str">
        <f>VLOOKUP(E129,'LISTADO ATM'!$A$2:$C$901,3,0)</f>
        <v>ESTE</v>
      </c>
      <c r="B129" s="146">
        <v>3336030617</v>
      </c>
      <c r="C129" s="94">
        <v>44459.335960648146</v>
      </c>
      <c r="D129" s="94" t="s">
        <v>2459</v>
      </c>
      <c r="E129" s="137">
        <v>211</v>
      </c>
      <c r="F129" s="139" t="str">
        <f>VLOOKUP(E129,VIP!$A$2:$O16040,2,0)</f>
        <v>DRBR211</v>
      </c>
      <c r="G129" s="139" t="str">
        <f>VLOOKUP(E129,'LISTADO ATM'!$A$2:$B$900,2,0)</f>
        <v xml:space="preserve">ATM Oficina La Romana I </v>
      </c>
      <c r="H129" s="139" t="str">
        <f>VLOOKUP(E129,VIP!$A$2:$O21001,7,FALSE)</f>
        <v>Si</v>
      </c>
      <c r="I129" s="139" t="str">
        <f>VLOOKUP(E129,VIP!$A$2:$O12966,8,FALSE)</f>
        <v>Si</v>
      </c>
      <c r="J129" s="139" t="str">
        <f>VLOOKUP(E129,VIP!$A$2:$O12916,8,FALSE)</f>
        <v>Si</v>
      </c>
      <c r="K129" s="139" t="str">
        <f>VLOOKUP(E129,VIP!$A$2:$O16490,6,0)</f>
        <v>NO</v>
      </c>
      <c r="L129" s="145" t="s">
        <v>2409</v>
      </c>
      <c r="M129" s="234" t="s">
        <v>2530</v>
      </c>
      <c r="N129" s="93" t="s">
        <v>2443</v>
      </c>
      <c r="O129" s="139" t="s">
        <v>2617</v>
      </c>
      <c r="P129" s="145"/>
      <c r="Q129" s="157">
        <v>44459.789583333331</v>
      </c>
    </row>
    <row r="130" spans="1:17" s="119" customFormat="1" ht="18" x14ac:dyDescent="0.25">
      <c r="A130" s="139" t="str">
        <f>VLOOKUP(E130,'LISTADO ATM'!$A$2:$C$901,3,0)</f>
        <v>SUR</v>
      </c>
      <c r="B130" s="146">
        <v>3336030622</v>
      </c>
      <c r="C130" s="94">
        <v>44459.336446759262</v>
      </c>
      <c r="D130" s="94" t="s">
        <v>2459</v>
      </c>
      <c r="E130" s="137">
        <v>880</v>
      </c>
      <c r="F130" s="139" t="str">
        <f>VLOOKUP(E130,VIP!$A$2:$O16074,2,0)</f>
        <v>DRBR880</v>
      </c>
      <c r="G130" s="139" t="str">
        <f>VLOOKUP(E130,'LISTADO ATM'!$A$2:$B$900,2,0)</f>
        <v xml:space="preserve">ATM Autoservicio Barahona II </v>
      </c>
      <c r="H130" s="139" t="str">
        <f>VLOOKUP(E130,VIP!$A$2:$O21035,7,FALSE)</f>
        <v>Si</v>
      </c>
      <c r="I130" s="139" t="str">
        <f>VLOOKUP(E130,VIP!$A$2:$O13000,8,FALSE)</f>
        <v>Si</v>
      </c>
      <c r="J130" s="139" t="str">
        <f>VLOOKUP(E130,VIP!$A$2:$O12950,8,FALSE)</f>
        <v>Si</v>
      </c>
      <c r="K130" s="139" t="str">
        <f>VLOOKUP(E130,VIP!$A$2:$O16524,6,0)</f>
        <v>SI</v>
      </c>
      <c r="L130" s="145" t="s">
        <v>2646</v>
      </c>
      <c r="M130" s="234" t="s">
        <v>2530</v>
      </c>
      <c r="N130" s="93" t="s">
        <v>2647</v>
      </c>
      <c r="O130" s="139" t="s">
        <v>2644</v>
      </c>
      <c r="P130" s="156" t="s">
        <v>2648</v>
      </c>
      <c r="Q130" s="157">
        <v>44463.336805555555</v>
      </c>
    </row>
    <row r="131" spans="1:17" s="119" customFormat="1" ht="18" x14ac:dyDescent="0.25">
      <c r="A131" s="139" t="str">
        <f>VLOOKUP(E131,'LISTADO ATM'!$A$2:$C$901,3,0)</f>
        <v>NORTE</v>
      </c>
      <c r="B131" s="146">
        <v>3336030653</v>
      </c>
      <c r="C131" s="94">
        <v>44459.34547453704</v>
      </c>
      <c r="D131" s="94" t="s">
        <v>2615</v>
      </c>
      <c r="E131" s="137">
        <v>22</v>
      </c>
      <c r="F131" s="139" t="str">
        <f>VLOOKUP(E131,VIP!$A$2:$O16039,2,0)</f>
        <v>DRBR813</v>
      </c>
      <c r="G131" s="139" t="str">
        <f>VLOOKUP(E131,'LISTADO ATM'!$A$2:$B$900,2,0)</f>
        <v>ATM S/M Olimpico (Santiago)</v>
      </c>
      <c r="H131" s="139" t="str">
        <f>VLOOKUP(E131,VIP!$A$2:$O21000,7,FALSE)</f>
        <v>Si</v>
      </c>
      <c r="I131" s="139" t="str">
        <f>VLOOKUP(E131,VIP!$A$2:$O12965,8,FALSE)</f>
        <v>Si</v>
      </c>
      <c r="J131" s="139" t="str">
        <f>VLOOKUP(E131,VIP!$A$2:$O12915,8,FALSE)</f>
        <v>Si</v>
      </c>
      <c r="K131" s="139" t="str">
        <f>VLOOKUP(E131,VIP!$A$2:$O16489,6,0)</f>
        <v>NO</v>
      </c>
      <c r="L131" s="145" t="s">
        <v>2409</v>
      </c>
      <c r="M131" s="234" t="s">
        <v>2530</v>
      </c>
      <c r="N131" s="93" t="s">
        <v>2443</v>
      </c>
      <c r="O131" s="139" t="s">
        <v>2616</v>
      </c>
      <c r="P131" s="145"/>
      <c r="Q131" s="157">
        <v>44459.789583333331</v>
      </c>
    </row>
    <row r="132" spans="1:17" s="119" customFormat="1" ht="18" x14ac:dyDescent="0.25">
      <c r="A132" s="139" t="str">
        <f>VLOOKUP(E132,'LISTADO ATM'!$A$2:$C$901,3,0)</f>
        <v>DISTRITO NACIONAL</v>
      </c>
      <c r="B132" s="146">
        <v>3336030676</v>
      </c>
      <c r="C132" s="94">
        <v>44459.350034722222</v>
      </c>
      <c r="D132" s="94" t="s">
        <v>2440</v>
      </c>
      <c r="E132" s="137">
        <v>235</v>
      </c>
      <c r="F132" s="139" t="str">
        <f>VLOOKUP(E132,VIP!$A$2:$O16038,2,0)</f>
        <v>DRBR235</v>
      </c>
      <c r="G132" s="139" t="str">
        <f>VLOOKUP(E132,'LISTADO ATM'!$A$2:$B$900,2,0)</f>
        <v xml:space="preserve">ATM Oficina Multicentro La Sirena San Isidro </v>
      </c>
      <c r="H132" s="139" t="str">
        <f>VLOOKUP(E132,VIP!$A$2:$O20999,7,FALSE)</f>
        <v>Si</v>
      </c>
      <c r="I132" s="139" t="str">
        <f>VLOOKUP(E132,VIP!$A$2:$O12964,8,FALSE)</f>
        <v>Si</v>
      </c>
      <c r="J132" s="139" t="str">
        <f>VLOOKUP(E132,VIP!$A$2:$O12914,8,FALSE)</f>
        <v>Si</v>
      </c>
      <c r="K132" s="139" t="str">
        <f>VLOOKUP(E132,VIP!$A$2:$O16488,6,0)</f>
        <v>SI</v>
      </c>
      <c r="L132" s="145" t="s">
        <v>2433</v>
      </c>
      <c r="M132" s="234" t="s">
        <v>2530</v>
      </c>
      <c r="N132" s="93" t="s">
        <v>2443</v>
      </c>
      <c r="O132" s="139" t="s">
        <v>2444</v>
      </c>
      <c r="P132" s="145"/>
      <c r="Q132" s="157">
        <v>44459.789583333331</v>
      </c>
    </row>
    <row r="133" spans="1:17" s="119" customFormat="1" ht="18" x14ac:dyDescent="0.25">
      <c r="A133" s="139" t="str">
        <f>VLOOKUP(E133,'LISTADO ATM'!$A$2:$C$901,3,0)</f>
        <v>DISTRITO NACIONAL</v>
      </c>
      <c r="B133" s="146">
        <v>3336030683</v>
      </c>
      <c r="C133" s="94">
        <v>44459.351643518516</v>
      </c>
      <c r="D133" s="94" t="s">
        <v>2440</v>
      </c>
      <c r="E133" s="137">
        <v>281</v>
      </c>
      <c r="F133" s="139" t="str">
        <f>VLOOKUP(E133,VIP!$A$2:$O16037,2,0)</f>
        <v>DRBR737</v>
      </c>
      <c r="G133" s="139" t="str">
        <f>VLOOKUP(E133,'LISTADO ATM'!$A$2:$B$900,2,0)</f>
        <v xml:space="preserve">ATM S/M Pola Independencia </v>
      </c>
      <c r="H133" s="139" t="str">
        <f>VLOOKUP(E133,VIP!$A$2:$O20998,7,FALSE)</f>
        <v>Si</v>
      </c>
      <c r="I133" s="139" t="str">
        <f>VLOOKUP(E133,VIP!$A$2:$O12963,8,FALSE)</f>
        <v>Si</v>
      </c>
      <c r="J133" s="139" t="str">
        <f>VLOOKUP(E133,VIP!$A$2:$O12913,8,FALSE)</f>
        <v>Si</v>
      </c>
      <c r="K133" s="139" t="str">
        <f>VLOOKUP(E133,VIP!$A$2:$O16487,6,0)</f>
        <v>NO</v>
      </c>
      <c r="L133" s="145" t="s">
        <v>2433</v>
      </c>
      <c r="M133" s="234" t="s">
        <v>2530</v>
      </c>
      <c r="N133" s="93" t="s">
        <v>2443</v>
      </c>
      <c r="O133" s="139" t="s">
        <v>2444</v>
      </c>
      <c r="P133" s="145"/>
      <c r="Q133" s="157">
        <v>44459.789583333331</v>
      </c>
    </row>
    <row r="134" spans="1:17" s="119" customFormat="1" ht="18" x14ac:dyDescent="0.25">
      <c r="A134" s="139" t="str">
        <f>VLOOKUP(E134,'LISTADO ATM'!$A$2:$C$901,3,0)</f>
        <v>DISTRITO NACIONAL</v>
      </c>
      <c r="B134" s="146">
        <v>3336030702</v>
      </c>
      <c r="C134" s="94">
        <v>44459.354791666665</v>
      </c>
      <c r="D134" s="94" t="s">
        <v>2459</v>
      </c>
      <c r="E134" s="137">
        <v>347</v>
      </c>
      <c r="F134" s="139" t="str">
        <f>VLOOKUP(E134,VIP!$A$2:$O16036,2,0)</f>
        <v>DRBR347</v>
      </c>
      <c r="G134" s="139" t="str">
        <f>VLOOKUP(E134,'LISTADO ATM'!$A$2:$B$900,2,0)</f>
        <v>ATM Patio de Colombia</v>
      </c>
      <c r="H134" s="139" t="str">
        <f>VLOOKUP(E134,VIP!$A$2:$O20997,7,FALSE)</f>
        <v>N/A</v>
      </c>
      <c r="I134" s="139" t="str">
        <f>VLOOKUP(E134,VIP!$A$2:$O12962,8,FALSE)</f>
        <v>N/A</v>
      </c>
      <c r="J134" s="139" t="str">
        <f>VLOOKUP(E134,VIP!$A$2:$O12912,8,FALSE)</f>
        <v>N/A</v>
      </c>
      <c r="K134" s="139" t="str">
        <f>VLOOKUP(E134,VIP!$A$2:$O16486,6,0)</f>
        <v>N/A</v>
      </c>
      <c r="L134" s="145" t="s">
        <v>2542</v>
      </c>
      <c r="M134" s="234" t="s">
        <v>2530</v>
      </c>
      <c r="N134" s="93" t="s">
        <v>2443</v>
      </c>
      <c r="O134" s="139" t="s">
        <v>2617</v>
      </c>
      <c r="P134" s="145"/>
      <c r="Q134" s="157">
        <v>44459.789583333331</v>
      </c>
    </row>
    <row r="135" spans="1:17" s="119" customFormat="1" ht="18" x14ac:dyDescent="0.25">
      <c r="A135" s="139" t="str">
        <f>VLOOKUP(E135,'LISTADO ATM'!$A$2:$C$901,3,0)</f>
        <v>DISTRITO NACIONAL</v>
      </c>
      <c r="B135" s="146">
        <v>3336030738</v>
      </c>
      <c r="C135" s="94">
        <v>44459.35974537037</v>
      </c>
      <c r="D135" s="94" t="s">
        <v>2459</v>
      </c>
      <c r="E135" s="137">
        <v>504</v>
      </c>
      <c r="F135" s="139" t="str">
        <f>VLOOKUP(E135,VIP!$A$2:$O16035,2,0)</f>
        <v>DRBR504</v>
      </c>
      <c r="G135" s="139" t="str">
        <f>VLOOKUP(E135,'LISTADO ATM'!$A$2:$B$900,2,0)</f>
        <v>ATM Oficina Plaza Moderna</v>
      </c>
      <c r="H135" s="139" t="str">
        <f>VLOOKUP(E135,VIP!$A$2:$O20996,7,FALSE)</f>
        <v>Si</v>
      </c>
      <c r="I135" s="139" t="str">
        <f>VLOOKUP(E135,VIP!$A$2:$O12961,8,FALSE)</f>
        <v>Si</v>
      </c>
      <c r="J135" s="139" t="str">
        <f>VLOOKUP(E135,VIP!$A$2:$O12911,8,FALSE)</f>
        <v>Si</v>
      </c>
      <c r="K135" s="139" t="str">
        <f>VLOOKUP(E135,VIP!$A$2:$O16485,6,0)</f>
        <v>NO</v>
      </c>
      <c r="L135" s="145" t="s">
        <v>2409</v>
      </c>
      <c r="M135" s="234" t="s">
        <v>2530</v>
      </c>
      <c r="N135" s="93" t="s">
        <v>2443</v>
      </c>
      <c r="O135" s="139" t="s">
        <v>2617</v>
      </c>
      <c r="P135" s="145"/>
      <c r="Q135" s="157">
        <v>44459.789583333331</v>
      </c>
    </row>
    <row r="136" spans="1:17" s="119" customFormat="1" ht="18" x14ac:dyDescent="0.25">
      <c r="A136" s="139" t="str">
        <f>VLOOKUP(E136,'LISTADO ATM'!$A$2:$C$901,3,0)</f>
        <v>DISTRITO NACIONAL</v>
      </c>
      <c r="B136" s="146">
        <v>3336030759</v>
      </c>
      <c r="C136" s="94">
        <v>44459.362673611111</v>
      </c>
      <c r="D136" s="94" t="s">
        <v>2174</v>
      </c>
      <c r="E136" s="137">
        <v>232</v>
      </c>
      <c r="F136" s="139" t="str">
        <f>VLOOKUP(E136,VIP!$A$2:$O16034,2,0)</f>
        <v>DRBR232</v>
      </c>
      <c r="G136" s="139" t="str">
        <f>VLOOKUP(E136,'LISTADO ATM'!$A$2:$B$900,2,0)</f>
        <v xml:space="preserve">ATM S/M Nacional Charles de Gaulle </v>
      </c>
      <c r="H136" s="139" t="str">
        <f>VLOOKUP(E136,VIP!$A$2:$O20995,7,FALSE)</f>
        <v>Si</v>
      </c>
      <c r="I136" s="139" t="str">
        <f>VLOOKUP(E136,VIP!$A$2:$O12960,8,FALSE)</f>
        <v>Si</v>
      </c>
      <c r="J136" s="139" t="str">
        <f>VLOOKUP(E136,VIP!$A$2:$O12910,8,FALSE)</f>
        <v>Si</v>
      </c>
      <c r="K136" s="139" t="str">
        <f>VLOOKUP(E136,VIP!$A$2:$O16484,6,0)</f>
        <v>SI</v>
      </c>
      <c r="L136" s="145" t="s">
        <v>2212</v>
      </c>
      <c r="M136" s="234" t="s">
        <v>2530</v>
      </c>
      <c r="N136" s="93" t="s">
        <v>2443</v>
      </c>
      <c r="O136" s="139" t="s">
        <v>2445</v>
      </c>
      <c r="P136" s="145"/>
      <c r="Q136" s="157">
        <v>44459.597222222219</v>
      </c>
    </row>
    <row r="137" spans="1:17" s="119" customFormat="1" ht="18" x14ac:dyDescent="0.25">
      <c r="A137" s="139" t="str">
        <f>VLOOKUP(E137,'LISTADO ATM'!$A$2:$C$901,3,0)</f>
        <v>DISTRITO NACIONAL</v>
      </c>
      <c r="B137" s="146">
        <v>3336030779</v>
      </c>
      <c r="C137" s="94">
        <v>44459.363113425927</v>
      </c>
      <c r="D137" s="94" t="s">
        <v>2440</v>
      </c>
      <c r="E137" s="137">
        <v>676</v>
      </c>
      <c r="F137" s="139" t="str">
        <f>VLOOKUP(E137,VIP!$A$2:$O16033,2,0)</f>
        <v>DRBR676</v>
      </c>
      <c r="G137" s="139" t="str">
        <f>VLOOKUP(E137,'LISTADO ATM'!$A$2:$B$900,2,0)</f>
        <v>ATM S/M Bravo Colina Del Oeste</v>
      </c>
      <c r="H137" s="139" t="str">
        <f>VLOOKUP(E137,VIP!$A$2:$O20994,7,FALSE)</f>
        <v>Si</v>
      </c>
      <c r="I137" s="139" t="str">
        <f>VLOOKUP(E137,VIP!$A$2:$O12959,8,FALSE)</f>
        <v>Si</v>
      </c>
      <c r="J137" s="139" t="str">
        <f>VLOOKUP(E137,VIP!$A$2:$O12909,8,FALSE)</f>
        <v>Si</v>
      </c>
      <c r="K137" s="139" t="str">
        <f>VLOOKUP(E137,VIP!$A$2:$O16483,6,0)</f>
        <v>NO</v>
      </c>
      <c r="L137" s="145" t="s">
        <v>2433</v>
      </c>
      <c r="M137" s="234" t="s">
        <v>2530</v>
      </c>
      <c r="N137" s="93" t="s">
        <v>2443</v>
      </c>
      <c r="O137" s="139" t="s">
        <v>2444</v>
      </c>
      <c r="P137" s="145"/>
      <c r="Q137" s="157">
        <v>44459.789583333331</v>
      </c>
    </row>
    <row r="138" spans="1:17" s="119" customFormat="1" ht="18" x14ac:dyDescent="0.25">
      <c r="A138" s="139" t="str">
        <f>VLOOKUP(E138,'LISTADO ATM'!$A$2:$C$901,3,0)</f>
        <v>SUR</v>
      </c>
      <c r="B138" s="146">
        <v>3336030821</v>
      </c>
      <c r="C138" s="94">
        <v>44459.366909722223</v>
      </c>
      <c r="D138" s="94" t="s">
        <v>2459</v>
      </c>
      <c r="E138" s="137">
        <v>765</v>
      </c>
      <c r="F138" s="139" t="str">
        <f>VLOOKUP(E138,VIP!$A$2:$O16032,2,0)</f>
        <v>DRBR191</v>
      </c>
      <c r="G138" s="139" t="str">
        <f>VLOOKUP(E138,'LISTADO ATM'!$A$2:$B$900,2,0)</f>
        <v xml:space="preserve">ATM Oficina Azua I </v>
      </c>
      <c r="H138" s="139" t="str">
        <f>VLOOKUP(E138,VIP!$A$2:$O20993,7,FALSE)</f>
        <v>Si</v>
      </c>
      <c r="I138" s="139" t="str">
        <f>VLOOKUP(E138,VIP!$A$2:$O12958,8,FALSE)</f>
        <v>Si</v>
      </c>
      <c r="J138" s="139" t="str">
        <f>VLOOKUP(E138,VIP!$A$2:$O12908,8,FALSE)</f>
        <v>Si</v>
      </c>
      <c r="K138" s="139" t="str">
        <f>VLOOKUP(E138,VIP!$A$2:$O16482,6,0)</f>
        <v>NO</v>
      </c>
      <c r="L138" s="145" t="s">
        <v>2433</v>
      </c>
      <c r="M138" s="234" t="s">
        <v>2530</v>
      </c>
      <c r="N138" s="93" t="s">
        <v>2443</v>
      </c>
      <c r="O138" s="139" t="s">
        <v>2617</v>
      </c>
      <c r="P138" s="145"/>
      <c r="Q138" s="157">
        <v>44459.789583333331</v>
      </c>
    </row>
    <row r="139" spans="1:17" s="119" customFormat="1" ht="18" x14ac:dyDescent="0.25">
      <c r="A139" s="139" t="str">
        <f>VLOOKUP(E139,'LISTADO ATM'!$A$2:$C$901,3,0)</f>
        <v>NORTE</v>
      </c>
      <c r="B139" s="146">
        <v>3336030851</v>
      </c>
      <c r="C139" s="94">
        <v>44459.372997685183</v>
      </c>
      <c r="D139" s="94" t="s">
        <v>2459</v>
      </c>
      <c r="E139" s="137">
        <v>903</v>
      </c>
      <c r="F139" s="139" t="str">
        <f>VLOOKUP(E139,VIP!$A$2:$O16031,2,0)</f>
        <v>DRBR903</v>
      </c>
      <c r="G139" s="139" t="str">
        <f>VLOOKUP(E139,'LISTADO ATM'!$A$2:$B$900,2,0)</f>
        <v xml:space="preserve">ATM Oficina La Vega Real I </v>
      </c>
      <c r="H139" s="139" t="str">
        <f>VLOOKUP(E139,VIP!$A$2:$O20992,7,FALSE)</f>
        <v>Si</v>
      </c>
      <c r="I139" s="139" t="str">
        <f>VLOOKUP(E139,VIP!$A$2:$O12957,8,FALSE)</f>
        <v>Si</v>
      </c>
      <c r="J139" s="139" t="str">
        <f>VLOOKUP(E139,VIP!$A$2:$O12907,8,FALSE)</f>
        <v>Si</v>
      </c>
      <c r="K139" s="139" t="str">
        <f>VLOOKUP(E139,VIP!$A$2:$O16481,6,0)</f>
        <v>NO</v>
      </c>
      <c r="L139" s="145" t="s">
        <v>2409</v>
      </c>
      <c r="M139" s="234" t="s">
        <v>2530</v>
      </c>
      <c r="N139" s="93" t="s">
        <v>2443</v>
      </c>
      <c r="O139" s="139" t="s">
        <v>2617</v>
      </c>
      <c r="P139" s="145"/>
      <c r="Q139" s="157">
        <v>44459.789583333331</v>
      </c>
    </row>
    <row r="140" spans="1:17" s="119" customFormat="1" ht="18" x14ac:dyDescent="0.25">
      <c r="A140" s="139" t="str">
        <f>VLOOKUP(E140,'LISTADO ATM'!$A$2:$C$901,3,0)</f>
        <v>DISTRITO NACIONAL</v>
      </c>
      <c r="B140" s="146">
        <v>3336030939</v>
      </c>
      <c r="C140" s="94">
        <v>44459.391817129632</v>
      </c>
      <c r="D140" s="94" t="s">
        <v>2174</v>
      </c>
      <c r="E140" s="137">
        <v>911</v>
      </c>
      <c r="F140" s="139" t="str">
        <f>VLOOKUP(E140,VIP!$A$2:$O16029,2,0)</f>
        <v>DRBR911</v>
      </c>
      <c r="G140" s="139" t="str">
        <f>VLOOKUP(E140,'LISTADO ATM'!$A$2:$B$900,2,0)</f>
        <v xml:space="preserve">ATM Oficina Venezuela II </v>
      </c>
      <c r="H140" s="139" t="str">
        <f>VLOOKUP(E140,VIP!$A$2:$O20990,7,FALSE)</f>
        <v>Si</v>
      </c>
      <c r="I140" s="139" t="str">
        <f>VLOOKUP(E140,VIP!$A$2:$O12955,8,FALSE)</f>
        <v>Si</v>
      </c>
      <c r="J140" s="139" t="str">
        <f>VLOOKUP(E140,VIP!$A$2:$O12905,8,FALSE)</f>
        <v>Si</v>
      </c>
      <c r="K140" s="139" t="str">
        <f>VLOOKUP(E140,VIP!$A$2:$O16479,6,0)</f>
        <v>SI</v>
      </c>
      <c r="L140" s="145" t="s">
        <v>2212</v>
      </c>
      <c r="M140" s="93" t="s">
        <v>2437</v>
      </c>
      <c r="N140" s="93" t="s">
        <v>2443</v>
      </c>
      <c r="O140" s="139" t="s">
        <v>2445</v>
      </c>
      <c r="P140" s="145"/>
      <c r="Q140" s="135" t="s">
        <v>2212</v>
      </c>
    </row>
    <row r="141" spans="1:17" s="119" customFormat="1" ht="18" x14ac:dyDescent="0.25">
      <c r="A141" s="139" t="str">
        <f>VLOOKUP(E141,'LISTADO ATM'!$A$2:$C$901,3,0)</f>
        <v>NORTE</v>
      </c>
      <c r="B141" s="146">
        <v>3336030951</v>
      </c>
      <c r="C141" s="94">
        <v>44459.394189814811</v>
      </c>
      <c r="D141" s="94" t="s">
        <v>2174</v>
      </c>
      <c r="E141" s="137">
        <v>157</v>
      </c>
      <c r="F141" s="139" t="str">
        <f>VLOOKUP(E141,VIP!$A$2:$O16028,2,0)</f>
        <v>DRBR157</v>
      </c>
      <c r="G141" s="139" t="str">
        <f>VLOOKUP(E141,'LISTADO ATM'!$A$2:$B$900,2,0)</f>
        <v xml:space="preserve">ATM Oficina Samaná </v>
      </c>
      <c r="H141" s="139" t="str">
        <f>VLOOKUP(E141,VIP!$A$2:$O20989,7,FALSE)</f>
        <v>Si</v>
      </c>
      <c r="I141" s="139" t="str">
        <f>VLOOKUP(E141,VIP!$A$2:$O12954,8,FALSE)</f>
        <v>Si</v>
      </c>
      <c r="J141" s="139" t="str">
        <f>VLOOKUP(E141,VIP!$A$2:$O12904,8,FALSE)</f>
        <v>Si</v>
      </c>
      <c r="K141" s="139" t="str">
        <f>VLOOKUP(E141,VIP!$A$2:$O16478,6,0)</f>
        <v>SI</v>
      </c>
      <c r="L141" s="145" t="s">
        <v>2638</v>
      </c>
      <c r="M141" s="234" t="s">
        <v>2530</v>
      </c>
      <c r="N141" s="93" t="s">
        <v>2443</v>
      </c>
      <c r="O141" s="139" t="s">
        <v>2445</v>
      </c>
      <c r="P141" s="145"/>
      <c r="Q141" s="157">
        <v>44459.789583333331</v>
      </c>
    </row>
    <row r="142" spans="1:17" s="119" customFormat="1" ht="18" x14ac:dyDescent="0.25">
      <c r="A142" s="139" t="str">
        <f>VLOOKUP(E142,'LISTADO ATM'!$A$2:$C$901,3,0)</f>
        <v>NORTE</v>
      </c>
      <c r="B142" s="146">
        <v>3336031008</v>
      </c>
      <c r="C142" s="94">
        <v>44459.406226851854</v>
      </c>
      <c r="D142" s="94" t="s">
        <v>2615</v>
      </c>
      <c r="E142" s="137">
        <v>654</v>
      </c>
      <c r="F142" s="139" t="str">
        <f>VLOOKUP(E142,VIP!$A$2:$O16027,2,0)</f>
        <v>DRBR654</v>
      </c>
      <c r="G142" s="139" t="str">
        <f>VLOOKUP(E142,'LISTADO ATM'!$A$2:$B$900,2,0)</f>
        <v>ATM Autoservicio S/M Jumbo Puerto Plata</v>
      </c>
      <c r="H142" s="139" t="str">
        <f>VLOOKUP(E142,VIP!$A$2:$O20988,7,FALSE)</f>
        <v>Si</v>
      </c>
      <c r="I142" s="139" t="str">
        <f>VLOOKUP(E142,VIP!$A$2:$O12953,8,FALSE)</f>
        <v>Si</v>
      </c>
      <c r="J142" s="139" t="str">
        <f>VLOOKUP(E142,VIP!$A$2:$O12903,8,FALSE)</f>
        <v>Si</v>
      </c>
      <c r="K142" s="139" t="str">
        <f>VLOOKUP(E142,VIP!$A$2:$O16477,6,0)</f>
        <v>NO</v>
      </c>
      <c r="L142" s="145" t="s">
        <v>2542</v>
      </c>
      <c r="M142" s="234" t="s">
        <v>2530</v>
      </c>
      <c r="N142" s="93" t="s">
        <v>2443</v>
      </c>
      <c r="O142" s="139" t="s">
        <v>2616</v>
      </c>
      <c r="P142" s="145"/>
      <c r="Q142" s="157">
        <v>44459.789583333331</v>
      </c>
    </row>
    <row r="143" spans="1:17" s="119" customFormat="1" ht="18" x14ac:dyDescent="0.25">
      <c r="A143" s="139" t="str">
        <f>VLOOKUP(E143,'LISTADO ATM'!$A$2:$C$901,3,0)</f>
        <v>NORTE</v>
      </c>
      <c r="B143" s="146">
        <v>3336031013</v>
      </c>
      <c r="C143" s="94">
        <v>44459.408321759256</v>
      </c>
      <c r="D143" s="94" t="s">
        <v>2175</v>
      </c>
      <c r="E143" s="137">
        <v>64</v>
      </c>
      <c r="F143" s="139" t="str">
        <f>VLOOKUP(E143,VIP!$A$2:$O16026,2,0)</f>
        <v>DRBR064</v>
      </c>
      <c r="G143" s="139" t="str">
        <f>VLOOKUP(E143,'LISTADO ATM'!$A$2:$B$900,2,0)</f>
        <v xml:space="preserve">ATM COOPALINA (Cotuí) </v>
      </c>
      <c r="H143" s="139" t="str">
        <f>VLOOKUP(E143,VIP!$A$2:$O20987,7,FALSE)</f>
        <v>Si</v>
      </c>
      <c r="I143" s="139" t="str">
        <f>VLOOKUP(E143,VIP!$A$2:$O12952,8,FALSE)</f>
        <v>Si</v>
      </c>
      <c r="J143" s="139" t="str">
        <f>VLOOKUP(E143,VIP!$A$2:$O12902,8,FALSE)</f>
        <v>Si</v>
      </c>
      <c r="K143" s="139" t="str">
        <f>VLOOKUP(E143,VIP!$A$2:$O16476,6,0)</f>
        <v>NO</v>
      </c>
      <c r="L143" s="145" t="s">
        <v>2238</v>
      </c>
      <c r="M143" s="234" t="s">
        <v>2530</v>
      </c>
      <c r="N143" s="93" t="s">
        <v>2443</v>
      </c>
      <c r="O143" s="139" t="s">
        <v>2626</v>
      </c>
      <c r="P143" s="145"/>
      <c r="Q143" s="157">
        <v>44459.789583333331</v>
      </c>
    </row>
    <row r="144" spans="1:17" s="119" customFormat="1" ht="18" x14ac:dyDescent="0.25">
      <c r="A144" s="139" t="str">
        <f>VLOOKUP(E144,'LISTADO ATM'!$A$2:$C$901,3,0)</f>
        <v>DISTRITO NACIONAL</v>
      </c>
      <c r="B144" s="146">
        <v>3336031017</v>
      </c>
      <c r="C144" s="94">
        <v>44459.408888888887</v>
      </c>
      <c r="D144" s="94" t="s">
        <v>2174</v>
      </c>
      <c r="E144" s="137">
        <v>718</v>
      </c>
      <c r="F144" s="139" t="str">
        <f>VLOOKUP(E144,VIP!$A$2:$O16025,2,0)</f>
        <v>DRBR24Y</v>
      </c>
      <c r="G144" s="139" t="str">
        <f>VLOOKUP(E144,'LISTADO ATM'!$A$2:$B$900,2,0)</f>
        <v xml:space="preserve">ATM Feria Ganadera </v>
      </c>
      <c r="H144" s="139" t="str">
        <f>VLOOKUP(E144,VIP!$A$2:$O20986,7,FALSE)</f>
        <v>Si</v>
      </c>
      <c r="I144" s="139" t="str">
        <f>VLOOKUP(E144,VIP!$A$2:$O12951,8,FALSE)</f>
        <v>Si</v>
      </c>
      <c r="J144" s="139" t="str">
        <f>VLOOKUP(E144,VIP!$A$2:$O12901,8,FALSE)</f>
        <v>Si</v>
      </c>
      <c r="K144" s="139" t="str">
        <f>VLOOKUP(E144,VIP!$A$2:$O16475,6,0)</f>
        <v>NO</v>
      </c>
      <c r="L144" s="145" t="s">
        <v>2238</v>
      </c>
      <c r="M144" s="93" t="s">
        <v>2437</v>
      </c>
      <c r="N144" s="93" t="s">
        <v>2443</v>
      </c>
      <c r="O144" s="139" t="s">
        <v>2445</v>
      </c>
      <c r="P144" s="145"/>
      <c r="Q144" s="135" t="s">
        <v>2238</v>
      </c>
    </row>
    <row r="145" spans="1:17" s="119" customFormat="1" ht="18" x14ac:dyDescent="0.25">
      <c r="A145" s="139" t="str">
        <f>VLOOKUP(E145,'LISTADO ATM'!$A$2:$C$901,3,0)</f>
        <v>DISTRITO NACIONAL</v>
      </c>
      <c r="B145" s="146">
        <v>3336031047</v>
      </c>
      <c r="C145" s="94">
        <v>44459.415636574071</v>
      </c>
      <c r="D145" s="94" t="s">
        <v>2174</v>
      </c>
      <c r="E145" s="137">
        <v>527</v>
      </c>
      <c r="F145" s="139" t="str">
        <f>VLOOKUP(E145,VIP!$A$2:$O16024,2,0)</f>
        <v>DRBR527</v>
      </c>
      <c r="G145" s="139" t="str">
        <f>VLOOKUP(E145,'LISTADO ATM'!$A$2:$B$900,2,0)</f>
        <v>ATM Oficina Zona Oriental II</v>
      </c>
      <c r="H145" s="139" t="str">
        <f>VLOOKUP(E145,VIP!$A$2:$O20985,7,FALSE)</f>
        <v>Si</v>
      </c>
      <c r="I145" s="139" t="str">
        <f>VLOOKUP(E145,VIP!$A$2:$O12950,8,FALSE)</f>
        <v>Si</v>
      </c>
      <c r="J145" s="139" t="str">
        <f>VLOOKUP(E145,VIP!$A$2:$O12900,8,FALSE)</f>
        <v>Si</v>
      </c>
      <c r="K145" s="139" t="str">
        <f>VLOOKUP(E145,VIP!$A$2:$O16474,6,0)</f>
        <v>SI</v>
      </c>
      <c r="L145" s="145" t="s">
        <v>2455</v>
      </c>
      <c r="M145" s="93" t="s">
        <v>2437</v>
      </c>
      <c r="N145" s="93" t="s">
        <v>2443</v>
      </c>
      <c r="O145" s="139" t="s">
        <v>2445</v>
      </c>
      <c r="P145" s="145"/>
      <c r="Q145" s="135" t="s">
        <v>2455</v>
      </c>
    </row>
    <row r="146" spans="1:17" s="119" customFormat="1" ht="18" x14ac:dyDescent="0.25">
      <c r="A146" s="139" t="str">
        <f>VLOOKUP(E146,'LISTADO ATM'!$A$2:$C$901,3,0)</f>
        <v>NORTE</v>
      </c>
      <c r="B146" s="146">
        <v>3336031106</v>
      </c>
      <c r="C146" s="94">
        <v>44459.436782407407</v>
      </c>
      <c r="D146" s="94" t="s">
        <v>2615</v>
      </c>
      <c r="E146" s="137">
        <v>731</v>
      </c>
      <c r="F146" s="139" t="str">
        <f>VLOOKUP(E146,VIP!$A$2:$O16023,2,0)</f>
        <v>DRBR311</v>
      </c>
      <c r="G146" s="139" t="str">
        <f>VLOOKUP(E146,'LISTADO ATM'!$A$2:$B$900,2,0)</f>
        <v xml:space="preserve">ATM UNP Villa González </v>
      </c>
      <c r="H146" s="139" t="str">
        <f>VLOOKUP(E146,VIP!$A$2:$O20984,7,FALSE)</f>
        <v>Si</v>
      </c>
      <c r="I146" s="139" t="str">
        <f>VLOOKUP(E146,VIP!$A$2:$O12949,8,FALSE)</f>
        <v>Si</v>
      </c>
      <c r="J146" s="139" t="str">
        <f>VLOOKUP(E146,VIP!$A$2:$O12899,8,FALSE)</f>
        <v>Si</v>
      </c>
      <c r="K146" s="139" t="str">
        <f>VLOOKUP(E146,VIP!$A$2:$O16473,6,0)</f>
        <v>NO</v>
      </c>
      <c r="L146" s="145" t="s">
        <v>2409</v>
      </c>
      <c r="M146" s="234" t="s">
        <v>2530</v>
      </c>
      <c r="N146" s="93" t="s">
        <v>2443</v>
      </c>
      <c r="O146" s="139" t="s">
        <v>2616</v>
      </c>
      <c r="P146" s="145"/>
      <c r="Q146" s="157">
        <v>44459.789583333331</v>
      </c>
    </row>
    <row r="147" spans="1:17" s="119" customFormat="1" ht="18" x14ac:dyDescent="0.25">
      <c r="A147" s="139" t="str">
        <f>VLOOKUP(E147,'LISTADO ATM'!$A$2:$C$901,3,0)</f>
        <v>SUR</v>
      </c>
      <c r="B147" s="146">
        <v>3336031116</v>
      </c>
      <c r="C147" s="94">
        <v>44459.438969907409</v>
      </c>
      <c r="D147" s="94" t="s">
        <v>2459</v>
      </c>
      <c r="E147" s="137">
        <v>512</v>
      </c>
      <c r="F147" s="139" t="str">
        <f>VLOOKUP(E147,VIP!$A$2:$O16022,2,0)</f>
        <v>DRBR512</v>
      </c>
      <c r="G147" s="139" t="str">
        <f>VLOOKUP(E147,'LISTADO ATM'!$A$2:$B$900,2,0)</f>
        <v>ATM Plaza Jesús Ferreira</v>
      </c>
      <c r="H147" s="139" t="str">
        <f>VLOOKUP(E147,VIP!$A$2:$O20983,7,FALSE)</f>
        <v>N/A</v>
      </c>
      <c r="I147" s="139" t="str">
        <f>VLOOKUP(E147,VIP!$A$2:$O12948,8,FALSE)</f>
        <v>N/A</v>
      </c>
      <c r="J147" s="139" t="str">
        <f>VLOOKUP(E147,VIP!$A$2:$O12898,8,FALSE)</f>
        <v>N/A</v>
      </c>
      <c r="K147" s="139" t="str">
        <f>VLOOKUP(E147,VIP!$A$2:$O16472,6,0)</f>
        <v>N/A</v>
      </c>
      <c r="L147" s="145" t="s">
        <v>2409</v>
      </c>
      <c r="M147" s="93" t="s">
        <v>2437</v>
      </c>
      <c r="N147" s="93" t="s">
        <v>2443</v>
      </c>
      <c r="O147" s="139" t="s">
        <v>2617</v>
      </c>
      <c r="P147" s="145"/>
      <c r="Q147" s="135" t="s">
        <v>2409</v>
      </c>
    </row>
    <row r="148" spans="1:17" s="119" customFormat="1" ht="18" x14ac:dyDescent="0.25">
      <c r="A148" s="139" t="str">
        <f>VLOOKUP(E148,'LISTADO ATM'!$A$2:$C$901,3,0)</f>
        <v>NORTE</v>
      </c>
      <c r="B148" s="146">
        <v>3336031125</v>
      </c>
      <c r="C148" s="94">
        <v>44459.443078703705</v>
      </c>
      <c r="D148" s="94" t="s">
        <v>2615</v>
      </c>
      <c r="E148" s="137">
        <v>348</v>
      </c>
      <c r="F148" s="139" t="str">
        <f>VLOOKUP(E148,VIP!$A$2:$O16021,2,0)</f>
        <v>DRBR348</v>
      </c>
      <c r="G148" s="139" t="str">
        <f>VLOOKUP(E148,'LISTADO ATM'!$A$2:$B$900,2,0)</f>
        <v xml:space="preserve">ATM Oficina Las Terrenas </v>
      </c>
      <c r="H148" s="139" t="str">
        <f>VLOOKUP(E148,VIP!$A$2:$O20982,7,FALSE)</f>
        <v>N/A</v>
      </c>
      <c r="I148" s="139" t="str">
        <f>VLOOKUP(E148,VIP!$A$2:$O12947,8,FALSE)</f>
        <v>N/A</v>
      </c>
      <c r="J148" s="139" t="str">
        <f>VLOOKUP(E148,VIP!$A$2:$O12897,8,FALSE)</f>
        <v>N/A</v>
      </c>
      <c r="K148" s="139" t="str">
        <f>VLOOKUP(E148,VIP!$A$2:$O16471,6,0)</f>
        <v>N/A</v>
      </c>
      <c r="L148" s="145" t="s">
        <v>2409</v>
      </c>
      <c r="M148" s="234" t="s">
        <v>2530</v>
      </c>
      <c r="N148" s="93" t="s">
        <v>2443</v>
      </c>
      <c r="O148" s="139" t="s">
        <v>2616</v>
      </c>
      <c r="P148" s="145"/>
      <c r="Q148" s="157">
        <v>44459.789583333331</v>
      </c>
    </row>
    <row r="149" spans="1:17" s="119" customFormat="1" ht="18" x14ac:dyDescent="0.25">
      <c r="A149" s="139" t="str">
        <f>VLOOKUP(E149,'LISTADO ATM'!$A$2:$C$901,3,0)</f>
        <v>DISTRITO NACIONAL</v>
      </c>
      <c r="B149" s="146">
        <v>3336031192</v>
      </c>
      <c r="C149" s="94">
        <v>44459.456053240741</v>
      </c>
      <c r="D149" s="94" t="s">
        <v>2174</v>
      </c>
      <c r="E149" s="137">
        <v>272</v>
      </c>
      <c r="F149" s="139" t="str">
        <f>VLOOKUP(E149,VIP!$A$2:$O16020,2,0)</f>
        <v>DRBR272</v>
      </c>
      <c r="G149" s="139" t="str">
        <f>VLOOKUP(E149,'LISTADO ATM'!$A$2:$B$900,2,0)</f>
        <v xml:space="preserve">ATM Cámara de Diputados </v>
      </c>
      <c r="H149" s="139" t="str">
        <f>VLOOKUP(E149,VIP!$A$2:$O20981,7,FALSE)</f>
        <v>Si</v>
      </c>
      <c r="I149" s="139" t="str">
        <f>VLOOKUP(E149,VIP!$A$2:$O12946,8,FALSE)</f>
        <v>Si</v>
      </c>
      <c r="J149" s="139" t="str">
        <f>VLOOKUP(E149,VIP!$A$2:$O12896,8,FALSE)</f>
        <v>Si</v>
      </c>
      <c r="K149" s="139" t="str">
        <f>VLOOKUP(E149,VIP!$A$2:$O16470,6,0)</f>
        <v>NO</v>
      </c>
      <c r="L149" s="145" t="s">
        <v>2455</v>
      </c>
      <c r="M149" s="234" t="s">
        <v>2530</v>
      </c>
      <c r="N149" s="93" t="s">
        <v>2443</v>
      </c>
      <c r="O149" s="139" t="s">
        <v>2445</v>
      </c>
      <c r="P149" s="145"/>
      <c r="Q149" s="157">
        <v>44449.638194444444</v>
      </c>
    </row>
    <row r="150" spans="1:17" s="119" customFormat="1" ht="18" x14ac:dyDescent="0.25">
      <c r="A150" s="139" t="str">
        <f>VLOOKUP(E150,'LISTADO ATM'!$A$2:$C$901,3,0)</f>
        <v>DISTRITO NACIONAL</v>
      </c>
      <c r="B150" s="146">
        <v>3336031197</v>
      </c>
      <c r="C150" s="94">
        <v>44459.457453703704</v>
      </c>
      <c r="D150" s="94" t="s">
        <v>2174</v>
      </c>
      <c r="E150" s="137">
        <v>932</v>
      </c>
      <c r="F150" s="139" t="str">
        <f>VLOOKUP(E150,VIP!$A$2:$O16019,2,0)</f>
        <v>DRBR01E</v>
      </c>
      <c r="G150" s="139" t="str">
        <f>VLOOKUP(E150,'LISTADO ATM'!$A$2:$B$900,2,0)</f>
        <v xml:space="preserve">ATM Banco Agrícola </v>
      </c>
      <c r="H150" s="139" t="str">
        <f>VLOOKUP(E150,VIP!$A$2:$O20980,7,FALSE)</f>
        <v>Si</v>
      </c>
      <c r="I150" s="139" t="str">
        <f>VLOOKUP(E150,VIP!$A$2:$O12945,8,FALSE)</f>
        <v>Si</v>
      </c>
      <c r="J150" s="139" t="str">
        <f>VLOOKUP(E150,VIP!$A$2:$O12895,8,FALSE)</f>
        <v>Si</v>
      </c>
      <c r="K150" s="139" t="str">
        <f>VLOOKUP(E150,VIP!$A$2:$O16469,6,0)</f>
        <v>NO</v>
      </c>
      <c r="L150" s="145" t="s">
        <v>2455</v>
      </c>
      <c r="M150" s="234" t="s">
        <v>2530</v>
      </c>
      <c r="N150" s="93" t="s">
        <v>2443</v>
      </c>
      <c r="O150" s="139" t="s">
        <v>2445</v>
      </c>
      <c r="P150" s="145"/>
      <c r="Q150" s="157">
        <v>44449.637499999997</v>
      </c>
    </row>
    <row r="151" spans="1:17" s="119" customFormat="1" ht="18" x14ac:dyDescent="0.25">
      <c r="A151" s="139" t="str">
        <f>VLOOKUP(E151,'LISTADO ATM'!$A$2:$C$901,3,0)</f>
        <v>SUR</v>
      </c>
      <c r="B151" s="146">
        <v>3336031212</v>
      </c>
      <c r="C151" s="94">
        <v>44459.462592592594</v>
      </c>
      <c r="D151" s="94" t="s">
        <v>2174</v>
      </c>
      <c r="E151" s="137">
        <v>33</v>
      </c>
      <c r="F151" s="139" t="str">
        <f>VLOOKUP(E151,VIP!$A$2:$O16018,2,0)</f>
        <v>DRBR033</v>
      </c>
      <c r="G151" s="139" t="str">
        <f>VLOOKUP(E151,'LISTADO ATM'!$A$2:$B$900,2,0)</f>
        <v xml:space="preserve">ATM UNP Juan de Herrera </v>
      </c>
      <c r="H151" s="139" t="str">
        <f>VLOOKUP(E151,VIP!$A$2:$O20979,7,FALSE)</f>
        <v>Si</v>
      </c>
      <c r="I151" s="139" t="str">
        <f>VLOOKUP(E151,VIP!$A$2:$O12944,8,FALSE)</f>
        <v>Si</v>
      </c>
      <c r="J151" s="139" t="str">
        <f>VLOOKUP(E151,VIP!$A$2:$O12894,8,FALSE)</f>
        <v>Si</v>
      </c>
      <c r="K151" s="139" t="str">
        <f>VLOOKUP(E151,VIP!$A$2:$O16468,6,0)</f>
        <v>NO</v>
      </c>
      <c r="L151" s="145" t="s">
        <v>2212</v>
      </c>
      <c r="M151" s="234" t="s">
        <v>2530</v>
      </c>
      <c r="N151" s="93" t="s">
        <v>2443</v>
      </c>
      <c r="O151" s="139" t="s">
        <v>2445</v>
      </c>
      <c r="P151" s="145"/>
      <c r="Q151" s="157">
        <v>44459.581250000003</v>
      </c>
    </row>
    <row r="152" spans="1:17" s="119" customFormat="1" ht="18" x14ac:dyDescent="0.25">
      <c r="A152" s="139" t="str">
        <f>VLOOKUP(E152,'LISTADO ATM'!$A$2:$C$901,3,0)</f>
        <v>DISTRITO NACIONAL</v>
      </c>
      <c r="B152" s="146">
        <v>3336031223</v>
      </c>
      <c r="C152" s="94">
        <v>44459.465185185189</v>
      </c>
      <c r="D152" s="94" t="s">
        <v>2174</v>
      </c>
      <c r="E152" s="137">
        <v>180</v>
      </c>
      <c r="F152" s="139" t="str">
        <f>VLOOKUP(E152,VIP!$A$2:$O16017,2,0)</f>
        <v>DRBR180</v>
      </c>
      <c r="G152" s="139" t="str">
        <f>VLOOKUP(E152,'LISTADO ATM'!$A$2:$B$900,2,0)</f>
        <v xml:space="preserve">ATM Megacentro II </v>
      </c>
      <c r="H152" s="139" t="str">
        <f>VLOOKUP(E152,VIP!$A$2:$O20978,7,FALSE)</f>
        <v>Si</v>
      </c>
      <c r="I152" s="139" t="str">
        <f>VLOOKUP(E152,VIP!$A$2:$O12943,8,FALSE)</f>
        <v>Si</v>
      </c>
      <c r="J152" s="139" t="str">
        <f>VLOOKUP(E152,VIP!$A$2:$O12893,8,FALSE)</f>
        <v>Si</v>
      </c>
      <c r="K152" s="139" t="str">
        <f>VLOOKUP(E152,VIP!$A$2:$O16467,6,0)</f>
        <v>SI</v>
      </c>
      <c r="L152" s="145" t="s">
        <v>2212</v>
      </c>
      <c r="M152" s="93" t="s">
        <v>2437</v>
      </c>
      <c r="N152" s="93" t="s">
        <v>2443</v>
      </c>
      <c r="O152" s="139" t="s">
        <v>2445</v>
      </c>
      <c r="P152" s="145"/>
      <c r="Q152" s="135" t="s">
        <v>2212</v>
      </c>
    </row>
    <row r="153" spans="1:17" s="119" customFormat="1" ht="18" x14ac:dyDescent="0.25">
      <c r="A153" s="139" t="str">
        <f>VLOOKUP(E153,'LISTADO ATM'!$A$2:$C$901,3,0)</f>
        <v>DISTRITO NACIONAL</v>
      </c>
      <c r="B153" s="146">
        <v>3336031227</v>
      </c>
      <c r="C153" s="94">
        <v>44459.466458333336</v>
      </c>
      <c r="D153" s="94" t="s">
        <v>2174</v>
      </c>
      <c r="E153" s="137">
        <v>321</v>
      </c>
      <c r="F153" s="139" t="str">
        <f>VLOOKUP(E153,VIP!$A$2:$O16016,2,0)</f>
        <v>DRBR321</v>
      </c>
      <c r="G153" s="139" t="str">
        <f>VLOOKUP(E153,'LISTADO ATM'!$A$2:$B$900,2,0)</f>
        <v xml:space="preserve">ATM Oficina Jiménez Moya I </v>
      </c>
      <c r="H153" s="139" t="str">
        <f>VLOOKUP(E153,VIP!$A$2:$O20977,7,FALSE)</f>
        <v>Si</v>
      </c>
      <c r="I153" s="139" t="str">
        <f>VLOOKUP(E153,VIP!$A$2:$O12942,8,FALSE)</f>
        <v>Si</v>
      </c>
      <c r="J153" s="139" t="str">
        <f>VLOOKUP(E153,VIP!$A$2:$O12892,8,FALSE)</f>
        <v>Si</v>
      </c>
      <c r="K153" s="139" t="str">
        <f>VLOOKUP(E153,VIP!$A$2:$O16466,6,0)</f>
        <v>NO</v>
      </c>
      <c r="L153" s="145" t="s">
        <v>2212</v>
      </c>
      <c r="M153" s="234" t="s">
        <v>2530</v>
      </c>
      <c r="N153" s="93" t="s">
        <v>2443</v>
      </c>
      <c r="O153" s="139" t="s">
        <v>2445</v>
      </c>
      <c r="P153" s="145"/>
      <c r="Q153" s="157">
        <v>44459.600694444445</v>
      </c>
    </row>
    <row r="154" spans="1:17" s="119" customFormat="1" ht="18" x14ac:dyDescent="0.25">
      <c r="A154" s="139" t="str">
        <f>VLOOKUP(E154,'LISTADO ATM'!$A$2:$C$901,3,0)</f>
        <v>DISTRITO NACIONAL</v>
      </c>
      <c r="B154" s="146">
        <v>3336031227</v>
      </c>
      <c r="C154" s="94">
        <v>44459.466458333336</v>
      </c>
      <c r="D154" s="94" t="s">
        <v>2174</v>
      </c>
      <c r="E154" s="137">
        <v>321</v>
      </c>
      <c r="F154" s="139" t="str">
        <f>VLOOKUP(E154,VIP!$A$2:$O16069,2,0)</f>
        <v>DRBR321</v>
      </c>
      <c r="G154" s="139" t="str">
        <f>VLOOKUP(E154,'LISTADO ATM'!$A$2:$B$900,2,0)</f>
        <v xml:space="preserve">ATM Oficina Jiménez Moya I </v>
      </c>
      <c r="H154" s="139" t="str">
        <f>VLOOKUP(E154,VIP!$A$2:$O21030,7,FALSE)</f>
        <v>Si</v>
      </c>
      <c r="I154" s="139" t="str">
        <f>VLOOKUP(E154,VIP!$A$2:$O12995,8,FALSE)</f>
        <v>Si</v>
      </c>
      <c r="J154" s="139" t="str">
        <f>VLOOKUP(E154,VIP!$A$2:$O12945,8,FALSE)</f>
        <v>Si</v>
      </c>
      <c r="K154" s="139" t="str">
        <f>VLOOKUP(E154,VIP!$A$2:$O16519,6,0)</f>
        <v>NO</v>
      </c>
      <c r="L154" s="145" t="s">
        <v>2212</v>
      </c>
      <c r="M154" s="93" t="s">
        <v>2437</v>
      </c>
      <c r="N154" s="93" t="s">
        <v>2443</v>
      </c>
      <c r="O154" s="139" t="s">
        <v>2445</v>
      </c>
      <c r="P154" s="145"/>
      <c r="Q154" s="135" t="s">
        <v>2212</v>
      </c>
    </row>
    <row r="155" spans="1:17" s="119" customFormat="1" ht="18" x14ac:dyDescent="0.25">
      <c r="A155" s="139" t="str">
        <f>VLOOKUP(E155,'LISTADO ATM'!$A$2:$C$901,3,0)</f>
        <v>DISTRITO NACIONAL</v>
      </c>
      <c r="B155" s="146">
        <v>3336031273</v>
      </c>
      <c r="C155" s="94">
        <v>44459.478993055556</v>
      </c>
      <c r="D155" s="94" t="s">
        <v>2440</v>
      </c>
      <c r="E155" s="137">
        <v>139</v>
      </c>
      <c r="F155" s="139" t="str">
        <f>VLOOKUP(E155,VIP!$A$2:$O16068,2,0)</f>
        <v>DRBR139</v>
      </c>
      <c r="G155" s="139" t="str">
        <f>VLOOKUP(E155,'LISTADO ATM'!$A$2:$B$900,2,0)</f>
        <v xml:space="preserve">ATM Oficina Plaza Lama Zona Oriental I </v>
      </c>
      <c r="H155" s="139" t="str">
        <f>VLOOKUP(E155,VIP!$A$2:$O21029,7,FALSE)</f>
        <v>Si</v>
      </c>
      <c r="I155" s="139" t="str">
        <f>VLOOKUP(E155,VIP!$A$2:$O12994,8,FALSE)</f>
        <v>Si</v>
      </c>
      <c r="J155" s="139" t="str">
        <f>VLOOKUP(E155,VIP!$A$2:$O12944,8,FALSE)</f>
        <v>Si</v>
      </c>
      <c r="K155" s="139" t="str">
        <f>VLOOKUP(E155,VIP!$A$2:$O16518,6,0)</f>
        <v>NO</v>
      </c>
      <c r="L155" s="145" t="s">
        <v>2409</v>
      </c>
      <c r="M155" s="234" t="s">
        <v>2530</v>
      </c>
      <c r="N155" s="93" t="s">
        <v>2443</v>
      </c>
      <c r="O155" s="139" t="s">
        <v>2444</v>
      </c>
      <c r="P155" s="145"/>
      <c r="Q155" s="157">
        <v>44459.789583333331</v>
      </c>
    </row>
    <row r="156" spans="1:17" s="119" customFormat="1" ht="18" x14ac:dyDescent="0.25">
      <c r="A156" s="139" t="str">
        <f>VLOOKUP(E156,'LISTADO ATM'!$A$2:$C$901,3,0)</f>
        <v>NORTE</v>
      </c>
      <c r="B156" s="146">
        <v>3336031292</v>
      </c>
      <c r="C156" s="94">
        <v>44459.48332175926</v>
      </c>
      <c r="D156" s="94" t="s">
        <v>2615</v>
      </c>
      <c r="E156" s="137">
        <v>703</v>
      </c>
      <c r="F156" s="139" t="str">
        <f>VLOOKUP(E156,VIP!$A$2:$O16067,2,0)</f>
        <v>DRBR703</v>
      </c>
      <c r="G156" s="139" t="str">
        <f>VLOOKUP(E156,'LISTADO ATM'!$A$2:$B$900,2,0)</f>
        <v xml:space="preserve">ATM Oficina El Mamey Los Hidalgos </v>
      </c>
      <c r="H156" s="139" t="str">
        <f>VLOOKUP(E156,VIP!$A$2:$O21028,7,FALSE)</f>
        <v>Si</v>
      </c>
      <c r="I156" s="139" t="str">
        <f>VLOOKUP(E156,VIP!$A$2:$O12993,8,FALSE)</f>
        <v>Si</v>
      </c>
      <c r="J156" s="139" t="str">
        <f>VLOOKUP(E156,VIP!$A$2:$O12943,8,FALSE)</f>
        <v>Si</v>
      </c>
      <c r="K156" s="139" t="str">
        <f>VLOOKUP(E156,VIP!$A$2:$O16517,6,0)</f>
        <v>NO</v>
      </c>
      <c r="L156" s="145" t="s">
        <v>2640</v>
      </c>
      <c r="M156" s="234" t="s">
        <v>2530</v>
      </c>
      <c r="N156" s="93" t="s">
        <v>2443</v>
      </c>
      <c r="O156" s="139" t="s">
        <v>2616</v>
      </c>
      <c r="P156" s="145"/>
      <c r="Q156" s="157">
        <v>44459.789583333331</v>
      </c>
    </row>
    <row r="157" spans="1:17" s="119" customFormat="1" ht="18" x14ac:dyDescent="0.25">
      <c r="A157" s="139" t="str">
        <f>VLOOKUP(E157,'LISTADO ATM'!$A$2:$C$901,3,0)</f>
        <v>SUR</v>
      </c>
      <c r="B157" s="146">
        <v>3336031316</v>
      </c>
      <c r="C157" s="94">
        <v>44459.487685185188</v>
      </c>
      <c r="D157" s="94" t="s">
        <v>2440</v>
      </c>
      <c r="E157" s="137">
        <v>780</v>
      </c>
      <c r="F157" s="139" t="str">
        <f>VLOOKUP(E157,VIP!$A$2:$O16066,2,0)</f>
        <v>DRBR041</v>
      </c>
      <c r="G157" s="139" t="str">
        <f>VLOOKUP(E157,'LISTADO ATM'!$A$2:$B$900,2,0)</f>
        <v xml:space="preserve">ATM Oficina Barahona I </v>
      </c>
      <c r="H157" s="139" t="str">
        <f>VLOOKUP(E157,VIP!$A$2:$O21027,7,FALSE)</f>
        <v>Si</v>
      </c>
      <c r="I157" s="139" t="str">
        <f>VLOOKUP(E157,VIP!$A$2:$O12992,8,FALSE)</f>
        <v>Si</v>
      </c>
      <c r="J157" s="139" t="str">
        <f>VLOOKUP(E157,VIP!$A$2:$O12942,8,FALSE)</f>
        <v>Si</v>
      </c>
      <c r="K157" s="139" t="str">
        <f>VLOOKUP(E157,VIP!$A$2:$O16516,6,0)</f>
        <v>SI</v>
      </c>
      <c r="L157" s="145" t="s">
        <v>2409</v>
      </c>
      <c r="M157" s="93" t="s">
        <v>2437</v>
      </c>
      <c r="N157" s="93" t="s">
        <v>2443</v>
      </c>
      <c r="O157" s="139" t="s">
        <v>2444</v>
      </c>
      <c r="P157" s="145"/>
      <c r="Q157" s="135" t="s">
        <v>2409</v>
      </c>
    </row>
    <row r="158" spans="1:17" s="119" customFormat="1" ht="18" x14ac:dyDescent="0.25">
      <c r="A158" s="139" t="str">
        <f>VLOOKUP(E158,'LISTADO ATM'!$A$2:$C$901,3,0)</f>
        <v>NORTE</v>
      </c>
      <c r="B158" s="146">
        <v>3336031361</v>
      </c>
      <c r="C158" s="94">
        <v>44459.497928240744</v>
      </c>
      <c r="D158" s="94" t="s">
        <v>2459</v>
      </c>
      <c r="E158" s="137">
        <v>144</v>
      </c>
      <c r="F158" s="139" t="str">
        <f>VLOOKUP(E158,VIP!$A$2:$O16065,2,0)</f>
        <v>DRBR144</v>
      </c>
      <c r="G158" s="139" t="str">
        <f>VLOOKUP(E158,'LISTADO ATM'!$A$2:$B$900,2,0)</f>
        <v xml:space="preserve">ATM Oficina Villa Altagracia </v>
      </c>
      <c r="H158" s="139" t="str">
        <f>VLOOKUP(E158,VIP!$A$2:$O21026,7,FALSE)</f>
        <v>Si</v>
      </c>
      <c r="I158" s="139" t="str">
        <f>VLOOKUP(E158,VIP!$A$2:$O12991,8,FALSE)</f>
        <v>Si</v>
      </c>
      <c r="J158" s="139" t="str">
        <f>VLOOKUP(E158,VIP!$A$2:$O12941,8,FALSE)</f>
        <v>Si</v>
      </c>
      <c r="K158" s="139" t="str">
        <f>VLOOKUP(E158,VIP!$A$2:$O16515,6,0)</f>
        <v>SI</v>
      </c>
      <c r="L158" s="145" t="s">
        <v>2409</v>
      </c>
      <c r="M158" s="93" t="s">
        <v>2437</v>
      </c>
      <c r="N158" s="93" t="s">
        <v>2443</v>
      </c>
      <c r="O158" s="139" t="s">
        <v>2617</v>
      </c>
      <c r="P158" s="145"/>
      <c r="Q158" s="135" t="s">
        <v>2409</v>
      </c>
    </row>
    <row r="159" spans="1:17" s="119" customFormat="1" ht="18" x14ac:dyDescent="0.25">
      <c r="A159" s="139" t="str">
        <f>VLOOKUP(E159,'LISTADO ATM'!$A$2:$C$901,3,0)</f>
        <v>ESTE</v>
      </c>
      <c r="B159" s="146">
        <v>3336031392</v>
      </c>
      <c r="C159" s="94">
        <v>44459.502986111111</v>
      </c>
      <c r="D159" s="94" t="s">
        <v>2174</v>
      </c>
      <c r="E159" s="137">
        <v>366</v>
      </c>
      <c r="F159" s="139" t="str">
        <f>VLOOKUP(E159,VIP!$A$2:$O16064,2,0)</f>
        <v>DRBR366</v>
      </c>
      <c r="G159" s="139" t="str">
        <f>VLOOKUP(E159,'LISTADO ATM'!$A$2:$B$900,2,0)</f>
        <v>ATM Oficina Boulevard (Higuey) II</v>
      </c>
      <c r="H159" s="139" t="str">
        <f>VLOOKUP(E159,VIP!$A$2:$O21025,7,FALSE)</f>
        <v>N/A</v>
      </c>
      <c r="I159" s="139" t="str">
        <f>VLOOKUP(E159,VIP!$A$2:$O12990,8,FALSE)</f>
        <v>N/A</v>
      </c>
      <c r="J159" s="139" t="str">
        <f>VLOOKUP(E159,VIP!$A$2:$O12940,8,FALSE)</f>
        <v>N/A</v>
      </c>
      <c r="K159" s="139" t="str">
        <f>VLOOKUP(E159,VIP!$A$2:$O16514,6,0)</f>
        <v>N/A</v>
      </c>
      <c r="L159" s="145" t="s">
        <v>2212</v>
      </c>
      <c r="M159" s="234" t="s">
        <v>2530</v>
      </c>
      <c r="N159" s="93" t="s">
        <v>2443</v>
      </c>
      <c r="O159" s="139" t="s">
        <v>2445</v>
      </c>
      <c r="P159" s="145"/>
      <c r="Q159" s="157">
        <v>44459.789583333331</v>
      </c>
    </row>
    <row r="160" spans="1:17" s="119" customFormat="1" ht="18" x14ac:dyDescent="0.25">
      <c r="A160" s="139" t="str">
        <f>VLOOKUP(E160,'LISTADO ATM'!$A$2:$C$901,3,0)</f>
        <v>DISTRITO NACIONAL</v>
      </c>
      <c r="B160" s="146">
        <v>3336031400</v>
      </c>
      <c r="C160" s="94">
        <v>44459.505300925928</v>
      </c>
      <c r="D160" s="94" t="s">
        <v>2440</v>
      </c>
      <c r="E160" s="137">
        <v>165</v>
      </c>
      <c r="F160" s="139" t="str">
        <f>VLOOKUP(E160,VIP!$A$2:$O16063,2,0)</f>
        <v>DRBR165</v>
      </c>
      <c r="G160" s="139" t="str">
        <f>VLOOKUP(E160,'LISTADO ATM'!$A$2:$B$900,2,0)</f>
        <v>ATM Autoservicio Megacentro</v>
      </c>
      <c r="H160" s="139" t="str">
        <f>VLOOKUP(E160,VIP!$A$2:$O21024,7,FALSE)</f>
        <v>Si</v>
      </c>
      <c r="I160" s="139" t="str">
        <f>VLOOKUP(E160,VIP!$A$2:$O12989,8,FALSE)</f>
        <v>Si</v>
      </c>
      <c r="J160" s="139" t="str">
        <f>VLOOKUP(E160,VIP!$A$2:$O12939,8,FALSE)</f>
        <v>Si</v>
      </c>
      <c r="K160" s="139" t="str">
        <f>VLOOKUP(E160,VIP!$A$2:$O16513,6,0)</f>
        <v>SI</v>
      </c>
      <c r="L160" s="145" t="s">
        <v>2409</v>
      </c>
      <c r="M160" s="234" t="s">
        <v>2530</v>
      </c>
      <c r="N160" s="93" t="s">
        <v>2443</v>
      </c>
      <c r="O160" s="139" t="s">
        <v>2444</v>
      </c>
      <c r="P160" s="145"/>
      <c r="Q160" s="157">
        <v>44459.789583333331</v>
      </c>
    </row>
    <row r="161" spans="1:17" s="119" customFormat="1" ht="18" x14ac:dyDescent="0.25">
      <c r="A161" s="139" t="str">
        <f>VLOOKUP(E161,'LISTADO ATM'!$A$2:$C$901,3,0)</f>
        <v>SUR</v>
      </c>
      <c r="B161" s="146">
        <v>3336031414</v>
      </c>
      <c r="C161" s="94">
        <v>44459.511203703703</v>
      </c>
      <c r="D161" s="94" t="s">
        <v>2459</v>
      </c>
      <c r="E161" s="137">
        <v>342</v>
      </c>
      <c r="F161" s="139" t="str">
        <f>VLOOKUP(E161,VIP!$A$2:$O16062,2,0)</f>
        <v>DRBR342</v>
      </c>
      <c r="G161" s="139" t="str">
        <f>VLOOKUP(E161,'LISTADO ATM'!$A$2:$B$900,2,0)</f>
        <v>ATM Oficina Obras Públicas Azua</v>
      </c>
      <c r="H161" s="139" t="str">
        <f>VLOOKUP(E161,VIP!$A$2:$O21023,7,FALSE)</f>
        <v>Si</v>
      </c>
      <c r="I161" s="139" t="str">
        <f>VLOOKUP(E161,VIP!$A$2:$O12988,8,FALSE)</f>
        <v>Si</v>
      </c>
      <c r="J161" s="139" t="str">
        <f>VLOOKUP(E161,VIP!$A$2:$O12938,8,FALSE)</f>
        <v>Si</v>
      </c>
      <c r="K161" s="139" t="str">
        <f>VLOOKUP(E161,VIP!$A$2:$O16512,6,0)</f>
        <v>SI</v>
      </c>
      <c r="L161" s="145" t="s">
        <v>2641</v>
      </c>
      <c r="M161" s="93" t="s">
        <v>2437</v>
      </c>
      <c r="N161" s="93" t="s">
        <v>2443</v>
      </c>
      <c r="O161" s="139" t="s">
        <v>2617</v>
      </c>
      <c r="P161" s="145"/>
      <c r="Q161" s="135" t="s">
        <v>2409</v>
      </c>
    </row>
    <row r="162" spans="1:17" s="119" customFormat="1" ht="18" x14ac:dyDescent="0.25">
      <c r="A162" s="139" t="str">
        <f>VLOOKUP(E162,'LISTADO ATM'!$A$2:$C$901,3,0)</f>
        <v>DISTRITO NACIONAL</v>
      </c>
      <c r="B162" s="146">
        <v>3336031426</v>
      </c>
      <c r="C162" s="94">
        <v>44459.515162037038</v>
      </c>
      <c r="D162" s="94" t="s">
        <v>2174</v>
      </c>
      <c r="E162" s="137">
        <v>43</v>
      </c>
      <c r="F162" s="139" t="str">
        <f>VLOOKUP(E162,VIP!$A$2:$O16061,2,0)</f>
        <v>DRBR043</v>
      </c>
      <c r="G162" s="139" t="str">
        <f>VLOOKUP(E162,'LISTADO ATM'!$A$2:$B$900,2,0)</f>
        <v xml:space="preserve">ATM Zona Franca San Isidro </v>
      </c>
      <c r="H162" s="139" t="str">
        <f>VLOOKUP(E162,VIP!$A$2:$O21022,7,FALSE)</f>
        <v>Si</v>
      </c>
      <c r="I162" s="139" t="str">
        <f>VLOOKUP(E162,VIP!$A$2:$O12987,8,FALSE)</f>
        <v>No</v>
      </c>
      <c r="J162" s="139" t="str">
        <f>VLOOKUP(E162,VIP!$A$2:$O12937,8,FALSE)</f>
        <v>No</v>
      </c>
      <c r="K162" s="139" t="str">
        <f>VLOOKUP(E162,VIP!$A$2:$O16511,6,0)</f>
        <v>NO</v>
      </c>
      <c r="L162" s="145" t="s">
        <v>2455</v>
      </c>
      <c r="M162" s="234" t="s">
        <v>2530</v>
      </c>
      <c r="N162" s="93" t="s">
        <v>2443</v>
      </c>
      <c r="O162" s="139" t="s">
        <v>2445</v>
      </c>
      <c r="P162" s="145"/>
      <c r="Q162" s="157">
        <v>44459.789583333331</v>
      </c>
    </row>
    <row r="163" spans="1:17" s="119" customFormat="1" ht="18" x14ac:dyDescent="0.25">
      <c r="A163" s="139" t="str">
        <f>VLOOKUP(E163,'LISTADO ATM'!$A$2:$C$901,3,0)</f>
        <v>ESTE</v>
      </c>
      <c r="B163" s="146">
        <v>3336031427</v>
      </c>
      <c r="C163" s="94">
        <v>44459.515810185185</v>
      </c>
      <c r="D163" s="94" t="s">
        <v>2459</v>
      </c>
      <c r="E163" s="137">
        <v>345</v>
      </c>
      <c r="F163" s="139" t="str">
        <f>VLOOKUP(E163,VIP!$A$2:$O16060,2,0)</f>
        <v>DRBR345</v>
      </c>
      <c r="G163" s="139" t="str">
        <f>VLOOKUP(E163,'LISTADO ATM'!$A$2:$B$900,2,0)</f>
        <v>ATM Oficina Yamasá  II</v>
      </c>
      <c r="H163" s="139" t="str">
        <f>VLOOKUP(E163,VIP!$A$2:$O21021,7,FALSE)</f>
        <v>N/A</v>
      </c>
      <c r="I163" s="139" t="str">
        <f>VLOOKUP(E163,VIP!$A$2:$O12986,8,FALSE)</f>
        <v>N/A</v>
      </c>
      <c r="J163" s="139" t="str">
        <f>VLOOKUP(E163,VIP!$A$2:$O12936,8,FALSE)</f>
        <v>N/A</v>
      </c>
      <c r="K163" s="139" t="str">
        <f>VLOOKUP(E163,VIP!$A$2:$O16510,6,0)</f>
        <v>N/A</v>
      </c>
      <c r="L163" s="145" t="s">
        <v>2641</v>
      </c>
      <c r="M163" s="234" t="s">
        <v>2530</v>
      </c>
      <c r="N163" s="93" t="s">
        <v>2443</v>
      </c>
      <c r="O163" s="139" t="s">
        <v>2617</v>
      </c>
      <c r="P163" s="145"/>
      <c r="Q163" s="157">
        <v>44459.789583333331</v>
      </c>
    </row>
    <row r="164" spans="1:17" s="119" customFormat="1" ht="18" x14ac:dyDescent="0.25">
      <c r="A164" s="139" t="str">
        <f>VLOOKUP(E164,'LISTADO ATM'!$A$2:$C$901,3,0)</f>
        <v>NORTE</v>
      </c>
      <c r="B164" s="146">
        <v>3336031457</v>
      </c>
      <c r="C164" s="94">
        <v>44459.530231481483</v>
      </c>
      <c r="D164" s="94" t="s">
        <v>2615</v>
      </c>
      <c r="E164" s="137">
        <v>532</v>
      </c>
      <c r="F164" s="139" t="str">
        <f>VLOOKUP(E164,VIP!$A$2:$O16059,2,0)</f>
        <v>DRBR532</v>
      </c>
      <c r="G164" s="139" t="str">
        <f>VLOOKUP(E164,'LISTADO ATM'!$A$2:$B$900,2,0)</f>
        <v xml:space="preserve">ATM UNP Guanábano (Moca) </v>
      </c>
      <c r="H164" s="139" t="str">
        <f>VLOOKUP(E164,VIP!$A$2:$O21020,7,FALSE)</f>
        <v>Si</v>
      </c>
      <c r="I164" s="139" t="str">
        <f>VLOOKUP(E164,VIP!$A$2:$O12985,8,FALSE)</f>
        <v>Si</v>
      </c>
      <c r="J164" s="139" t="str">
        <f>VLOOKUP(E164,VIP!$A$2:$O12935,8,FALSE)</f>
        <v>Si</v>
      </c>
      <c r="K164" s="139" t="str">
        <f>VLOOKUP(E164,VIP!$A$2:$O16509,6,0)</f>
        <v>NO</v>
      </c>
      <c r="L164" s="145" t="s">
        <v>2409</v>
      </c>
      <c r="M164" s="93" t="s">
        <v>2437</v>
      </c>
      <c r="N164" s="93" t="s">
        <v>2443</v>
      </c>
      <c r="O164" s="139" t="s">
        <v>2616</v>
      </c>
      <c r="P164" s="145"/>
      <c r="Q164" s="135" t="s">
        <v>2409</v>
      </c>
    </row>
    <row r="165" spans="1:17" s="119" customFormat="1" ht="18" x14ac:dyDescent="0.25">
      <c r="A165" s="139" t="str">
        <f>VLOOKUP(E165,'LISTADO ATM'!$A$2:$C$901,3,0)</f>
        <v>DISTRITO NACIONAL</v>
      </c>
      <c r="B165" s="146">
        <v>3336031461</v>
      </c>
      <c r="C165" s="94">
        <v>44459.531909722224</v>
      </c>
      <c r="D165" s="94" t="s">
        <v>2174</v>
      </c>
      <c r="E165" s="137">
        <v>224</v>
      </c>
      <c r="F165" s="139" t="str">
        <f>VLOOKUP(E165,VIP!$A$2:$O16058,2,0)</f>
        <v>DRBR224</v>
      </c>
      <c r="G165" s="139" t="str">
        <f>VLOOKUP(E165,'LISTADO ATM'!$A$2:$B$900,2,0)</f>
        <v xml:space="preserve">ATM S/M Nacional El Millón (Núñez de Cáceres) </v>
      </c>
      <c r="H165" s="139" t="str">
        <f>VLOOKUP(E165,VIP!$A$2:$O21019,7,FALSE)</f>
        <v>Si</v>
      </c>
      <c r="I165" s="139" t="str">
        <f>VLOOKUP(E165,VIP!$A$2:$O12984,8,FALSE)</f>
        <v>Si</v>
      </c>
      <c r="J165" s="139" t="str">
        <f>VLOOKUP(E165,VIP!$A$2:$O12934,8,FALSE)</f>
        <v>Si</v>
      </c>
      <c r="K165" s="139" t="str">
        <f>VLOOKUP(E165,VIP!$A$2:$O16508,6,0)</f>
        <v>SI</v>
      </c>
      <c r="L165" s="145" t="s">
        <v>2212</v>
      </c>
      <c r="M165" s="234" t="s">
        <v>2530</v>
      </c>
      <c r="N165" s="93" t="s">
        <v>2443</v>
      </c>
      <c r="O165" s="139" t="s">
        <v>2445</v>
      </c>
      <c r="P165" s="145"/>
      <c r="Q165" s="157">
        <v>44459.789583333331</v>
      </c>
    </row>
    <row r="166" spans="1:17" s="119" customFormat="1" ht="18" x14ac:dyDescent="0.25">
      <c r="A166" s="139" t="str">
        <f>VLOOKUP(E166,'LISTADO ATM'!$A$2:$C$901,3,0)</f>
        <v>NORTE</v>
      </c>
      <c r="B166" s="146">
        <v>3336031463</v>
      </c>
      <c r="C166" s="94">
        <v>44459.533113425925</v>
      </c>
      <c r="D166" s="94" t="s">
        <v>2175</v>
      </c>
      <c r="E166" s="137">
        <v>649</v>
      </c>
      <c r="F166" s="139" t="str">
        <f>VLOOKUP(E166,VIP!$A$2:$O16057,2,0)</f>
        <v>DRBR649</v>
      </c>
      <c r="G166" s="139" t="str">
        <f>VLOOKUP(E166,'LISTADO ATM'!$A$2:$B$900,2,0)</f>
        <v xml:space="preserve">ATM Oficina Galería 56 (San Francisco de Macorís) </v>
      </c>
      <c r="H166" s="139" t="str">
        <f>VLOOKUP(E166,VIP!$A$2:$O21018,7,FALSE)</f>
        <v>Si</v>
      </c>
      <c r="I166" s="139" t="str">
        <f>VLOOKUP(E166,VIP!$A$2:$O12983,8,FALSE)</f>
        <v>Si</v>
      </c>
      <c r="J166" s="139" t="str">
        <f>VLOOKUP(E166,VIP!$A$2:$O12933,8,FALSE)</f>
        <v>Si</v>
      </c>
      <c r="K166" s="139" t="str">
        <f>VLOOKUP(E166,VIP!$A$2:$O16507,6,0)</f>
        <v>SI</v>
      </c>
      <c r="L166" s="145" t="s">
        <v>2212</v>
      </c>
      <c r="M166" s="234" t="s">
        <v>2530</v>
      </c>
      <c r="N166" s="93" t="s">
        <v>2443</v>
      </c>
      <c r="O166" s="139" t="s">
        <v>2626</v>
      </c>
      <c r="P166" s="145"/>
      <c r="Q166" s="157">
        <v>44459.789583333331</v>
      </c>
    </row>
    <row r="167" spans="1:17" s="119" customFormat="1" ht="18" x14ac:dyDescent="0.25">
      <c r="A167" s="139" t="str">
        <f>VLOOKUP(E167,'LISTADO ATM'!$A$2:$C$901,3,0)</f>
        <v>ESTE</v>
      </c>
      <c r="B167" s="146">
        <v>3336031464</v>
      </c>
      <c r="C167" s="94">
        <v>44459.533703703702</v>
      </c>
      <c r="D167" s="94" t="s">
        <v>2459</v>
      </c>
      <c r="E167" s="137">
        <v>631</v>
      </c>
      <c r="F167" s="139" t="str">
        <f>VLOOKUP(E167,VIP!$A$2:$O16056,2,0)</f>
        <v>DRBR417</v>
      </c>
      <c r="G167" s="139" t="str">
        <f>VLOOKUP(E167,'LISTADO ATM'!$A$2:$B$900,2,0)</f>
        <v xml:space="preserve">ATM ASOCODEQUI (San Pedro) </v>
      </c>
      <c r="H167" s="139" t="str">
        <f>VLOOKUP(E167,VIP!$A$2:$O21017,7,FALSE)</f>
        <v>Si</v>
      </c>
      <c r="I167" s="139" t="str">
        <f>VLOOKUP(E167,VIP!$A$2:$O12982,8,FALSE)</f>
        <v>Si</v>
      </c>
      <c r="J167" s="139" t="str">
        <f>VLOOKUP(E167,VIP!$A$2:$O12932,8,FALSE)</f>
        <v>Si</v>
      </c>
      <c r="K167" s="139" t="str">
        <f>VLOOKUP(E167,VIP!$A$2:$O16506,6,0)</f>
        <v>NO</v>
      </c>
      <c r="L167" s="145" t="s">
        <v>2409</v>
      </c>
      <c r="M167" s="93" t="s">
        <v>2437</v>
      </c>
      <c r="N167" s="93" t="s">
        <v>2443</v>
      </c>
      <c r="O167" s="139" t="s">
        <v>2617</v>
      </c>
      <c r="P167" s="145"/>
      <c r="Q167" s="135" t="s">
        <v>2409</v>
      </c>
    </row>
    <row r="168" spans="1:17" s="119" customFormat="1" ht="18" x14ac:dyDescent="0.25">
      <c r="A168" s="139" t="str">
        <f>VLOOKUP(E168,'LISTADO ATM'!$A$2:$C$901,3,0)</f>
        <v>ESTE</v>
      </c>
      <c r="B168" s="146">
        <v>3336031466</v>
      </c>
      <c r="C168" s="94">
        <v>44459.53398148148</v>
      </c>
      <c r="D168" s="94" t="s">
        <v>2174</v>
      </c>
      <c r="E168" s="137">
        <v>830</v>
      </c>
      <c r="F168" s="139" t="str">
        <f>VLOOKUP(E168,VIP!$A$2:$O16055,2,0)</f>
        <v>DRBR830</v>
      </c>
      <c r="G168" s="139" t="str">
        <f>VLOOKUP(E168,'LISTADO ATM'!$A$2:$B$900,2,0)</f>
        <v xml:space="preserve">ATM UNP Sabana Grande de Boyá </v>
      </c>
      <c r="H168" s="139" t="str">
        <f>VLOOKUP(E168,VIP!$A$2:$O21016,7,FALSE)</f>
        <v>Si</v>
      </c>
      <c r="I168" s="139" t="str">
        <f>VLOOKUP(E168,VIP!$A$2:$O12981,8,FALSE)</f>
        <v>Si</v>
      </c>
      <c r="J168" s="139" t="str">
        <f>VLOOKUP(E168,VIP!$A$2:$O12931,8,FALSE)</f>
        <v>Si</v>
      </c>
      <c r="K168" s="139" t="str">
        <f>VLOOKUP(E168,VIP!$A$2:$O16505,6,0)</f>
        <v>NO</v>
      </c>
      <c r="L168" s="145" t="s">
        <v>2212</v>
      </c>
      <c r="M168" s="234" t="s">
        <v>2530</v>
      </c>
      <c r="N168" s="93" t="s">
        <v>2443</v>
      </c>
      <c r="O168" s="139" t="s">
        <v>2445</v>
      </c>
      <c r="P168" s="145"/>
      <c r="Q168" s="157">
        <v>44459.789583333331</v>
      </c>
    </row>
    <row r="169" spans="1:17" s="119" customFormat="1" ht="18" x14ac:dyDescent="0.25">
      <c r="A169" s="139" t="str">
        <f>VLOOKUP(E169,'LISTADO ATM'!$A$2:$C$901,3,0)</f>
        <v>NORTE</v>
      </c>
      <c r="B169" s="146">
        <v>3336031486</v>
      </c>
      <c r="C169" s="94">
        <v>44459.54583333333</v>
      </c>
      <c r="D169" s="94" t="s">
        <v>2459</v>
      </c>
      <c r="E169" s="137">
        <v>950</v>
      </c>
      <c r="F169" s="139" t="str">
        <f>VLOOKUP(E169,VIP!$A$2:$O16054,2,0)</f>
        <v>DRBR12G</v>
      </c>
      <c r="G169" s="139" t="str">
        <f>VLOOKUP(E169,'LISTADO ATM'!$A$2:$B$900,2,0)</f>
        <v xml:space="preserve">ATM Oficina Monterrico </v>
      </c>
      <c r="H169" s="139" t="str">
        <f>VLOOKUP(E169,VIP!$A$2:$O21015,7,FALSE)</f>
        <v>Si</v>
      </c>
      <c r="I169" s="139" t="str">
        <f>VLOOKUP(E169,VIP!$A$2:$O12980,8,FALSE)</f>
        <v>Si</v>
      </c>
      <c r="J169" s="139" t="str">
        <f>VLOOKUP(E169,VIP!$A$2:$O12930,8,FALSE)</f>
        <v>Si</v>
      </c>
      <c r="K169" s="139" t="str">
        <f>VLOOKUP(E169,VIP!$A$2:$O16504,6,0)</f>
        <v>SI</v>
      </c>
      <c r="L169" s="145" t="s">
        <v>2409</v>
      </c>
      <c r="M169" s="93" t="s">
        <v>2437</v>
      </c>
      <c r="N169" s="93" t="s">
        <v>2443</v>
      </c>
      <c r="O169" s="139" t="s">
        <v>2617</v>
      </c>
      <c r="P169" s="145"/>
      <c r="Q169" s="135" t="s">
        <v>2409</v>
      </c>
    </row>
    <row r="170" spans="1:17" s="119" customFormat="1" ht="18" x14ac:dyDescent="0.25">
      <c r="A170" s="139" t="str">
        <f>VLOOKUP(E170,'LISTADO ATM'!$A$2:$C$901,3,0)</f>
        <v>DISTRITO NACIONAL</v>
      </c>
      <c r="B170" s="146">
        <v>3336031547</v>
      </c>
      <c r="C170" s="94">
        <v>44459.58425925926</v>
      </c>
      <c r="D170" s="94" t="s">
        <v>2459</v>
      </c>
      <c r="E170" s="137">
        <v>231</v>
      </c>
      <c r="F170" s="139" t="str">
        <f>VLOOKUP(E170,VIP!$A$2:$O16073,2,0)</f>
        <v>DRBR231</v>
      </c>
      <c r="G170" s="139" t="str">
        <f>VLOOKUP(E170,'LISTADO ATM'!$A$2:$B$900,2,0)</f>
        <v xml:space="preserve">ATM Oficina Zona Oriental </v>
      </c>
      <c r="H170" s="139" t="str">
        <f>VLOOKUP(E170,VIP!$A$2:$O21034,7,FALSE)</f>
        <v>Si</v>
      </c>
      <c r="I170" s="139" t="str">
        <f>VLOOKUP(E170,VIP!$A$2:$O12999,8,FALSE)</f>
        <v>Si</v>
      </c>
      <c r="J170" s="139" t="str">
        <f>VLOOKUP(E170,VIP!$A$2:$O12949,8,FALSE)</f>
        <v>Si</v>
      </c>
      <c r="K170" s="139" t="str">
        <f>VLOOKUP(E170,VIP!$A$2:$O16523,6,0)</f>
        <v>SI</v>
      </c>
      <c r="L170" s="145" t="s">
        <v>2645</v>
      </c>
      <c r="M170" s="234" t="s">
        <v>2530</v>
      </c>
      <c r="N170" s="93" t="s">
        <v>2647</v>
      </c>
      <c r="O170" s="139" t="s">
        <v>2643</v>
      </c>
      <c r="P170" s="156" t="s">
        <v>2648</v>
      </c>
      <c r="Q170" s="157">
        <v>44462.09375</v>
      </c>
    </row>
    <row r="171" spans="1:17" s="119" customFormat="1" ht="18" x14ac:dyDescent="0.25">
      <c r="A171" s="139" t="str">
        <f>VLOOKUP(E171,'LISTADO ATM'!$A$2:$C$901,3,0)</f>
        <v>DISTRITO NACIONAL</v>
      </c>
      <c r="B171" s="146">
        <v>3336031559</v>
      </c>
      <c r="C171" s="94">
        <v>44459.591597222221</v>
      </c>
      <c r="D171" s="94" t="s">
        <v>2459</v>
      </c>
      <c r="E171" s="137">
        <v>446</v>
      </c>
      <c r="F171" s="139" t="str">
        <f>VLOOKUP(E171,VIP!$A$2:$O16072,2,0)</f>
        <v>DRBR446</v>
      </c>
      <c r="G171" s="139" t="str">
        <f>VLOOKUP(E171,'LISTADO ATM'!$A$2:$B$900,2,0)</f>
        <v>ATM Hipodromo V Centenario</v>
      </c>
      <c r="H171" s="139" t="str">
        <f>VLOOKUP(E171,VIP!$A$2:$O21033,7,FALSE)</f>
        <v>Si</v>
      </c>
      <c r="I171" s="139" t="str">
        <f>VLOOKUP(E171,VIP!$A$2:$O12998,8,FALSE)</f>
        <v>Si</v>
      </c>
      <c r="J171" s="139" t="str">
        <f>VLOOKUP(E171,VIP!$A$2:$O12948,8,FALSE)</f>
        <v>Si</v>
      </c>
      <c r="K171" s="139" t="str">
        <f>VLOOKUP(E171,VIP!$A$2:$O16522,6,0)</f>
        <v>NO</v>
      </c>
      <c r="L171" s="145" t="s">
        <v>2645</v>
      </c>
      <c r="M171" s="234" t="s">
        <v>2530</v>
      </c>
      <c r="N171" s="93" t="s">
        <v>2647</v>
      </c>
      <c r="O171" s="139" t="s">
        <v>2643</v>
      </c>
      <c r="P171" s="156" t="s">
        <v>2648</v>
      </c>
      <c r="Q171" s="157">
        <v>44461.09097222222</v>
      </c>
    </row>
    <row r="172" spans="1:17" s="119" customFormat="1" ht="18" x14ac:dyDescent="0.25">
      <c r="A172" s="139" t="str">
        <f>VLOOKUP(E172,'LISTADO ATM'!$A$2:$C$901,3,0)</f>
        <v>DISTRITO NACIONAL</v>
      </c>
      <c r="B172" s="146">
        <v>3336031560</v>
      </c>
      <c r="C172" s="94">
        <v>44459.592638888891</v>
      </c>
      <c r="D172" s="94" t="s">
        <v>2459</v>
      </c>
      <c r="E172" s="137">
        <v>815</v>
      </c>
      <c r="F172" s="139" t="str">
        <f>VLOOKUP(E172,VIP!$A$2:$O16071,2,0)</f>
        <v>DRBR24A</v>
      </c>
      <c r="G172" s="139" t="str">
        <f>VLOOKUP(E172,'LISTADO ATM'!$A$2:$B$900,2,0)</f>
        <v xml:space="preserve">ATM Oficina Atalaya del Mar </v>
      </c>
      <c r="H172" s="139" t="str">
        <f>VLOOKUP(E172,VIP!$A$2:$O21032,7,FALSE)</f>
        <v>Si</v>
      </c>
      <c r="I172" s="139" t="str">
        <f>VLOOKUP(E172,VIP!$A$2:$O12997,8,FALSE)</f>
        <v>Si</v>
      </c>
      <c r="J172" s="139" t="str">
        <f>VLOOKUP(E172,VIP!$A$2:$O12947,8,FALSE)</f>
        <v>Si</v>
      </c>
      <c r="K172" s="139" t="str">
        <f>VLOOKUP(E172,VIP!$A$2:$O16521,6,0)</f>
        <v>SI</v>
      </c>
      <c r="L172" s="145" t="s">
        <v>2645</v>
      </c>
      <c r="M172" s="234" t="s">
        <v>2530</v>
      </c>
      <c r="N172" s="93" t="s">
        <v>2647</v>
      </c>
      <c r="O172" s="139" t="s">
        <v>2643</v>
      </c>
      <c r="P172" s="156" t="s">
        <v>2648</v>
      </c>
      <c r="Q172" s="157">
        <v>44460.092361111114</v>
      </c>
    </row>
    <row r="173" spans="1:17" s="119" customFormat="1" ht="18" x14ac:dyDescent="0.25">
      <c r="A173" s="139" t="str">
        <f>VLOOKUP(E173,'LISTADO ATM'!$A$2:$C$901,3,0)</f>
        <v>NORTE</v>
      </c>
      <c r="B173" s="146">
        <v>3336031562</v>
      </c>
      <c r="C173" s="94">
        <v>44459.593761574077</v>
      </c>
      <c r="D173" s="94" t="s">
        <v>2459</v>
      </c>
      <c r="E173" s="137">
        <v>732</v>
      </c>
      <c r="F173" s="139" t="str">
        <f>VLOOKUP(E173,VIP!$A$2:$O16070,2,0)</f>
        <v>DRBR12H</v>
      </c>
      <c r="G173" s="139" t="str">
        <f>VLOOKUP(E173,'LISTADO ATM'!$A$2:$B$900,2,0)</f>
        <v xml:space="preserve">ATM Molino del Valle (Santiago) </v>
      </c>
      <c r="H173" s="139" t="str">
        <f>VLOOKUP(E173,VIP!$A$2:$O21031,7,FALSE)</f>
        <v>Si</v>
      </c>
      <c r="I173" s="139" t="str">
        <f>VLOOKUP(E173,VIP!$A$2:$O12996,8,FALSE)</f>
        <v>Si</v>
      </c>
      <c r="J173" s="139" t="str">
        <f>VLOOKUP(E173,VIP!$A$2:$O12946,8,FALSE)</f>
        <v>Si</v>
      </c>
      <c r="K173" s="139" t="str">
        <f>VLOOKUP(E173,VIP!$A$2:$O16520,6,0)</f>
        <v>NO</v>
      </c>
      <c r="L173" s="145" t="s">
        <v>2645</v>
      </c>
      <c r="M173" s="234" t="s">
        <v>2530</v>
      </c>
      <c r="N173" s="93" t="s">
        <v>2647</v>
      </c>
      <c r="O173" s="139" t="s">
        <v>2643</v>
      </c>
      <c r="P173" s="156" t="s">
        <v>2648</v>
      </c>
      <c r="Q173" s="157">
        <v>44459.09375</v>
      </c>
    </row>
    <row r="174" spans="1:17" s="119" customFormat="1" ht="18" x14ac:dyDescent="0.25">
      <c r="A174" s="139" t="str">
        <f>VLOOKUP(E174,'LISTADO ATM'!$A$2:$C$901,3,0)</f>
        <v>DISTRITO NACIONAL</v>
      </c>
      <c r="B174" s="146">
        <v>3336031563</v>
      </c>
      <c r="C174" s="94">
        <v>44459.593877314815</v>
      </c>
      <c r="D174" s="94" t="s">
        <v>2459</v>
      </c>
      <c r="E174" s="137">
        <v>743</v>
      </c>
      <c r="F174" s="139" t="str">
        <f>VLOOKUP(E174,VIP!$A$2:$O16053,2,0)</f>
        <v>DRBR287</v>
      </c>
      <c r="G174" s="139" t="str">
        <f>VLOOKUP(E174,'LISTADO ATM'!$A$2:$B$900,2,0)</f>
        <v xml:space="preserve">ATM Oficina Los Frailes </v>
      </c>
      <c r="H174" s="139" t="str">
        <f>VLOOKUP(E174,VIP!$A$2:$O21014,7,FALSE)</f>
        <v>Si</v>
      </c>
      <c r="I174" s="139" t="str">
        <f>VLOOKUP(E174,VIP!$A$2:$O12979,8,FALSE)</f>
        <v>Si</v>
      </c>
      <c r="J174" s="139" t="str">
        <f>VLOOKUP(E174,VIP!$A$2:$O12929,8,FALSE)</f>
        <v>Si</v>
      </c>
      <c r="K174" s="139" t="str">
        <f>VLOOKUP(E174,VIP!$A$2:$O16503,6,0)</f>
        <v>SI</v>
      </c>
      <c r="L174" s="145" t="s">
        <v>2409</v>
      </c>
      <c r="M174" s="93" t="s">
        <v>2437</v>
      </c>
      <c r="N174" s="93" t="s">
        <v>2443</v>
      </c>
      <c r="O174" s="139" t="s">
        <v>2617</v>
      </c>
      <c r="P174" s="145"/>
      <c r="Q174" s="135" t="s">
        <v>2409</v>
      </c>
    </row>
    <row r="175" spans="1:17" s="119" customFormat="1" ht="18" x14ac:dyDescent="0.25">
      <c r="A175" s="139" t="str">
        <f>VLOOKUP(E175,'LISTADO ATM'!$A$2:$C$901,3,0)</f>
        <v>DISTRITO NACIONAL</v>
      </c>
      <c r="B175" s="146">
        <v>3336031567</v>
      </c>
      <c r="C175" s="94">
        <v>44459.594953703701</v>
      </c>
      <c r="D175" s="94" t="s">
        <v>2440</v>
      </c>
      <c r="E175" s="137">
        <v>719</v>
      </c>
      <c r="F175" s="139" t="str">
        <f>VLOOKUP(E175,VIP!$A$2:$O16052,2,0)</f>
        <v>DRBR419</v>
      </c>
      <c r="G175" s="139" t="str">
        <f>VLOOKUP(E175,'LISTADO ATM'!$A$2:$B$900,2,0)</f>
        <v xml:space="preserve">ATM Ayuntamiento Municipal San Luís </v>
      </c>
      <c r="H175" s="139" t="str">
        <f>VLOOKUP(E175,VIP!$A$2:$O21013,7,FALSE)</f>
        <v>Si</v>
      </c>
      <c r="I175" s="139" t="str">
        <f>VLOOKUP(E175,VIP!$A$2:$O12978,8,FALSE)</f>
        <v>Si</v>
      </c>
      <c r="J175" s="139" t="str">
        <f>VLOOKUP(E175,VIP!$A$2:$O12928,8,FALSE)</f>
        <v>Si</v>
      </c>
      <c r="K175" s="139" t="str">
        <f>VLOOKUP(E175,VIP!$A$2:$O16502,6,0)</f>
        <v>NO</v>
      </c>
      <c r="L175" s="145" t="s">
        <v>2640</v>
      </c>
      <c r="M175" s="93" t="s">
        <v>2437</v>
      </c>
      <c r="N175" s="93" t="s">
        <v>2443</v>
      </c>
      <c r="O175" s="139" t="s">
        <v>2444</v>
      </c>
      <c r="P175" s="145"/>
      <c r="Q175" s="135" t="s">
        <v>2433</v>
      </c>
    </row>
    <row r="176" spans="1:17" s="119" customFormat="1" ht="18" x14ac:dyDescent="0.25">
      <c r="A176" s="139" t="str">
        <f>VLOOKUP(E176,'LISTADO ATM'!$A$2:$C$901,3,0)</f>
        <v>ESTE</v>
      </c>
      <c r="B176" s="146">
        <v>3336031568</v>
      </c>
      <c r="C176" s="94">
        <v>44459.595138888886</v>
      </c>
      <c r="D176" s="94" t="s">
        <v>2174</v>
      </c>
      <c r="E176" s="137">
        <v>114</v>
      </c>
      <c r="F176" s="139" t="str">
        <f>VLOOKUP(E176,VIP!$A$2:$O16051,2,0)</f>
        <v>DRBR114</v>
      </c>
      <c r="G176" s="139" t="str">
        <f>VLOOKUP(E176,'LISTADO ATM'!$A$2:$B$900,2,0)</f>
        <v xml:space="preserve">ATM Oficina Hato Mayor </v>
      </c>
      <c r="H176" s="139" t="str">
        <f>VLOOKUP(E176,VIP!$A$2:$O21012,7,FALSE)</f>
        <v>Si</v>
      </c>
      <c r="I176" s="139" t="str">
        <f>VLOOKUP(E176,VIP!$A$2:$O12977,8,FALSE)</f>
        <v>Si</v>
      </c>
      <c r="J176" s="139" t="str">
        <f>VLOOKUP(E176,VIP!$A$2:$O12927,8,FALSE)</f>
        <v>Si</v>
      </c>
      <c r="K176" s="139" t="str">
        <f>VLOOKUP(E176,VIP!$A$2:$O16501,6,0)</f>
        <v>NO</v>
      </c>
      <c r="L176" s="145" t="s">
        <v>2455</v>
      </c>
      <c r="M176" s="93" t="s">
        <v>2437</v>
      </c>
      <c r="N176" s="93" t="s">
        <v>2443</v>
      </c>
      <c r="O176" s="139" t="s">
        <v>2445</v>
      </c>
      <c r="P176" s="145"/>
      <c r="Q176" s="135" t="s">
        <v>2455</v>
      </c>
    </row>
    <row r="177" spans="1:17" s="119" customFormat="1" ht="18" x14ac:dyDescent="0.25">
      <c r="A177" s="139" t="str">
        <f>VLOOKUP(E177,'LISTADO ATM'!$A$2:$C$901,3,0)</f>
        <v>NORTE</v>
      </c>
      <c r="B177" s="146">
        <v>3336031573</v>
      </c>
      <c r="C177" s="94">
        <v>44459.596250000002</v>
      </c>
      <c r="D177" s="94" t="s">
        <v>2174</v>
      </c>
      <c r="E177" s="137">
        <v>315</v>
      </c>
      <c r="F177" s="139" t="str">
        <f>VLOOKUP(E177,VIP!$A$2:$O16050,2,0)</f>
        <v>DRBR315</v>
      </c>
      <c r="G177" s="139" t="str">
        <f>VLOOKUP(E177,'LISTADO ATM'!$A$2:$B$900,2,0)</f>
        <v xml:space="preserve">ATM Oficina Estrella Sadalá </v>
      </c>
      <c r="H177" s="139" t="str">
        <f>VLOOKUP(E177,VIP!$A$2:$O21011,7,FALSE)</f>
        <v>Si</v>
      </c>
      <c r="I177" s="139" t="str">
        <f>VLOOKUP(E177,VIP!$A$2:$O12976,8,FALSE)</f>
        <v>Si</v>
      </c>
      <c r="J177" s="139" t="str">
        <f>VLOOKUP(E177,VIP!$A$2:$O12926,8,FALSE)</f>
        <v>Si</v>
      </c>
      <c r="K177" s="139" t="str">
        <f>VLOOKUP(E177,VIP!$A$2:$O16500,6,0)</f>
        <v>NO</v>
      </c>
      <c r="L177" s="145" t="s">
        <v>2455</v>
      </c>
      <c r="M177" s="93" t="s">
        <v>2437</v>
      </c>
      <c r="N177" s="93" t="s">
        <v>2443</v>
      </c>
      <c r="O177" s="139" t="s">
        <v>2445</v>
      </c>
      <c r="P177" s="145"/>
      <c r="Q177" s="135" t="s">
        <v>2455</v>
      </c>
    </row>
    <row r="178" spans="1:17" s="119" customFormat="1" ht="18" x14ac:dyDescent="0.25">
      <c r="A178" s="139" t="str">
        <f>VLOOKUP(E178,'LISTADO ATM'!$A$2:$C$901,3,0)</f>
        <v>DISTRITO NACIONAL</v>
      </c>
      <c r="B178" s="146">
        <v>3336031574</v>
      </c>
      <c r="C178" s="94">
        <v>44459.596851851849</v>
      </c>
      <c r="D178" s="94" t="s">
        <v>2174</v>
      </c>
      <c r="E178" s="137">
        <v>312</v>
      </c>
      <c r="F178" s="139" t="str">
        <f>VLOOKUP(E178,VIP!$A$2:$O16049,2,0)</f>
        <v>DRBR312</v>
      </c>
      <c r="G178" s="139" t="str">
        <f>VLOOKUP(E178,'LISTADO ATM'!$A$2:$B$900,2,0)</f>
        <v xml:space="preserve">ATM Oficina Tiradentes II (Naco) </v>
      </c>
      <c r="H178" s="139" t="str">
        <f>VLOOKUP(E178,VIP!$A$2:$O21010,7,FALSE)</f>
        <v>Si</v>
      </c>
      <c r="I178" s="139" t="str">
        <f>VLOOKUP(E178,VIP!$A$2:$O12975,8,FALSE)</f>
        <v>Si</v>
      </c>
      <c r="J178" s="139" t="str">
        <f>VLOOKUP(E178,VIP!$A$2:$O12925,8,FALSE)</f>
        <v>Si</v>
      </c>
      <c r="K178" s="139" t="str">
        <f>VLOOKUP(E178,VIP!$A$2:$O16499,6,0)</f>
        <v>NO</v>
      </c>
      <c r="L178" s="145" t="s">
        <v>2455</v>
      </c>
      <c r="M178" s="93" t="s">
        <v>2437</v>
      </c>
      <c r="N178" s="93" t="s">
        <v>2443</v>
      </c>
      <c r="O178" s="139" t="s">
        <v>2445</v>
      </c>
      <c r="P178" s="145"/>
      <c r="Q178" s="135" t="s">
        <v>2455</v>
      </c>
    </row>
    <row r="179" spans="1:17" s="119" customFormat="1" ht="18" x14ac:dyDescent="0.25">
      <c r="A179" s="139" t="str">
        <f>VLOOKUP(E179,'LISTADO ATM'!$A$2:$C$901,3,0)</f>
        <v>NORTE</v>
      </c>
      <c r="B179" s="146">
        <v>3336031582</v>
      </c>
      <c r="C179" s="94">
        <v>44459.599502314813</v>
      </c>
      <c r="D179" s="94" t="s">
        <v>2459</v>
      </c>
      <c r="E179" s="137">
        <v>77</v>
      </c>
      <c r="F179" s="139" t="str">
        <f>VLOOKUP(E179,VIP!$A$2:$O16048,2,0)</f>
        <v>DRBR077</v>
      </c>
      <c r="G179" s="139" t="str">
        <f>VLOOKUP(E179,'LISTADO ATM'!$A$2:$B$900,2,0)</f>
        <v xml:space="preserve">ATM Oficina Cruce de Imbert </v>
      </c>
      <c r="H179" s="139" t="str">
        <f>VLOOKUP(E179,VIP!$A$2:$O21009,7,FALSE)</f>
        <v>Si</v>
      </c>
      <c r="I179" s="139" t="str">
        <f>VLOOKUP(E179,VIP!$A$2:$O12974,8,FALSE)</f>
        <v>Si</v>
      </c>
      <c r="J179" s="139" t="str">
        <f>VLOOKUP(E179,VIP!$A$2:$O12924,8,FALSE)</f>
        <v>Si</v>
      </c>
      <c r="K179" s="139" t="str">
        <f>VLOOKUP(E179,VIP!$A$2:$O16498,6,0)</f>
        <v>SI</v>
      </c>
      <c r="L179" s="145" t="s">
        <v>2640</v>
      </c>
      <c r="M179" s="93" t="s">
        <v>2437</v>
      </c>
      <c r="N179" s="93" t="s">
        <v>2443</v>
      </c>
      <c r="O179" s="139" t="s">
        <v>2617</v>
      </c>
      <c r="P179" s="145"/>
      <c r="Q179" s="135" t="s">
        <v>2433</v>
      </c>
    </row>
    <row r="180" spans="1:17" s="119" customFormat="1" ht="18" x14ac:dyDescent="0.25">
      <c r="A180" s="139" t="str">
        <f>VLOOKUP(E180,'LISTADO ATM'!$A$2:$C$901,3,0)</f>
        <v>NORTE</v>
      </c>
      <c r="B180" s="146">
        <v>3336031596</v>
      </c>
      <c r="C180" s="94">
        <v>44459.603310185186</v>
      </c>
      <c r="D180" s="94" t="s">
        <v>2459</v>
      </c>
      <c r="E180" s="137">
        <v>53</v>
      </c>
      <c r="F180" s="139" t="str">
        <f>VLOOKUP(E180,VIP!$A$2:$O16047,2,0)</f>
        <v>DRBR053</v>
      </c>
      <c r="G180" s="139" t="str">
        <f>VLOOKUP(E180,'LISTADO ATM'!$A$2:$B$900,2,0)</f>
        <v xml:space="preserve">ATM Oficina Constanza </v>
      </c>
      <c r="H180" s="139" t="str">
        <f>VLOOKUP(E180,VIP!$A$2:$O21008,7,FALSE)</f>
        <v>Si</v>
      </c>
      <c r="I180" s="139" t="str">
        <f>VLOOKUP(E180,VIP!$A$2:$O12973,8,FALSE)</f>
        <v>Si</v>
      </c>
      <c r="J180" s="139" t="str">
        <f>VLOOKUP(E180,VIP!$A$2:$O12923,8,FALSE)</f>
        <v>Si</v>
      </c>
      <c r="K180" s="139" t="str">
        <f>VLOOKUP(E180,VIP!$A$2:$O16497,6,0)</f>
        <v>NO</v>
      </c>
      <c r="L180" s="145" t="s">
        <v>2640</v>
      </c>
      <c r="M180" s="234" t="s">
        <v>2530</v>
      </c>
      <c r="N180" s="93" t="s">
        <v>2443</v>
      </c>
      <c r="O180" s="139" t="s">
        <v>2617</v>
      </c>
      <c r="P180" s="145"/>
      <c r="Q180" s="157">
        <v>44459.789583333331</v>
      </c>
    </row>
    <row r="181" spans="1:17" s="119" customFormat="1" ht="18" x14ac:dyDescent="0.25">
      <c r="A181" s="139" t="str">
        <f>VLOOKUP(E181,'LISTADO ATM'!$A$2:$C$901,3,0)</f>
        <v>DISTRITO NACIONAL</v>
      </c>
      <c r="B181" s="146">
        <v>3336031607</v>
      </c>
      <c r="C181" s="94">
        <v>44459.609131944446</v>
      </c>
      <c r="D181" s="94" t="s">
        <v>2440</v>
      </c>
      <c r="E181" s="137">
        <v>562</v>
      </c>
      <c r="F181" s="139" t="str">
        <f>VLOOKUP(E181,VIP!$A$2:$O16046,2,0)</f>
        <v>DRBR226</v>
      </c>
      <c r="G181" s="139" t="str">
        <f>VLOOKUP(E181,'LISTADO ATM'!$A$2:$B$900,2,0)</f>
        <v xml:space="preserve">ATM S/M Jumbo Carretera Mella </v>
      </c>
      <c r="H181" s="139" t="str">
        <f>VLOOKUP(E181,VIP!$A$2:$O21007,7,FALSE)</f>
        <v>Si</v>
      </c>
      <c r="I181" s="139" t="str">
        <f>VLOOKUP(E181,VIP!$A$2:$O12972,8,FALSE)</f>
        <v>Si</v>
      </c>
      <c r="J181" s="139" t="str">
        <f>VLOOKUP(E181,VIP!$A$2:$O12922,8,FALSE)</f>
        <v>Si</v>
      </c>
      <c r="K181" s="139" t="str">
        <f>VLOOKUP(E181,VIP!$A$2:$O16496,6,0)</f>
        <v>SI</v>
      </c>
      <c r="L181" s="145" t="s">
        <v>2409</v>
      </c>
      <c r="M181" s="234" t="s">
        <v>2530</v>
      </c>
      <c r="N181" s="93" t="s">
        <v>2443</v>
      </c>
      <c r="O181" s="139" t="s">
        <v>2444</v>
      </c>
      <c r="P181" s="145"/>
      <c r="Q181" s="157">
        <v>44459.789583333331</v>
      </c>
    </row>
    <row r="182" spans="1:17" s="119" customFormat="1" ht="18" x14ac:dyDescent="0.25">
      <c r="A182" s="139" t="str">
        <f>VLOOKUP(E182,'LISTADO ATM'!$A$2:$C$901,3,0)</f>
        <v>NORTE</v>
      </c>
      <c r="B182" s="146">
        <v>3336031690</v>
      </c>
      <c r="C182" s="94">
        <v>44459.63989583333</v>
      </c>
      <c r="D182" s="94" t="s">
        <v>2459</v>
      </c>
      <c r="E182" s="137">
        <v>256</v>
      </c>
      <c r="F182" s="139" t="str">
        <f>VLOOKUP(E182,VIP!$A$2:$O16045,2,0)</f>
        <v>DRBR256</v>
      </c>
      <c r="G182" s="139" t="str">
        <f>VLOOKUP(E182,'LISTADO ATM'!$A$2:$B$900,2,0)</f>
        <v xml:space="preserve">ATM Oficina Licey Al Medio </v>
      </c>
      <c r="H182" s="139" t="str">
        <f>VLOOKUP(E182,VIP!$A$2:$O21006,7,FALSE)</f>
        <v>Si</v>
      </c>
      <c r="I182" s="139" t="str">
        <f>VLOOKUP(E182,VIP!$A$2:$O12971,8,FALSE)</f>
        <v>Si</v>
      </c>
      <c r="J182" s="139" t="str">
        <f>VLOOKUP(E182,VIP!$A$2:$O12921,8,FALSE)</f>
        <v>Si</v>
      </c>
      <c r="K182" s="139" t="str">
        <f>VLOOKUP(E182,VIP!$A$2:$O16495,6,0)</f>
        <v>NO</v>
      </c>
      <c r="L182" s="145" t="s">
        <v>2542</v>
      </c>
      <c r="M182" s="234" t="s">
        <v>2530</v>
      </c>
      <c r="N182" s="93" t="s">
        <v>2443</v>
      </c>
      <c r="O182" s="139" t="s">
        <v>2617</v>
      </c>
      <c r="P182" s="145"/>
      <c r="Q182" s="157">
        <v>44459.789583333331</v>
      </c>
    </row>
    <row r="183" spans="1:17" s="119" customFormat="1" ht="18" x14ac:dyDescent="0.25">
      <c r="A183" s="139" t="str">
        <f>VLOOKUP(E183,'LISTADO ATM'!$A$2:$C$901,3,0)</f>
        <v>ESTE</v>
      </c>
      <c r="B183" s="146">
        <v>3336031712</v>
      </c>
      <c r="C183" s="94">
        <v>44459.643657407411</v>
      </c>
      <c r="D183" s="94" t="s">
        <v>2459</v>
      </c>
      <c r="E183" s="137">
        <v>330</v>
      </c>
      <c r="F183" s="139" t="str">
        <f>VLOOKUP(E183,VIP!$A$2:$O16044,2,0)</f>
        <v>DRBR330</v>
      </c>
      <c r="G183" s="139" t="str">
        <f>VLOOKUP(E183,'LISTADO ATM'!$A$2:$B$900,2,0)</f>
        <v xml:space="preserve">ATM Oficina Boulevard (Higuey) </v>
      </c>
      <c r="H183" s="139" t="str">
        <f>VLOOKUP(E183,VIP!$A$2:$O21005,7,FALSE)</f>
        <v>Si</v>
      </c>
      <c r="I183" s="139" t="str">
        <f>VLOOKUP(E183,VIP!$A$2:$O12970,8,FALSE)</f>
        <v>Si</v>
      </c>
      <c r="J183" s="139" t="str">
        <f>VLOOKUP(E183,VIP!$A$2:$O12920,8,FALSE)</f>
        <v>Si</v>
      </c>
      <c r="K183" s="139" t="str">
        <f>VLOOKUP(E183,VIP!$A$2:$O16494,6,0)</f>
        <v>SI</v>
      </c>
      <c r="L183" s="145" t="s">
        <v>2409</v>
      </c>
      <c r="M183" s="93" t="s">
        <v>2437</v>
      </c>
      <c r="N183" s="93" t="s">
        <v>2443</v>
      </c>
      <c r="O183" s="139" t="s">
        <v>2617</v>
      </c>
      <c r="P183" s="145"/>
      <c r="Q183" s="135" t="s">
        <v>2409</v>
      </c>
    </row>
    <row r="184" spans="1:17" s="119" customFormat="1" ht="18" x14ac:dyDescent="0.25">
      <c r="A184" s="139" t="str">
        <f>VLOOKUP(E184,'LISTADO ATM'!$A$2:$C$901,3,0)</f>
        <v>NORTE</v>
      </c>
      <c r="B184" s="146">
        <v>3336031717</v>
      </c>
      <c r="C184" s="94">
        <v>44459.644837962966</v>
      </c>
      <c r="D184" s="94" t="s">
        <v>2175</v>
      </c>
      <c r="E184" s="137">
        <v>716</v>
      </c>
      <c r="F184" s="139" t="str">
        <f>VLOOKUP(E184,VIP!$A$2:$O16043,2,0)</f>
        <v>DRBR340</v>
      </c>
      <c r="G184" s="139" t="str">
        <f>VLOOKUP(E184,'LISTADO ATM'!$A$2:$B$900,2,0)</f>
        <v xml:space="preserve">ATM Oficina Zona Franca (Santiago) </v>
      </c>
      <c r="H184" s="139" t="str">
        <f>VLOOKUP(E184,VIP!$A$2:$O21004,7,FALSE)</f>
        <v>Si</v>
      </c>
      <c r="I184" s="139" t="str">
        <f>VLOOKUP(E184,VIP!$A$2:$O12969,8,FALSE)</f>
        <v>Si</v>
      </c>
      <c r="J184" s="139" t="str">
        <f>VLOOKUP(E184,VIP!$A$2:$O12919,8,FALSE)</f>
        <v>Si</v>
      </c>
      <c r="K184" s="139" t="str">
        <f>VLOOKUP(E184,VIP!$A$2:$O16493,6,0)</f>
        <v>SI</v>
      </c>
      <c r="L184" s="145" t="s">
        <v>2639</v>
      </c>
      <c r="M184" s="93" t="s">
        <v>2437</v>
      </c>
      <c r="N184" s="93" t="s">
        <v>2443</v>
      </c>
      <c r="O184" s="139" t="s">
        <v>2642</v>
      </c>
      <c r="P184" s="145"/>
      <c r="Q184" s="135" t="s">
        <v>2639</v>
      </c>
    </row>
    <row r="185" spans="1:17" ht="18" x14ac:dyDescent="0.25">
      <c r="A185" s="139" t="str">
        <f>VLOOKUP(E185,'LISTADO ATM'!$A$2:$C$901,3,0)</f>
        <v>ESTE</v>
      </c>
      <c r="B185" s="146" t="s">
        <v>2649</v>
      </c>
      <c r="C185" s="94">
        <v>44459.657766203702</v>
      </c>
      <c r="D185" s="94" t="s">
        <v>2174</v>
      </c>
      <c r="E185" s="137">
        <v>612</v>
      </c>
      <c r="F185" s="139" t="str">
        <f>VLOOKUP(E185,VIP!$A$2:$O16044,2,0)</f>
        <v>DRBR220</v>
      </c>
      <c r="G185" s="139" t="str">
        <f>VLOOKUP(E185,'LISTADO ATM'!$A$2:$B$900,2,0)</f>
        <v xml:space="preserve">ATM Plaza Orense (La Romana) </v>
      </c>
      <c r="H185" s="139" t="str">
        <f>VLOOKUP(E185,VIP!$A$2:$O21005,7,FALSE)</f>
        <v>Si</v>
      </c>
      <c r="I185" s="139" t="str">
        <f>VLOOKUP(E185,VIP!$A$2:$O12970,8,FALSE)</f>
        <v>Si</v>
      </c>
      <c r="J185" s="139" t="str">
        <f>VLOOKUP(E185,VIP!$A$2:$O12920,8,FALSE)</f>
        <v>Si</v>
      </c>
      <c r="K185" s="139" t="str">
        <f>VLOOKUP(E185,VIP!$A$2:$O16494,6,0)</f>
        <v>NO</v>
      </c>
      <c r="L185" s="145" t="s">
        <v>2238</v>
      </c>
      <c r="M185" s="93" t="s">
        <v>2437</v>
      </c>
      <c r="N185" s="93" t="s">
        <v>2443</v>
      </c>
      <c r="O185" s="139" t="s">
        <v>2445</v>
      </c>
      <c r="P185" s="145"/>
      <c r="Q185" s="135" t="s">
        <v>2238</v>
      </c>
    </row>
    <row r="186" spans="1:17" ht="18" x14ac:dyDescent="0.25">
      <c r="A186" s="139" t="str">
        <f>VLOOKUP(E186,'LISTADO ATM'!$A$2:$C$901,3,0)</f>
        <v>ESTE</v>
      </c>
      <c r="B186" s="146" t="s">
        <v>2650</v>
      </c>
      <c r="C186" s="94">
        <v>44459.67560185185</v>
      </c>
      <c r="D186" s="94" t="s">
        <v>2174</v>
      </c>
      <c r="E186" s="137">
        <v>427</v>
      </c>
      <c r="F186" s="139" t="str">
        <f>VLOOKUP(E186,VIP!$A$2:$O16045,2,0)</f>
        <v>DRBR427</v>
      </c>
      <c r="G186" s="139" t="str">
        <f>VLOOKUP(E186,'LISTADO ATM'!$A$2:$B$900,2,0)</f>
        <v xml:space="preserve">ATM Almacenes Iberia (Hato Mayor) </v>
      </c>
      <c r="H186" s="139" t="str">
        <f>VLOOKUP(E186,VIP!$A$2:$O21006,7,FALSE)</f>
        <v>Si</v>
      </c>
      <c r="I186" s="139" t="str">
        <f>VLOOKUP(E186,VIP!$A$2:$O12971,8,FALSE)</f>
        <v>Si</v>
      </c>
      <c r="J186" s="139" t="str">
        <f>VLOOKUP(E186,VIP!$A$2:$O12921,8,FALSE)</f>
        <v>Si</v>
      </c>
      <c r="K186" s="139" t="str">
        <f>VLOOKUP(E186,VIP!$A$2:$O16495,6,0)</f>
        <v>NO</v>
      </c>
      <c r="L186" s="145" t="s">
        <v>2212</v>
      </c>
      <c r="M186" s="93" t="s">
        <v>2437</v>
      </c>
      <c r="N186" s="93" t="s">
        <v>2443</v>
      </c>
      <c r="O186" s="139" t="s">
        <v>2445</v>
      </c>
      <c r="P186" s="145"/>
      <c r="Q186" s="135" t="s">
        <v>2212</v>
      </c>
    </row>
    <row r="187" spans="1:17" ht="18" x14ac:dyDescent="0.25">
      <c r="A187" s="139" t="str">
        <f>VLOOKUP(E187,'LISTADO ATM'!$A$2:$C$901,3,0)</f>
        <v>SUR</v>
      </c>
      <c r="B187" s="146" t="s">
        <v>2651</v>
      </c>
      <c r="C187" s="94">
        <v>44459.700578703705</v>
      </c>
      <c r="D187" s="94" t="s">
        <v>2440</v>
      </c>
      <c r="E187" s="137">
        <v>311</v>
      </c>
      <c r="F187" s="139" t="str">
        <f>VLOOKUP(E187,VIP!$A$2:$O16046,2,0)</f>
        <v>DRBR381</v>
      </c>
      <c r="G187" s="139" t="str">
        <f>VLOOKUP(E187,'LISTADO ATM'!$A$2:$B$900,2,0)</f>
        <v>ATM Plaza Eroski</v>
      </c>
      <c r="H187" s="139" t="str">
        <f>VLOOKUP(E187,VIP!$A$2:$O21007,7,FALSE)</f>
        <v>Si</v>
      </c>
      <c r="I187" s="139" t="str">
        <f>VLOOKUP(E187,VIP!$A$2:$O12972,8,FALSE)</f>
        <v>Si</v>
      </c>
      <c r="J187" s="139" t="str">
        <f>VLOOKUP(E187,VIP!$A$2:$O12922,8,FALSE)</f>
        <v>Si</v>
      </c>
      <c r="K187" s="139" t="str">
        <f>VLOOKUP(E187,VIP!$A$2:$O16496,6,0)</f>
        <v>NO</v>
      </c>
      <c r="L187" s="145" t="s">
        <v>2433</v>
      </c>
      <c r="M187" s="93" t="s">
        <v>2437</v>
      </c>
      <c r="N187" s="93" t="s">
        <v>2443</v>
      </c>
      <c r="O187" s="139" t="s">
        <v>2444</v>
      </c>
      <c r="P187" s="145"/>
      <c r="Q187" s="135" t="s">
        <v>2433</v>
      </c>
    </row>
    <row r="188" spans="1:17" ht="18" x14ac:dyDescent="0.25">
      <c r="A188" s="139" t="str">
        <f>VLOOKUP(E188,'LISTADO ATM'!$A$2:$C$901,3,0)</f>
        <v>SUR</v>
      </c>
      <c r="B188" s="146" t="s">
        <v>2652</v>
      </c>
      <c r="C188" s="94">
        <v>44459.707650462966</v>
      </c>
      <c r="D188" s="94" t="s">
        <v>2440</v>
      </c>
      <c r="E188" s="137">
        <v>537</v>
      </c>
      <c r="F188" s="139" t="str">
        <f>VLOOKUP(E188,VIP!$A$2:$O16047,2,0)</f>
        <v>DRBR537</v>
      </c>
      <c r="G188" s="139" t="str">
        <f>VLOOKUP(E188,'LISTADO ATM'!$A$2:$B$900,2,0)</f>
        <v xml:space="preserve">ATM Estación Texaco Enriquillo (Barahona) </v>
      </c>
      <c r="H188" s="139" t="str">
        <f>VLOOKUP(E188,VIP!$A$2:$O21008,7,FALSE)</f>
        <v>Si</v>
      </c>
      <c r="I188" s="139" t="str">
        <f>VLOOKUP(E188,VIP!$A$2:$O12973,8,FALSE)</f>
        <v>Si</v>
      </c>
      <c r="J188" s="139" t="str">
        <f>VLOOKUP(E188,VIP!$A$2:$O12923,8,FALSE)</f>
        <v>Si</v>
      </c>
      <c r="K188" s="139" t="str">
        <f>VLOOKUP(E188,VIP!$A$2:$O16497,6,0)</f>
        <v>NO</v>
      </c>
      <c r="L188" s="145" t="s">
        <v>2433</v>
      </c>
      <c r="M188" s="93" t="s">
        <v>2437</v>
      </c>
      <c r="N188" s="93" t="s">
        <v>2443</v>
      </c>
      <c r="O188" s="139" t="s">
        <v>2444</v>
      </c>
      <c r="P188" s="145"/>
      <c r="Q188" s="135" t="s">
        <v>2433</v>
      </c>
    </row>
    <row r="189" spans="1:17" ht="18" x14ac:dyDescent="0.25">
      <c r="A189" s="139" t="str">
        <f>VLOOKUP(E189,'LISTADO ATM'!$A$2:$C$901,3,0)</f>
        <v>DISTRITO NACIONAL</v>
      </c>
      <c r="B189" s="146" t="s">
        <v>2653</v>
      </c>
      <c r="C189" s="94">
        <v>44459.709097222221</v>
      </c>
      <c r="D189" s="94" t="s">
        <v>2440</v>
      </c>
      <c r="E189" s="137">
        <v>461</v>
      </c>
      <c r="F189" s="139" t="str">
        <f>VLOOKUP(E189,VIP!$A$2:$O16048,2,0)</f>
        <v>DRBR461</v>
      </c>
      <c r="G189" s="139" t="str">
        <f>VLOOKUP(E189,'LISTADO ATM'!$A$2:$B$900,2,0)</f>
        <v xml:space="preserve">ATM Autobanco Sarasota I </v>
      </c>
      <c r="H189" s="139" t="str">
        <f>VLOOKUP(E189,VIP!$A$2:$O21009,7,FALSE)</f>
        <v>Si</v>
      </c>
      <c r="I189" s="139" t="str">
        <f>VLOOKUP(E189,VIP!$A$2:$O12974,8,FALSE)</f>
        <v>Si</v>
      </c>
      <c r="J189" s="139" t="str">
        <f>VLOOKUP(E189,VIP!$A$2:$O12924,8,FALSE)</f>
        <v>Si</v>
      </c>
      <c r="K189" s="139" t="str">
        <f>VLOOKUP(E189,VIP!$A$2:$O16498,6,0)</f>
        <v>SI</v>
      </c>
      <c r="L189" s="145" t="s">
        <v>2433</v>
      </c>
      <c r="M189" s="93" t="s">
        <v>2437</v>
      </c>
      <c r="N189" s="93" t="s">
        <v>2443</v>
      </c>
      <c r="O189" s="139" t="s">
        <v>2444</v>
      </c>
      <c r="P189" s="145"/>
      <c r="Q189" s="135" t="s">
        <v>2433</v>
      </c>
    </row>
    <row r="190" spans="1:17" ht="18" x14ac:dyDescent="0.25">
      <c r="A190" s="139" t="str">
        <f>VLOOKUP(E190,'LISTADO ATM'!$A$2:$C$901,3,0)</f>
        <v>NORTE</v>
      </c>
      <c r="B190" s="146" t="s">
        <v>2654</v>
      </c>
      <c r="C190" s="94">
        <v>44459.721863425926</v>
      </c>
      <c r="D190" s="94" t="s">
        <v>2459</v>
      </c>
      <c r="E190" s="137">
        <v>307</v>
      </c>
      <c r="F190" s="139" t="str">
        <f>VLOOKUP(E190,VIP!$A$2:$O16049,2,0)</f>
        <v>DRBR307</v>
      </c>
      <c r="G190" s="139" t="str">
        <f>VLOOKUP(E190,'LISTADO ATM'!$A$2:$B$900,2,0)</f>
        <v>ATM Oficina Nagua II</v>
      </c>
      <c r="H190" s="139" t="str">
        <f>VLOOKUP(E190,VIP!$A$2:$O21010,7,FALSE)</f>
        <v>Si</v>
      </c>
      <c r="I190" s="139" t="str">
        <f>VLOOKUP(E190,VIP!$A$2:$O12975,8,FALSE)</f>
        <v>Si</v>
      </c>
      <c r="J190" s="139" t="str">
        <f>VLOOKUP(E190,VIP!$A$2:$O12925,8,FALSE)</f>
        <v>Si</v>
      </c>
      <c r="K190" s="139" t="str">
        <f>VLOOKUP(E190,VIP!$A$2:$O16499,6,0)</f>
        <v>SI</v>
      </c>
      <c r="L190" s="145" t="s">
        <v>2409</v>
      </c>
      <c r="M190" s="93" t="s">
        <v>2437</v>
      </c>
      <c r="N190" s="93" t="s">
        <v>2443</v>
      </c>
      <c r="O190" s="139" t="s">
        <v>2628</v>
      </c>
      <c r="P190" s="145"/>
      <c r="Q190" s="135" t="s">
        <v>2409</v>
      </c>
    </row>
    <row r="191" spans="1:17" ht="18" x14ac:dyDescent="0.25">
      <c r="A191" s="139" t="str">
        <f>VLOOKUP(E191,'LISTADO ATM'!$A$2:$C$901,3,0)</f>
        <v>ESTE</v>
      </c>
      <c r="B191" s="146" t="s">
        <v>2655</v>
      </c>
      <c r="C191" s="94">
        <v>44459.723530092589</v>
      </c>
      <c r="D191" s="94" t="s">
        <v>2440</v>
      </c>
      <c r="E191" s="137">
        <v>742</v>
      </c>
      <c r="F191" s="139" t="str">
        <f>VLOOKUP(E191,VIP!$A$2:$O16050,2,0)</f>
        <v>DRBR990</v>
      </c>
      <c r="G191" s="139" t="str">
        <f>VLOOKUP(E191,'LISTADO ATM'!$A$2:$B$900,2,0)</f>
        <v xml:space="preserve">ATM Oficina Plaza del Rey (La Romana) </v>
      </c>
      <c r="H191" s="139" t="str">
        <f>VLOOKUP(E191,VIP!$A$2:$O21011,7,FALSE)</f>
        <v>Si</v>
      </c>
      <c r="I191" s="139" t="str">
        <f>VLOOKUP(E191,VIP!$A$2:$O12976,8,FALSE)</f>
        <v>Si</v>
      </c>
      <c r="J191" s="139" t="str">
        <f>VLOOKUP(E191,VIP!$A$2:$O12926,8,FALSE)</f>
        <v>Si</v>
      </c>
      <c r="K191" s="139" t="str">
        <f>VLOOKUP(E191,VIP!$A$2:$O16500,6,0)</f>
        <v>NO</v>
      </c>
      <c r="L191" s="145" t="s">
        <v>2409</v>
      </c>
      <c r="M191" s="93" t="s">
        <v>2437</v>
      </c>
      <c r="N191" s="93" t="s">
        <v>2443</v>
      </c>
      <c r="O191" s="139" t="s">
        <v>2444</v>
      </c>
      <c r="P191" s="145"/>
      <c r="Q191" s="135" t="s">
        <v>2409</v>
      </c>
    </row>
    <row r="192" spans="1:17" ht="18" x14ac:dyDescent="0.25">
      <c r="A192" s="139" t="str">
        <f>VLOOKUP(E192,'LISTADO ATM'!$A$2:$C$901,3,0)</f>
        <v>ESTE</v>
      </c>
      <c r="B192" s="146" t="s">
        <v>2656</v>
      </c>
      <c r="C192" s="94">
        <v>44459.724803240744</v>
      </c>
      <c r="D192" s="94" t="s">
        <v>2459</v>
      </c>
      <c r="E192" s="137">
        <v>772</v>
      </c>
      <c r="F192" s="139" t="str">
        <f>VLOOKUP(E192,VIP!$A$2:$O16051,2,0)</f>
        <v>DRBR215</v>
      </c>
      <c r="G192" s="139" t="str">
        <f>VLOOKUP(E192,'LISTADO ATM'!$A$2:$B$900,2,0)</f>
        <v xml:space="preserve">ATM UNP Yamasá </v>
      </c>
      <c r="H192" s="139" t="str">
        <f>VLOOKUP(E192,VIP!$A$2:$O21012,7,FALSE)</f>
        <v>Si</v>
      </c>
      <c r="I192" s="139" t="str">
        <f>VLOOKUP(E192,VIP!$A$2:$O12977,8,FALSE)</f>
        <v>Si</v>
      </c>
      <c r="J192" s="139" t="str">
        <f>VLOOKUP(E192,VIP!$A$2:$O12927,8,FALSE)</f>
        <v>Si</v>
      </c>
      <c r="K192" s="139" t="str">
        <f>VLOOKUP(E192,VIP!$A$2:$O16501,6,0)</f>
        <v>NO</v>
      </c>
      <c r="L192" s="145" t="s">
        <v>2409</v>
      </c>
      <c r="M192" s="93" t="s">
        <v>2437</v>
      </c>
      <c r="N192" s="93" t="s">
        <v>2443</v>
      </c>
      <c r="O192" s="139" t="s">
        <v>2628</v>
      </c>
      <c r="P192" s="145"/>
      <c r="Q192" s="135" t="s">
        <v>2409</v>
      </c>
    </row>
    <row r="193" spans="1:17" ht="18" x14ac:dyDescent="0.25">
      <c r="A193" s="139" t="str">
        <f>VLOOKUP(E193,'LISTADO ATM'!$A$2:$C$901,3,0)</f>
        <v>ESTE</v>
      </c>
      <c r="B193" s="146" t="s">
        <v>2657</v>
      </c>
      <c r="C193" s="94">
        <v>44459.725706018522</v>
      </c>
      <c r="D193" s="94" t="s">
        <v>2440</v>
      </c>
      <c r="E193" s="137">
        <v>963</v>
      </c>
      <c r="F193" s="139" t="str">
        <f>VLOOKUP(E193,VIP!$A$2:$O16052,2,0)</f>
        <v>DRBR963</v>
      </c>
      <c r="G193" s="139" t="str">
        <f>VLOOKUP(E193,'LISTADO ATM'!$A$2:$B$900,2,0)</f>
        <v xml:space="preserve">ATM Multiplaza La Romana </v>
      </c>
      <c r="H193" s="139" t="str">
        <f>VLOOKUP(E193,VIP!$A$2:$O21013,7,FALSE)</f>
        <v>Si</v>
      </c>
      <c r="I193" s="139" t="str">
        <f>VLOOKUP(E193,VIP!$A$2:$O12978,8,FALSE)</f>
        <v>Si</v>
      </c>
      <c r="J193" s="139" t="str">
        <f>VLOOKUP(E193,VIP!$A$2:$O12928,8,FALSE)</f>
        <v>Si</v>
      </c>
      <c r="K193" s="139" t="str">
        <f>VLOOKUP(E193,VIP!$A$2:$O16502,6,0)</f>
        <v>NO</v>
      </c>
      <c r="L193" s="145" t="s">
        <v>2409</v>
      </c>
      <c r="M193" s="93" t="s">
        <v>2437</v>
      </c>
      <c r="N193" s="93" t="s">
        <v>2443</v>
      </c>
      <c r="O193" s="139" t="s">
        <v>2444</v>
      </c>
      <c r="P193" s="145"/>
      <c r="Q193" s="135" t="s">
        <v>2409</v>
      </c>
    </row>
    <row r="194" spans="1:17" ht="18" x14ac:dyDescent="0.25">
      <c r="A194" s="139" t="str">
        <f>VLOOKUP(E194,'LISTADO ATM'!$A$2:$C$901,3,0)</f>
        <v>DISTRITO NACIONAL</v>
      </c>
      <c r="B194" s="146" t="s">
        <v>2658</v>
      </c>
      <c r="C194" s="94">
        <v>44459.732905092591</v>
      </c>
      <c r="D194" s="94" t="s">
        <v>2440</v>
      </c>
      <c r="E194" s="137">
        <v>900</v>
      </c>
      <c r="F194" s="139" t="str">
        <f>VLOOKUP(E194,VIP!$A$2:$O16053,2,0)</f>
        <v>DRBR900</v>
      </c>
      <c r="G194" s="139" t="str">
        <f>VLOOKUP(E194,'LISTADO ATM'!$A$2:$B$900,2,0)</f>
        <v xml:space="preserve">ATM UNP Merca Santo Domingo </v>
      </c>
      <c r="H194" s="139" t="str">
        <f>VLOOKUP(E194,VIP!$A$2:$O21014,7,FALSE)</f>
        <v>Si</v>
      </c>
      <c r="I194" s="139" t="str">
        <f>VLOOKUP(E194,VIP!$A$2:$O12979,8,FALSE)</f>
        <v>Si</v>
      </c>
      <c r="J194" s="139" t="str">
        <f>VLOOKUP(E194,VIP!$A$2:$O12929,8,FALSE)</f>
        <v>Si</v>
      </c>
      <c r="K194" s="139" t="str">
        <f>VLOOKUP(E194,VIP!$A$2:$O16503,6,0)</f>
        <v>NO</v>
      </c>
      <c r="L194" s="145" t="s">
        <v>2409</v>
      </c>
      <c r="M194" s="93" t="s">
        <v>2437</v>
      </c>
      <c r="N194" s="93" t="s">
        <v>2443</v>
      </c>
      <c r="O194" s="139" t="s">
        <v>2444</v>
      </c>
      <c r="P194" s="145"/>
      <c r="Q194" s="135" t="s">
        <v>2409</v>
      </c>
    </row>
    <row r="195" spans="1:17" ht="18" x14ac:dyDescent="0.25">
      <c r="A195" s="139" t="str">
        <f>VLOOKUP(E195,'LISTADO ATM'!$A$2:$C$901,3,0)</f>
        <v>NORTE</v>
      </c>
      <c r="B195" s="146" t="s">
        <v>2659</v>
      </c>
      <c r="C195" s="94">
        <v>44459.734178240738</v>
      </c>
      <c r="D195" s="94" t="s">
        <v>2459</v>
      </c>
      <c r="E195" s="137">
        <v>171</v>
      </c>
      <c r="F195" s="139" t="str">
        <f>VLOOKUP(E195,VIP!$A$2:$O16054,2,0)</f>
        <v>DRBR171</v>
      </c>
      <c r="G195" s="139" t="str">
        <f>VLOOKUP(E195,'LISTADO ATM'!$A$2:$B$900,2,0)</f>
        <v xml:space="preserve">ATM Oficina Moca </v>
      </c>
      <c r="H195" s="139" t="str">
        <f>VLOOKUP(E195,VIP!$A$2:$O21015,7,FALSE)</f>
        <v>Si</v>
      </c>
      <c r="I195" s="139" t="str">
        <f>VLOOKUP(E195,VIP!$A$2:$O12980,8,FALSE)</f>
        <v>Si</v>
      </c>
      <c r="J195" s="139" t="str">
        <f>VLOOKUP(E195,VIP!$A$2:$O12930,8,FALSE)</f>
        <v>Si</v>
      </c>
      <c r="K195" s="139" t="str">
        <f>VLOOKUP(E195,VIP!$A$2:$O16504,6,0)</f>
        <v>NO</v>
      </c>
      <c r="L195" s="145" t="s">
        <v>2409</v>
      </c>
      <c r="M195" s="93" t="s">
        <v>2437</v>
      </c>
      <c r="N195" s="93" t="s">
        <v>2443</v>
      </c>
      <c r="O195" s="139" t="s">
        <v>2628</v>
      </c>
      <c r="P195" s="145"/>
      <c r="Q195" s="135" t="s">
        <v>2409</v>
      </c>
    </row>
    <row r="196" spans="1:17" ht="18" x14ac:dyDescent="0.25">
      <c r="A196" s="139" t="str">
        <f>VLOOKUP(E196,'LISTADO ATM'!$A$2:$C$901,3,0)</f>
        <v>DISTRITO NACIONAL</v>
      </c>
      <c r="B196" s="146" t="s">
        <v>2660</v>
      </c>
      <c r="C196" s="94">
        <v>44459.735393518517</v>
      </c>
      <c r="D196" s="94" t="s">
        <v>2440</v>
      </c>
      <c r="E196" s="137">
        <v>438</v>
      </c>
      <c r="F196" s="139" t="str">
        <f>VLOOKUP(E196,VIP!$A$2:$O16055,2,0)</f>
        <v>DRBR438</v>
      </c>
      <c r="G196" s="139" t="str">
        <f>VLOOKUP(E196,'LISTADO ATM'!$A$2:$B$900,2,0)</f>
        <v xml:space="preserve">ATM Autobanco Torre IV </v>
      </c>
      <c r="H196" s="139" t="str">
        <f>VLOOKUP(E196,VIP!$A$2:$O21016,7,FALSE)</f>
        <v>Si</v>
      </c>
      <c r="I196" s="139" t="str">
        <f>VLOOKUP(E196,VIP!$A$2:$O12981,8,FALSE)</f>
        <v>Si</v>
      </c>
      <c r="J196" s="139" t="str">
        <f>VLOOKUP(E196,VIP!$A$2:$O12931,8,FALSE)</f>
        <v>Si</v>
      </c>
      <c r="K196" s="139" t="str">
        <f>VLOOKUP(E196,VIP!$A$2:$O16505,6,0)</f>
        <v>SI</v>
      </c>
      <c r="L196" s="145" t="s">
        <v>2433</v>
      </c>
      <c r="M196" s="93" t="s">
        <v>2437</v>
      </c>
      <c r="N196" s="93" t="s">
        <v>2443</v>
      </c>
      <c r="O196" s="139" t="s">
        <v>2444</v>
      </c>
      <c r="P196" s="145"/>
      <c r="Q196" s="135" t="s">
        <v>2433</v>
      </c>
    </row>
    <row r="197" spans="1:17" ht="18" x14ac:dyDescent="0.25">
      <c r="A197" s="139" t="str">
        <f>VLOOKUP(E197,'LISTADO ATM'!$A$2:$C$901,3,0)</f>
        <v>DISTRITO NACIONAL</v>
      </c>
      <c r="B197" s="146" t="s">
        <v>2661</v>
      </c>
      <c r="C197" s="94">
        <v>44459.737337962964</v>
      </c>
      <c r="D197" s="94" t="s">
        <v>2440</v>
      </c>
      <c r="E197" s="137">
        <v>560</v>
      </c>
      <c r="F197" s="139" t="str">
        <f>VLOOKUP(E197,VIP!$A$2:$O16056,2,0)</f>
        <v>DRBR229</v>
      </c>
      <c r="G197" s="139" t="str">
        <f>VLOOKUP(E197,'LISTADO ATM'!$A$2:$B$900,2,0)</f>
        <v xml:space="preserve">ATM Junta Central Electoral </v>
      </c>
      <c r="H197" s="139" t="str">
        <f>VLOOKUP(E197,VIP!$A$2:$O21017,7,FALSE)</f>
        <v>Si</v>
      </c>
      <c r="I197" s="139" t="str">
        <f>VLOOKUP(E197,VIP!$A$2:$O12982,8,FALSE)</f>
        <v>Si</v>
      </c>
      <c r="J197" s="139" t="str">
        <f>VLOOKUP(E197,VIP!$A$2:$O12932,8,FALSE)</f>
        <v>Si</v>
      </c>
      <c r="K197" s="139" t="str">
        <f>VLOOKUP(E197,VIP!$A$2:$O16506,6,0)</f>
        <v>SI</v>
      </c>
      <c r="L197" s="145" t="s">
        <v>2409</v>
      </c>
      <c r="M197" s="93" t="s">
        <v>2437</v>
      </c>
      <c r="N197" s="93" t="s">
        <v>2443</v>
      </c>
      <c r="O197" s="139" t="s">
        <v>2444</v>
      </c>
      <c r="P197" s="145"/>
      <c r="Q197" s="135" t="s">
        <v>2409</v>
      </c>
    </row>
    <row r="198" spans="1:17" ht="18" x14ac:dyDescent="0.25">
      <c r="A198" s="139" t="str">
        <f>VLOOKUP(E198,'LISTADO ATM'!$A$2:$C$901,3,0)</f>
        <v>DISTRITO NACIONAL</v>
      </c>
      <c r="B198" s="146" t="s">
        <v>2662</v>
      </c>
      <c r="C198" s="94">
        <v>44459.738576388889</v>
      </c>
      <c r="D198" s="94" t="s">
        <v>2440</v>
      </c>
      <c r="E198" s="137">
        <v>970</v>
      </c>
      <c r="F198" s="139" t="str">
        <f>VLOOKUP(E198,VIP!$A$2:$O16057,2,0)</f>
        <v>DRBR970</v>
      </c>
      <c r="G198" s="139" t="str">
        <f>VLOOKUP(E198,'LISTADO ATM'!$A$2:$B$900,2,0)</f>
        <v xml:space="preserve">ATM S/M Olé Haina </v>
      </c>
      <c r="H198" s="139" t="str">
        <f>VLOOKUP(E198,VIP!$A$2:$O21018,7,FALSE)</f>
        <v>Si</v>
      </c>
      <c r="I198" s="139" t="str">
        <f>VLOOKUP(E198,VIP!$A$2:$O12983,8,FALSE)</f>
        <v>Si</v>
      </c>
      <c r="J198" s="139" t="str">
        <f>VLOOKUP(E198,VIP!$A$2:$O12933,8,FALSE)</f>
        <v>Si</v>
      </c>
      <c r="K198" s="139" t="str">
        <f>VLOOKUP(E198,VIP!$A$2:$O16507,6,0)</f>
        <v>NO</v>
      </c>
      <c r="L198" s="145" t="s">
        <v>2433</v>
      </c>
      <c r="M198" s="93" t="s">
        <v>2437</v>
      </c>
      <c r="N198" s="93" t="s">
        <v>2443</v>
      </c>
      <c r="O198" s="139" t="s">
        <v>2444</v>
      </c>
      <c r="P198" s="145"/>
      <c r="Q198" s="135" t="s">
        <v>2433</v>
      </c>
    </row>
    <row r="199" spans="1:17" ht="18" x14ac:dyDescent="0.25">
      <c r="A199" s="139" t="str">
        <f>VLOOKUP(E199,'LISTADO ATM'!$A$2:$C$901,3,0)</f>
        <v>NORTE</v>
      </c>
      <c r="B199" s="146" t="s">
        <v>2663</v>
      </c>
      <c r="C199" s="94">
        <v>44459.739872685182</v>
      </c>
      <c r="D199" s="94" t="s">
        <v>2615</v>
      </c>
      <c r="E199" s="137">
        <v>282</v>
      </c>
      <c r="F199" s="139" t="str">
        <f>VLOOKUP(E199,VIP!$A$2:$O16058,2,0)</f>
        <v>DRBR282</v>
      </c>
      <c r="G199" s="139" t="str">
        <f>VLOOKUP(E199,'LISTADO ATM'!$A$2:$B$900,2,0)</f>
        <v xml:space="preserve">ATM Autobanco Nibaje </v>
      </c>
      <c r="H199" s="139" t="str">
        <f>VLOOKUP(E199,VIP!$A$2:$O21019,7,FALSE)</f>
        <v>Si</v>
      </c>
      <c r="I199" s="139" t="str">
        <f>VLOOKUP(E199,VIP!$A$2:$O12984,8,FALSE)</f>
        <v>Si</v>
      </c>
      <c r="J199" s="139" t="str">
        <f>VLOOKUP(E199,VIP!$A$2:$O12934,8,FALSE)</f>
        <v>Si</v>
      </c>
      <c r="K199" s="139" t="str">
        <f>VLOOKUP(E199,VIP!$A$2:$O16508,6,0)</f>
        <v>NO</v>
      </c>
      <c r="L199" s="145" t="s">
        <v>2433</v>
      </c>
      <c r="M199" s="93" t="s">
        <v>2437</v>
      </c>
      <c r="N199" s="93" t="s">
        <v>2443</v>
      </c>
      <c r="O199" s="139" t="s">
        <v>2616</v>
      </c>
      <c r="P199" s="145"/>
      <c r="Q199" s="135" t="s">
        <v>2433</v>
      </c>
    </row>
    <row r="200" spans="1:17" ht="18" x14ac:dyDescent="0.25">
      <c r="A200" s="139" t="str">
        <f>VLOOKUP(E200,'LISTADO ATM'!$A$2:$C$901,3,0)</f>
        <v>NORTE</v>
      </c>
      <c r="B200" s="146" t="s">
        <v>2664</v>
      </c>
      <c r="C200" s="94">
        <v>44459.742118055554</v>
      </c>
      <c r="D200" s="94" t="s">
        <v>2459</v>
      </c>
      <c r="E200" s="137">
        <v>712</v>
      </c>
      <c r="F200" s="139" t="str">
        <f>VLOOKUP(E200,VIP!$A$2:$O16059,2,0)</f>
        <v>DRBR128</v>
      </c>
      <c r="G200" s="139" t="str">
        <f>VLOOKUP(E200,'LISTADO ATM'!$A$2:$B$900,2,0)</f>
        <v xml:space="preserve">ATM Oficina Imbert </v>
      </c>
      <c r="H200" s="139" t="str">
        <f>VLOOKUP(E200,VIP!$A$2:$O21020,7,FALSE)</f>
        <v>Si</v>
      </c>
      <c r="I200" s="139" t="str">
        <f>VLOOKUP(E200,VIP!$A$2:$O12985,8,FALSE)</f>
        <v>Si</v>
      </c>
      <c r="J200" s="139" t="str">
        <f>VLOOKUP(E200,VIP!$A$2:$O12935,8,FALSE)</f>
        <v>Si</v>
      </c>
      <c r="K200" s="139" t="str">
        <f>VLOOKUP(E200,VIP!$A$2:$O16509,6,0)</f>
        <v>SI</v>
      </c>
      <c r="L200" s="145" t="s">
        <v>2409</v>
      </c>
      <c r="M200" s="93" t="s">
        <v>2437</v>
      </c>
      <c r="N200" s="93" t="s">
        <v>2443</v>
      </c>
      <c r="O200" s="139" t="s">
        <v>2628</v>
      </c>
      <c r="P200" s="145"/>
      <c r="Q200" s="135" t="s">
        <v>2409</v>
      </c>
    </row>
    <row r="201" spans="1:17" ht="18" x14ac:dyDescent="0.25">
      <c r="A201" s="139" t="str">
        <f>VLOOKUP(E201,'LISTADO ATM'!$A$2:$C$901,3,0)</f>
        <v>SUR</v>
      </c>
      <c r="B201" s="146" t="s">
        <v>2665</v>
      </c>
      <c r="C201" s="94">
        <v>44459.744155092594</v>
      </c>
      <c r="D201" s="94" t="s">
        <v>2440</v>
      </c>
      <c r="E201" s="137">
        <v>356</v>
      </c>
      <c r="F201" s="139" t="str">
        <f>VLOOKUP(E201,VIP!$A$2:$O16060,2,0)</f>
        <v>DRBR356</v>
      </c>
      <c r="G201" s="139" t="str">
        <f>VLOOKUP(E201,'LISTADO ATM'!$A$2:$B$900,2,0)</f>
        <v xml:space="preserve">ATM Estación Sigma (San Cristóbal) </v>
      </c>
      <c r="H201" s="139" t="str">
        <f>VLOOKUP(E201,VIP!$A$2:$O21021,7,FALSE)</f>
        <v>Si</v>
      </c>
      <c r="I201" s="139" t="str">
        <f>VLOOKUP(E201,VIP!$A$2:$O12986,8,FALSE)</f>
        <v>Si</v>
      </c>
      <c r="J201" s="139" t="str">
        <f>VLOOKUP(E201,VIP!$A$2:$O12936,8,FALSE)</f>
        <v>Si</v>
      </c>
      <c r="K201" s="139" t="str">
        <f>VLOOKUP(E201,VIP!$A$2:$O16510,6,0)</f>
        <v>NO</v>
      </c>
      <c r="L201" s="145" t="s">
        <v>2409</v>
      </c>
      <c r="M201" s="93" t="s">
        <v>2437</v>
      </c>
      <c r="N201" s="93" t="s">
        <v>2443</v>
      </c>
      <c r="O201" s="139" t="s">
        <v>2444</v>
      </c>
      <c r="P201" s="145"/>
      <c r="Q201" s="135" t="s">
        <v>2409</v>
      </c>
    </row>
    <row r="202" spans="1:17" ht="18" x14ac:dyDescent="0.25">
      <c r="A202" s="139" t="str">
        <f>VLOOKUP(E202,'LISTADO ATM'!$A$2:$C$901,3,0)</f>
        <v>DISTRITO NACIONAL</v>
      </c>
      <c r="B202" s="146" t="s">
        <v>2666</v>
      </c>
      <c r="C202" s="94">
        <v>44459.747731481482</v>
      </c>
      <c r="D202" s="94" t="s">
        <v>2459</v>
      </c>
      <c r="E202" s="137">
        <v>354</v>
      </c>
      <c r="F202" s="139" t="str">
        <f>VLOOKUP(E202,VIP!$A$2:$O16061,2,0)</f>
        <v>DRBR354</v>
      </c>
      <c r="G202" s="139" t="str">
        <f>VLOOKUP(E202,'LISTADO ATM'!$A$2:$B$900,2,0)</f>
        <v xml:space="preserve">ATM Oficina Núñez de Cáceres II </v>
      </c>
      <c r="H202" s="139" t="str">
        <f>VLOOKUP(E202,VIP!$A$2:$O21022,7,FALSE)</f>
        <v>Si</v>
      </c>
      <c r="I202" s="139" t="str">
        <f>VLOOKUP(E202,VIP!$A$2:$O12987,8,FALSE)</f>
        <v>Si</v>
      </c>
      <c r="J202" s="139" t="str">
        <f>VLOOKUP(E202,VIP!$A$2:$O12937,8,FALSE)</f>
        <v>Si</v>
      </c>
      <c r="K202" s="139" t="str">
        <f>VLOOKUP(E202,VIP!$A$2:$O16511,6,0)</f>
        <v>NO</v>
      </c>
      <c r="L202" s="145" t="s">
        <v>2409</v>
      </c>
      <c r="M202" s="93" t="s">
        <v>2437</v>
      </c>
      <c r="N202" s="93" t="s">
        <v>2443</v>
      </c>
      <c r="O202" s="139" t="s">
        <v>2628</v>
      </c>
      <c r="P202" s="145"/>
      <c r="Q202" s="135" t="s">
        <v>2409</v>
      </c>
    </row>
    <row r="203" spans="1:17" ht="18" x14ac:dyDescent="0.25">
      <c r="A203" s="139" t="str">
        <f>VLOOKUP(E203,'LISTADO ATM'!$A$2:$C$901,3,0)</f>
        <v>DISTRITO NACIONAL</v>
      </c>
      <c r="B203" s="146" t="s">
        <v>2667</v>
      </c>
      <c r="C203" s="94">
        <v>44459.757199074076</v>
      </c>
      <c r="D203" s="94" t="s">
        <v>2440</v>
      </c>
      <c r="E203" s="137">
        <v>572</v>
      </c>
      <c r="F203" s="139" t="str">
        <f>VLOOKUP(E203,VIP!$A$2:$O16062,2,0)</f>
        <v>DRBR174</v>
      </c>
      <c r="G203" s="139" t="str">
        <f>VLOOKUP(E203,'LISTADO ATM'!$A$2:$B$900,2,0)</f>
        <v xml:space="preserve">ATM Olé Ovando </v>
      </c>
      <c r="H203" s="139" t="str">
        <f>VLOOKUP(E203,VIP!$A$2:$O21023,7,FALSE)</f>
        <v>Si</v>
      </c>
      <c r="I203" s="139" t="str">
        <f>VLOOKUP(E203,VIP!$A$2:$O12988,8,FALSE)</f>
        <v>Si</v>
      </c>
      <c r="J203" s="139" t="str">
        <f>VLOOKUP(E203,VIP!$A$2:$O12938,8,FALSE)</f>
        <v>Si</v>
      </c>
      <c r="K203" s="139" t="str">
        <f>VLOOKUP(E203,VIP!$A$2:$O16512,6,0)</f>
        <v>NO</v>
      </c>
      <c r="L203" s="145" t="s">
        <v>2433</v>
      </c>
      <c r="M203" s="93" t="s">
        <v>2437</v>
      </c>
      <c r="N203" s="93" t="s">
        <v>2443</v>
      </c>
      <c r="O203" s="139" t="s">
        <v>2444</v>
      </c>
      <c r="P203" s="145"/>
      <c r="Q203" s="135" t="s">
        <v>2433</v>
      </c>
    </row>
    <row r="204" spans="1:17" ht="18" x14ac:dyDescent="0.25">
      <c r="A204" s="139" t="str">
        <f>VLOOKUP(E204,'LISTADO ATM'!$A$2:$C$901,3,0)</f>
        <v>DISTRITO NACIONAL</v>
      </c>
      <c r="B204" s="146" t="s">
        <v>2668</v>
      </c>
      <c r="C204" s="94">
        <v>44459.769236111111</v>
      </c>
      <c r="D204" s="94" t="s">
        <v>2440</v>
      </c>
      <c r="E204" s="137">
        <v>424</v>
      </c>
      <c r="F204" s="139" t="str">
        <f>VLOOKUP(E204,VIP!$A$2:$O16063,2,0)</f>
        <v>DRBR424</v>
      </c>
      <c r="G204" s="139" t="str">
        <f>VLOOKUP(E204,'LISTADO ATM'!$A$2:$B$900,2,0)</f>
        <v xml:space="preserve">ATM UNP Jumbo Luperón I </v>
      </c>
      <c r="H204" s="139" t="str">
        <f>VLOOKUP(E204,VIP!$A$2:$O21024,7,FALSE)</f>
        <v>Si</v>
      </c>
      <c r="I204" s="139" t="str">
        <f>VLOOKUP(E204,VIP!$A$2:$O12989,8,FALSE)</f>
        <v>Si</v>
      </c>
      <c r="J204" s="139" t="str">
        <f>VLOOKUP(E204,VIP!$A$2:$O12939,8,FALSE)</f>
        <v>Si</v>
      </c>
      <c r="K204" s="139" t="str">
        <f>VLOOKUP(E204,VIP!$A$2:$O16513,6,0)</f>
        <v>NO</v>
      </c>
      <c r="L204" s="145" t="s">
        <v>2433</v>
      </c>
      <c r="M204" s="93" t="s">
        <v>2437</v>
      </c>
      <c r="N204" s="93" t="s">
        <v>2443</v>
      </c>
      <c r="O204" s="139" t="s">
        <v>2444</v>
      </c>
      <c r="P204" s="145"/>
      <c r="Q204" s="135" t="s">
        <v>2433</v>
      </c>
    </row>
    <row r="205" spans="1:17" ht="18" x14ac:dyDescent="0.25">
      <c r="A205" s="139" t="str">
        <f>VLOOKUP(E205,'LISTADO ATM'!$A$2:$C$901,3,0)</f>
        <v>NORTE</v>
      </c>
      <c r="B205" s="146" t="s">
        <v>2669</v>
      </c>
      <c r="C205" s="94">
        <v>44459.777071759258</v>
      </c>
      <c r="D205" s="94" t="s">
        <v>2615</v>
      </c>
      <c r="E205" s="137">
        <v>754</v>
      </c>
      <c r="F205" s="139" t="str">
        <f>VLOOKUP(E205,VIP!$A$2:$O16064,2,0)</f>
        <v>DRBR754</v>
      </c>
      <c r="G205" s="139" t="str">
        <f>VLOOKUP(E205,'LISTADO ATM'!$A$2:$B$900,2,0)</f>
        <v xml:space="preserve">ATM Autobanco Oficina Licey al Medio </v>
      </c>
      <c r="H205" s="139" t="str">
        <f>VLOOKUP(E205,VIP!$A$2:$O21025,7,FALSE)</f>
        <v>Si</v>
      </c>
      <c r="I205" s="139" t="str">
        <f>VLOOKUP(E205,VIP!$A$2:$O12990,8,FALSE)</f>
        <v>Si</v>
      </c>
      <c r="J205" s="139" t="str">
        <f>VLOOKUP(E205,VIP!$A$2:$O12940,8,FALSE)</f>
        <v>Si</v>
      </c>
      <c r="K205" s="139" t="str">
        <f>VLOOKUP(E205,VIP!$A$2:$O16514,6,0)</f>
        <v>NO</v>
      </c>
      <c r="L205" s="145" t="s">
        <v>2433</v>
      </c>
      <c r="M205" s="93" t="s">
        <v>2437</v>
      </c>
      <c r="N205" s="93" t="s">
        <v>2443</v>
      </c>
      <c r="O205" s="139" t="s">
        <v>2616</v>
      </c>
      <c r="P205" s="145"/>
      <c r="Q205" s="135" t="s">
        <v>2433</v>
      </c>
    </row>
    <row r="206" spans="1:17" ht="18" x14ac:dyDescent="0.25">
      <c r="A206" s="139" t="str">
        <f>VLOOKUP(E206,'LISTADO ATM'!$A$2:$C$901,3,0)</f>
        <v>NORTE</v>
      </c>
      <c r="B206" s="146" t="s">
        <v>2670</v>
      </c>
      <c r="C206" s="94">
        <v>44459.778587962966</v>
      </c>
      <c r="D206" s="94" t="s">
        <v>2615</v>
      </c>
      <c r="E206" s="137">
        <v>687</v>
      </c>
      <c r="F206" s="139" t="str">
        <f>VLOOKUP(E206,VIP!$A$2:$O16065,2,0)</f>
        <v>DRBR687</v>
      </c>
      <c r="G206" s="139" t="str">
        <f>VLOOKUP(E206,'LISTADO ATM'!$A$2:$B$900,2,0)</f>
        <v>ATM Oficina Monterrico II</v>
      </c>
      <c r="H206" s="139" t="str">
        <f>VLOOKUP(E206,VIP!$A$2:$O21026,7,FALSE)</f>
        <v>NO</v>
      </c>
      <c r="I206" s="139" t="str">
        <f>VLOOKUP(E206,VIP!$A$2:$O12991,8,FALSE)</f>
        <v>NO</v>
      </c>
      <c r="J206" s="139" t="str">
        <f>VLOOKUP(E206,VIP!$A$2:$O12941,8,FALSE)</f>
        <v>NO</v>
      </c>
      <c r="K206" s="139" t="str">
        <f>VLOOKUP(E206,VIP!$A$2:$O16515,6,0)</f>
        <v>SI</v>
      </c>
      <c r="L206" s="145" t="s">
        <v>2409</v>
      </c>
      <c r="M206" s="93" t="s">
        <v>2437</v>
      </c>
      <c r="N206" s="93" t="s">
        <v>2443</v>
      </c>
      <c r="O206" s="139" t="s">
        <v>2616</v>
      </c>
      <c r="P206" s="145"/>
      <c r="Q206" s="135" t="s">
        <v>2409</v>
      </c>
    </row>
    <row r="207" spans="1:17" ht="18" x14ac:dyDescent="0.25">
      <c r="A207" s="139" t="str">
        <f>VLOOKUP(E207,'LISTADO ATM'!$A$2:$C$901,3,0)</f>
        <v>ESTE</v>
      </c>
      <c r="B207" s="146" t="s">
        <v>2671</v>
      </c>
      <c r="C207" s="94">
        <v>44459.78052083333</v>
      </c>
      <c r="D207" s="94" t="s">
        <v>2440</v>
      </c>
      <c r="E207" s="137">
        <v>651</v>
      </c>
      <c r="F207" s="139" t="str">
        <f>VLOOKUP(E207,VIP!$A$2:$O16066,2,0)</f>
        <v>DRBR651</v>
      </c>
      <c r="G207" s="139" t="str">
        <f>VLOOKUP(E207,'LISTADO ATM'!$A$2:$B$900,2,0)</f>
        <v>ATM Eco Petroleo Romana</v>
      </c>
      <c r="H207" s="139" t="str">
        <f>VLOOKUP(E207,VIP!$A$2:$O21027,7,FALSE)</f>
        <v>Si</v>
      </c>
      <c r="I207" s="139" t="str">
        <f>VLOOKUP(E207,VIP!$A$2:$O12992,8,FALSE)</f>
        <v>Si</v>
      </c>
      <c r="J207" s="139" t="str">
        <f>VLOOKUP(E207,VIP!$A$2:$O12942,8,FALSE)</f>
        <v>Si</v>
      </c>
      <c r="K207" s="139" t="str">
        <f>VLOOKUP(E207,VIP!$A$2:$O16516,6,0)</f>
        <v>NO</v>
      </c>
      <c r="L207" s="145" t="s">
        <v>2433</v>
      </c>
      <c r="M207" s="93" t="s">
        <v>2437</v>
      </c>
      <c r="N207" s="93" t="s">
        <v>2443</v>
      </c>
      <c r="O207" s="139" t="s">
        <v>2444</v>
      </c>
      <c r="P207" s="145"/>
      <c r="Q207" s="135" t="s">
        <v>2433</v>
      </c>
    </row>
    <row r="208" spans="1:17" ht="18" x14ac:dyDescent="0.25">
      <c r="A208" s="139" t="str">
        <f>VLOOKUP(E208,'LISTADO ATM'!$A$2:$C$901,3,0)</f>
        <v>ESTE</v>
      </c>
      <c r="B208" s="146" t="s">
        <v>2672</v>
      </c>
      <c r="C208" s="94">
        <v>44459.782002314816</v>
      </c>
      <c r="D208" s="94" t="s">
        <v>2440</v>
      </c>
      <c r="E208" s="137">
        <v>634</v>
      </c>
      <c r="F208" s="139" t="str">
        <f>VLOOKUP(E208,VIP!$A$2:$O16067,2,0)</f>
        <v>DRBR273</v>
      </c>
      <c r="G208" s="139" t="str">
        <f>VLOOKUP(E208,'LISTADO ATM'!$A$2:$B$900,2,0)</f>
        <v xml:space="preserve">ATM Ayuntamiento Los Llanos (SPM) </v>
      </c>
      <c r="H208" s="139" t="str">
        <f>VLOOKUP(E208,VIP!$A$2:$O21028,7,FALSE)</f>
        <v>Si</v>
      </c>
      <c r="I208" s="139" t="str">
        <f>VLOOKUP(E208,VIP!$A$2:$O12993,8,FALSE)</f>
        <v>Si</v>
      </c>
      <c r="J208" s="139" t="str">
        <f>VLOOKUP(E208,VIP!$A$2:$O12943,8,FALSE)</f>
        <v>Si</v>
      </c>
      <c r="K208" s="139" t="str">
        <f>VLOOKUP(E208,VIP!$A$2:$O16517,6,0)</f>
        <v>NO</v>
      </c>
      <c r="L208" s="145" t="s">
        <v>2409</v>
      </c>
      <c r="M208" s="93" t="s">
        <v>2437</v>
      </c>
      <c r="N208" s="93" t="s">
        <v>2443</v>
      </c>
      <c r="O208" s="139" t="s">
        <v>2444</v>
      </c>
      <c r="P208" s="145"/>
      <c r="Q208" s="135" t="s">
        <v>2409</v>
      </c>
    </row>
    <row r="209" spans="1:17" ht="18" x14ac:dyDescent="0.25">
      <c r="A209" s="139" t="str">
        <f>VLOOKUP(E209,'LISTADO ATM'!$A$2:$C$901,3,0)</f>
        <v>DISTRITO NACIONAL</v>
      </c>
      <c r="B209" s="146" t="s">
        <v>2673</v>
      </c>
      <c r="C209" s="94">
        <v>44459.812256944446</v>
      </c>
      <c r="D209" s="94" t="s">
        <v>2174</v>
      </c>
      <c r="E209" s="137">
        <v>918</v>
      </c>
      <c r="F209" s="139" t="str">
        <f>VLOOKUP(E209,VIP!$A$2:$O16068,2,0)</f>
        <v>DRBR918</v>
      </c>
      <c r="G209" s="139" t="str">
        <f>VLOOKUP(E209,'LISTADO ATM'!$A$2:$B$900,2,0)</f>
        <v xml:space="preserve">ATM S/M Liverpool de la Jacobo Majluta </v>
      </c>
      <c r="H209" s="139" t="str">
        <f>VLOOKUP(E209,VIP!$A$2:$O21029,7,FALSE)</f>
        <v>Si</v>
      </c>
      <c r="I209" s="139" t="str">
        <f>VLOOKUP(E209,VIP!$A$2:$O12994,8,FALSE)</f>
        <v>Si</v>
      </c>
      <c r="J209" s="139" t="str">
        <f>VLOOKUP(E209,VIP!$A$2:$O12944,8,FALSE)</f>
        <v>Si</v>
      </c>
      <c r="K209" s="139" t="str">
        <f>VLOOKUP(E209,VIP!$A$2:$O16518,6,0)</f>
        <v>NO</v>
      </c>
      <c r="L209" s="145" t="s">
        <v>2455</v>
      </c>
      <c r="M209" s="93" t="s">
        <v>2437</v>
      </c>
      <c r="N209" s="93" t="s">
        <v>2443</v>
      </c>
      <c r="O209" s="139" t="s">
        <v>2445</v>
      </c>
      <c r="P209" s="145"/>
      <c r="Q209" s="135" t="s">
        <v>2455</v>
      </c>
    </row>
    <row r="210" spans="1:17" ht="18" x14ac:dyDescent="0.25">
      <c r="A210" s="139" t="str">
        <f>VLOOKUP(E210,'LISTADO ATM'!$A$2:$C$901,3,0)</f>
        <v>NORTE</v>
      </c>
      <c r="B210" s="146" t="s">
        <v>2674</v>
      </c>
      <c r="C210" s="94">
        <v>44459.813877314817</v>
      </c>
      <c r="D210" s="94" t="s">
        <v>2175</v>
      </c>
      <c r="E210" s="137">
        <v>351</v>
      </c>
      <c r="F210" s="139" t="str">
        <f>VLOOKUP(E210,VIP!$A$2:$O16069,2,0)</f>
        <v>DRBR351</v>
      </c>
      <c r="G210" s="139" t="str">
        <f>VLOOKUP(E210,'LISTADO ATM'!$A$2:$B$900,2,0)</f>
        <v xml:space="preserve">ATM S/M José Luís (Puerto Plata) </v>
      </c>
      <c r="H210" s="139" t="str">
        <f>VLOOKUP(E210,VIP!$A$2:$O21030,7,FALSE)</f>
        <v>Si</v>
      </c>
      <c r="I210" s="139" t="str">
        <f>VLOOKUP(E210,VIP!$A$2:$O12995,8,FALSE)</f>
        <v>Si</v>
      </c>
      <c r="J210" s="139" t="str">
        <f>VLOOKUP(E210,VIP!$A$2:$O12945,8,FALSE)</f>
        <v>Si</v>
      </c>
      <c r="K210" s="139" t="str">
        <f>VLOOKUP(E210,VIP!$A$2:$O16519,6,0)</f>
        <v>NO</v>
      </c>
      <c r="L210" s="145" t="s">
        <v>2455</v>
      </c>
      <c r="M210" s="93" t="s">
        <v>2437</v>
      </c>
      <c r="N210" s="93" t="s">
        <v>2443</v>
      </c>
      <c r="O210" s="139" t="s">
        <v>2626</v>
      </c>
      <c r="P210" s="145"/>
      <c r="Q210" s="135" t="s">
        <v>2455</v>
      </c>
    </row>
    <row r="211" spans="1:17" ht="18" x14ac:dyDescent="0.25">
      <c r="A211" s="139" t="str">
        <f>VLOOKUP(E211,'LISTADO ATM'!$A$2:$C$901,3,0)</f>
        <v>NORTE</v>
      </c>
      <c r="B211" s="146" t="s">
        <v>2675</v>
      </c>
      <c r="C211" s="94">
        <v>44459.816307870373</v>
      </c>
      <c r="D211" s="94" t="s">
        <v>2175</v>
      </c>
      <c r="E211" s="137">
        <v>151</v>
      </c>
      <c r="F211" s="139" t="str">
        <f>VLOOKUP(E211,VIP!$A$2:$O16070,2,0)</f>
        <v>DRBR151</v>
      </c>
      <c r="G211" s="139" t="str">
        <f>VLOOKUP(E211,'LISTADO ATM'!$A$2:$B$900,2,0)</f>
        <v xml:space="preserve">ATM Oficina Nagua </v>
      </c>
      <c r="H211" s="139" t="str">
        <f>VLOOKUP(E211,VIP!$A$2:$O21031,7,FALSE)</f>
        <v>Si</v>
      </c>
      <c r="I211" s="139" t="str">
        <f>VLOOKUP(E211,VIP!$A$2:$O12996,8,FALSE)</f>
        <v>Si</v>
      </c>
      <c r="J211" s="139" t="str">
        <f>VLOOKUP(E211,VIP!$A$2:$O12946,8,FALSE)</f>
        <v>Si</v>
      </c>
      <c r="K211" s="139" t="str">
        <f>VLOOKUP(E211,VIP!$A$2:$O16520,6,0)</f>
        <v>SI</v>
      </c>
      <c r="L211" s="145" t="s">
        <v>2695</v>
      </c>
      <c r="M211" s="93" t="s">
        <v>2437</v>
      </c>
      <c r="N211" s="93" t="s">
        <v>2443</v>
      </c>
      <c r="O211" s="139" t="s">
        <v>2626</v>
      </c>
      <c r="P211" s="145"/>
      <c r="Q211" s="135" t="s">
        <v>2695</v>
      </c>
    </row>
    <row r="212" spans="1:17" ht="18" x14ac:dyDescent="0.25">
      <c r="A212" s="139" t="str">
        <f>VLOOKUP(E212,'LISTADO ATM'!$A$2:$C$901,3,0)</f>
        <v>DISTRITO NACIONAL</v>
      </c>
      <c r="B212" s="146" t="s">
        <v>2676</v>
      </c>
      <c r="C212" s="94">
        <v>44459.81795138889</v>
      </c>
      <c r="D212" s="94" t="s">
        <v>2174</v>
      </c>
      <c r="E212" s="137">
        <v>96</v>
      </c>
      <c r="F212" s="139" t="str">
        <f>VLOOKUP(E212,VIP!$A$2:$O16071,2,0)</f>
        <v>DRBR096</v>
      </c>
      <c r="G212" s="139" t="str">
        <f>VLOOKUP(E212,'LISTADO ATM'!$A$2:$B$900,2,0)</f>
        <v>ATM S/M Caribe Av. Charles de Gaulle</v>
      </c>
      <c r="H212" s="139" t="str">
        <f>VLOOKUP(E212,VIP!$A$2:$O21032,7,FALSE)</f>
        <v>Si</v>
      </c>
      <c r="I212" s="139" t="str">
        <f>VLOOKUP(E212,VIP!$A$2:$O12997,8,FALSE)</f>
        <v>No</v>
      </c>
      <c r="J212" s="139" t="str">
        <f>VLOOKUP(E212,VIP!$A$2:$O12947,8,FALSE)</f>
        <v>No</v>
      </c>
      <c r="K212" s="139" t="str">
        <f>VLOOKUP(E212,VIP!$A$2:$O16521,6,0)</f>
        <v>NO</v>
      </c>
      <c r="L212" s="145" t="s">
        <v>2455</v>
      </c>
      <c r="M212" s="93" t="s">
        <v>2437</v>
      </c>
      <c r="N212" s="93" t="s">
        <v>2443</v>
      </c>
      <c r="O212" s="139" t="s">
        <v>2445</v>
      </c>
      <c r="P212" s="145"/>
      <c r="Q212" s="135" t="s">
        <v>2455</v>
      </c>
    </row>
    <row r="213" spans="1:17" ht="18" x14ac:dyDescent="0.25">
      <c r="A213" s="139" t="str">
        <f>VLOOKUP(E213,'LISTADO ATM'!$A$2:$C$901,3,0)</f>
        <v>NORTE</v>
      </c>
      <c r="B213" s="146" t="s">
        <v>2677</v>
      </c>
      <c r="C213" s="94">
        <v>44459.81863425926</v>
      </c>
      <c r="D213" s="94" t="s">
        <v>2175</v>
      </c>
      <c r="E213" s="137">
        <v>62</v>
      </c>
      <c r="F213" s="139" t="str">
        <f>VLOOKUP(E213,VIP!$A$2:$O16072,2,0)</f>
        <v>DRBR062</v>
      </c>
      <c r="G213" s="139" t="str">
        <f>VLOOKUP(E213,'LISTADO ATM'!$A$2:$B$900,2,0)</f>
        <v xml:space="preserve">ATM Oficina Dajabón </v>
      </c>
      <c r="H213" s="139" t="str">
        <f>VLOOKUP(E213,VIP!$A$2:$O21033,7,FALSE)</f>
        <v>Si</v>
      </c>
      <c r="I213" s="139" t="str">
        <f>VLOOKUP(E213,VIP!$A$2:$O12998,8,FALSE)</f>
        <v>Si</v>
      </c>
      <c r="J213" s="139" t="str">
        <f>VLOOKUP(E213,VIP!$A$2:$O12948,8,FALSE)</f>
        <v>Si</v>
      </c>
      <c r="K213" s="139" t="str">
        <f>VLOOKUP(E213,VIP!$A$2:$O16522,6,0)</f>
        <v>SI</v>
      </c>
      <c r="L213" s="145" t="s">
        <v>2212</v>
      </c>
      <c r="M213" s="93" t="s">
        <v>2437</v>
      </c>
      <c r="N213" s="93" t="s">
        <v>2443</v>
      </c>
      <c r="O213" s="139" t="s">
        <v>2626</v>
      </c>
      <c r="P213" s="145"/>
      <c r="Q213" s="135" t="s">
        <v>2212</v>
      </c>
    </row>
    <row r="214" spans="1:17" ht="18" x14ac:dyDescent="0.25">
      <c r="A214" s="139" t="str">
        <f>VLOOKUP(E214,'LISTADO ATM'!$A$2:$C$901,3,0)</f>
        <v>SUR</v>
      </c>
      <c r="B214" s="146" t="s">
        <v>2678</v>
      </c>
      <c r="C214" s="94">
        <v>44459.819548611114</v>
      </c>
      <c r="D214" s="94" t="s">
        <v>2174</v>
      </c>
      <c r="E214" s="137">
        <v>730</v>
      </c>
      <c r="F214" s="139" t="str">
        <f>VLOOKUP(E214,VIP!$A$2:$O16073,2,0)</f>
        <v>DRBR082</v>
      </c>
      <c r="G214" s="139" t="str">
        <f>VLOOKUP(E214,'LISTADO ATM'!$A$2:$B$900,2,0)</f>
        <v xml:space="preserve">ATM Palacio de Justicia Barahona </v>
      </c>
      <c r="H214" s="139" t="str">
        <f>VLOOKUP(E214,VIP!$A$2:$O21034,7,FALSE)</f>
        <v>Si</v>
      </c>
      <c r="I214" s="139" t="str">
        <f>VLOOKUP(E214,VIP!$A$2:$O12999,8,FALSE)</f>
        <v>Si</v>
      </c>
      <c r="J214" s="139" t="str">
        <f>VLOOKUP(E214,VIP!$A$2:$O12949,8,FALSE)</f>
        <v>Si</v>
      </c>
      <c r="K214" s="139" t="str">
        <f>VLOOKUP(E214,VIP!$A$2:$O16523,6,0)</f>
        <v>NO</v>
      </c>
      <c r="L214" s="145" t="s">
        <v>2212</v>
      </c>
      <c r="M214" s="93" t="s">
        <v>2437</v>
      </c>
      <c r="N214" s="93" t="s">
        <v>2443</v>
      </c>
      <c r="O214" s="139" t="s">
        <v>2445</v>
      </c>
      <c r="P214" s="145"/>
      <c r="Q214" s="135" t="s">
        <v>2212</v>
      </c>
    </row>
    <row r="215" spans="1:17" ht="18" x14ac:dyDescent="0.25">
      <c r="A215" s="139" t="str">
        <f>VLOOKUP(E215,'LISTADO ATM'!$A$2:$C$901,3,0)</f>
        <v>ESTE</v>
      </c>
      <c r="B215" s="146" t="s">
        <v>2679</v>
      </c>
      <c r="C215" s="94">
        <v>44459.820416666669</v>
      </c>
      <c r="D215" s="94" t="s">
        <v>2174</v>
      </c>
      <c r="E215" s="137">
        <v>513</v>
      </c>
      <c r="F215" s="139" t="str">
        <f>VLOOKUP(E215,VIP!$A$2:$O16074,2,0)</f>
        <v>DRBR513</v>
      </c>
      <c r="G215" s="139" t="str">
        <f>VLOOKUP(E215,'LISTADO ATM'!$A$2:$B$900,2,0)</f>
        <v xml:space="preserve">ATM UNP Lagunas de Nisibón </v>
      </c>
      <c r="H215" s="139" t="str">
        <f>VLOOKUP(E215,VIP!$A$2:$O21035,7,FALSE)</f>
        <v>Si</v>
      </c>
      <c r="I215" s="139" t="str">
        <f>VLOOKUP(E215,VIP!$A$2:$O13000,8,FALSE)</f>
        <v>Si</v>
      </c>
      <c r="J215" s="139" t="str">
        <f>VLOOKUP(E215,VIP!$A$2:$O12950,8,FALSE)</f>
        <v>Si</v>
      </c>
      <c r="K215" s="139" t="str">
        <f>VLOOKUP(E215,VIP!$A$2:$O16524,6,0)</f>
        <v>NO</v>
      </c>
      <c r="L215" s="145" t="s">
        <v>2212</v>
      </c>
      <c r="M215" s="93" t="s">
        <v>2437</v>
      </c>
      <c r="N215" s="93" t="s">
        <v>2443</v>
      </c>
      <c r="O215" s="139" t="s">
        <v>2445</v>
      </c>
      <c r="P215" s="145"/>
      <c r="Q215" s="135" t="s">
        <v>2212</v>
      </c>
    </row>
    <row r="216" spans="1:17" ht="18" x14ac:dyDescent="0.25">
      <c r="A216" s="139" t="str">
        <f>VLOOKUP(E216,'LISTADO ATM'!$A$2:$C$901,3,0)</f>
        <v>ESTE</v>
      </c>
      <c r="B216" s="146" t="s">
        <v>2680</v>
      </c>
      <c r="C216" s="94">
        <v>44459.821018518516</v>
      </c>
      <c r="D216" s="94" t="s">
        <v>2174</v>
      </c>
      <c r="E216" s="137">
        <v>294</v>
      </c>
      <c r="F216" s="139" t="str">
        <f>VLOOKUP(E216,VIP!$A$2:$O16075,2,0)</f>
        <v>DRBR294</v>
      </c>
      <c r="G216" s="139" t="str">
        <f>VLOOKUP(E216,'LISTADO ATM'!$A$2:$B$900,2,0)</f>
        <v xml:space="preserve">ATM Plaza Zaglul San Pedro II </v>
      </c>
      <c r="H216" s="139" t="str">
        <f>VLOOKUP(E216,VIP!$A$2:$O21036,7,FALSE)</f>
        <v>Si</v>
      </c>
      <c r="I216" s="139" t="str">
        <f>VLOOKUP(E216,VIP!$A$2:$O13001,8,FALSE)</f>
        <v>Si</v>
      </c>
      <c r="J216" s="139" t="str">
        <f>VLOOKUP(E216,VIP!$A$2:$O12951,8,FALSE)</f>
        <v>Si</v>
      </c>
      <c r="K216" s="139" t="str">
        <f>VLOOKUP(E216,VIP!$A$2:$O16525,6,0)</f>
        <v>NO</v>
      </c>
      <c r="L216" s="145" t="s">
        <v>2212</v>
      </c>
      <c r="M216" s="93" t="s">
        <v>2437</v>
      </c>
      <c r="N216" s="93" t="s">
        <v>2443</v>
      </c>
      <c r="O216" s="139" t="s">
        <v>2445</v>
      </c>
      <c r="P216" s="145"/>
      <c r="Q216" s="135" t="s">
        <v>2212</v>
      </c>
    </row>
    <row r="217" spans="1:17" ht="18" x14ac:dyDescent="0.25">
      <c r="A217" s="139" t="str">
        <f>VLOOKUP(E217,'LISTADO ATM'!$A$2:$C$901,3,0)</f>
        <v>ESTE</v>
      </c>
      <c r="B217" s="146" t="s">
        <v>2681</v>
      </c>
      <c r="C217" s="94">
        <v>44459.821620370371</v>
      </c>
      <c r="D217" s="94" t="s">
        <v>2174</v>
      </c>
      <c r="E217" s="137">
        <v>214</v>
      </c>
      <c r="F217" s="139" t="str">
        <f>VLOOKUP(E217,VIP!$A$2:$O16076,2,0)</f>
        <v>DRBR214</v>
      </c>
      <c r="G217" s="139" t="str">
        <f>VLOOKUP(E217,'LISTADO ATM'!$A$2:$B$900,2,0)</f>
        <v>ATM S/M Ole Bavaro</v>
      </c>
      <c r="H217" s="139" t="str">
        <f>VLOOKUP(E217,VIP!$A$2:$O21037,7,FALSE)</f>
        <v>SI</v>
      </c>
      <c r="I217" s="139" t="str">
        <f>VLOOKUP(E217,VIP!$A$2:$O13002,8,FALSE)</f>
        <v>SI</v>
      </c>
      <c r="J217" s="139" t="str">
        <f>VLOOKUP(E217,VIP!$A$2:$O12952,8,FALSE)</f>
        <v>SI</v>
      </c>
      <c r="K217" s="139" t="str">
        <f>VLOOKUP(E217,VIP!$A$2:$O16526,6,0)</f>
        <v>NO</v>
      </c>
      <c r="L217" s="145" t="s">
        <v>2212</v>
      </c>
      <c r="M217" s="93" t="s">
        <v>2437</v>
      </c>
      <c r="N217" s="93" t="s">
        <v>2443</v>
      </c>
      <c r="O217" s="139" t="s">
        <v>2445</v>
      </c>
      <c r="P217" s="145"/>
      <c r="Q217" s="135" t="s">
        <v>2212</v>
      </c>
    </row>
    <row r="218" spans="1:17" ht="18" x14ac:dyDescent="0.25">
      <c r="A218" s="139" t="str">
        <f>VLOOKUP(E218,'LISTADO ATM'!$A$2:$C$901,3,0)</f>
        <v>DISTRITO NACIONAL</v>
      </c>
      <c r="B218" s="146" t="s">
        <v>2682</v>
      </c>
      <c r="C218" s="94">
        <v>44459.823113425926</v>
      </c>
      <c r="D218" s="94" t="s">
        <v>2174</v>
      </c>
      <c r="E218" s="137">
        <v>816</v>
      </c>
      <c r="F218" s="139" t="str">
        <f>VLOOKUP(E218,VIP!$A$2:$O16077,2,0)</f>
        <v>DRBR816</v>
      </c>
      <c r="G218" s="139" t="str">
        <f>VLOOKUP(E218,'LISTADO ATM'!$A$2:$B$900,2,0)</f>
        <v xml:space="preserve">ATM Oficina Pedro Brand </v>
      </c>
      <c r="H218" s="139" t="str">
        <f>VLOOKUP(E218,VIP!$A$2:$O21038,7,FALSE)</f>
        <v>Si</v>
      </c>
      <c r="I218" s="139" t="str">
        <f>VLOOKUP(E218,VIP!$A$2:$O13003,8,FALSE)</f>
        <v>Si</v>
      </c>
      <c r="J218" s="139" t="str">
        <f>VLOOKUP(E218,VIP!$A$2:$O12953,8,FALSE)</f>
        <v>Si</v>
      </c>
      <c r="K218" s="139" t="str">
        <f>VLOOKUP(E218,VIP!$A$2:$O16527,6,0)</f>
        <v>NO</v>
      </c>
      <c r="L218" s="145" t="s">
        <v>2238</v>
      </c>
      <c r="M218" s="93" t="s">
        <v>2437</v>
      </c>
      <c r="N218" s="93" t="s">
        <v>2443</v>
      </c>
      <c r="O218" s="139" t="s">
        <v>2445</v>
      </c>
      <c r="P218" s="145"/>
      <c r="Q218" s="135" t="s">
        <v>2238</v>
      </c>
    </row>
    <row r="219" spans="1:17" ht="18" x14ac:dyDescent="0.25">
      <c r="A219" s="139" t="str">
        <f>VLOOKUP(E219,'LISTADO ATM'!$A$2:$C$901,3,0)</f>
        <v>SUR</v>
      </c>
      <c r="B219" s="146" t="s">
        <v>2683</v>
      </c>
      <c r="C219" s="94">
        <v>44459.823761574073</v>
      </c>
      <c r="D219" s="94" t="s">
        <v>2174</v>
      </c>
      <c r="E219" s="137">
        <v>582</v>
      </c>
      <c r="F219" s="139" t="str">
        <f>VLOOKUP(E219,VIP!$A$2:$O16078,2,0)</f>
        <v xml:space="preserve">DRBR582 </v>
      </c>
      <c r="G219" s="139" t="str">
        <f>VLOOKUP(E219,'LISTADO ATM'!$A$2:$B$900,2,0)</f>
        <v>ATM Estación Sabana Yegua</v>
      </c>
      <c r="H219" s="139" t="str">
        <f>VLOOKUP(E219,VIP!$A$2:$O21039,7,FALSE)</f>
        <v>N/A</v>
      </c>
      <c r="I219" s="139" t="str">
        <f>VLOOKUP(E219,VIP!$A$2:$O13004,8,FALSE)</f>
        <v>N/A</v>
      </c>
      <c r="J219" s="139" t="str">
        <f>VLOOKUP(E219,VIP!$A$2:$O12954,8,FALSE)</f>
        <v>N/A</v>
      </c>
      <c r="K219" s="139" t="str">
        <f>VLOOKUP(E219,VIP!$A$2:$O16528,6,0)</f>
        <v>N/A</v>
      </c>
      <c r="L219" s="145" t="s">
        <v>2238</v>
      </c>
      <c r="M219" s="93" t="s">
        <v>2437</v>
      </c>
      <c r="N219" s="93" t="s">
        <v>2443</v>
      </c>
      <c r="O219" s="139" t="s">
        <v>2445</v>
      </c>
      <c r="P219" s="145"/>
      <c r="Q219" s="135" t="s">
        <v>2238</v>
      </c>
    </row>
    <row r="220" spans="1:17" ht="18" x14ac:dyDescent="0.25">
      <c r="A220" s="139" t="str">
        <f>VLOOKUP(E220,'LISTADO ATM'!$A$2:$C$901,3,0)</f>
        <v>SUR</v>
      </c>
      <c r="B220" s="146" t="s">
        <v>2684</v>
      </c>
      <c r="C220" s="94">
        <v>44459.824502314812</v>
      </c>
      <c r="D220" s="94" t="s">
        <v>2174</v>
      </c>
      <c r="E220" s="137">
        <v>619</v>
      </c>
      <c r="F220" s="139" t="str">
        <f>VLOOKUP(E220,VIP!$A$2:$O16079,2,0)</f>
        <v>DRBR619</v>
      </c>
      <c r="G220" s="139" t="str">
        <f>VLOOKUP(E220,'LISTADO ATM'!$A$2:$B$900,2,0)</f>
        <v xml:space="preserve">ATM Academia P.N. Hatillo (San Cristóbal) </v>
      </c>
      <c r="H220" s="139" t="str">
        <f>VLOOKUP(E220,VIP!$A$2:$O21040,7,FALSE)</f>
        <v>Si</v>
      </c>
      <c r="I220" s="139" t="str">
        <f>VLOOKUP(E220,VIP!$A$2:$O13005,8,FALSE)</f>
        <v>Si</v>
      </c>
      <c r="J220" s="139" t="str">
        <f>VLOOKUP(E220,VIP!$A$2:$O12955,8,FALSE)</f>
        <v>Si</v>
      </c>
      <c r="K220" s="139" t="str">
        <f>VLOOKUP(E220,VIP!$A$2:$O16529,6,0)</f>
        <v>NO</v>
      </c>
      <c r="L220" s="145" t="s">
        <v>2238</v>
      </c>
      <c r="M220" s="93" t="s">
        <v>2437</v>
      </c>
      <c r="N220" s="93" t="s">
        <v>2443</v>
      </c>
      <c r="O220" s="139" t="s">
        <v>2445</v>
      </c>
      <c r="P220" s="145"/>
      <c r="Q220" s="135" t="s">
        <v>2238</v>
      </c>
    </row>
    <row r="221" spans="1:17" ht="18" x14ac:dyDescent="0.25">
      <c r="A221" s="139" t="str">
        <f>VLOOKUP(E221,'LISTADO ATM'!$A$2:$C$901,3,0)</f>
        <v>DISTRITO NACIONAL</v>
      </c>
      <c r="B221" s="146" t="s">
        <v>2685</v>
      </c>
      <c r="C221" s="94">
        <v>44459.825057870374</v>
      </c>
      <c r="D221" s="94" t="s">
        <v>2175</v>
      </c>
      <c r="E221" s="137">
        <v>690</v>
      </c>
      <c r="F221" s="139" t="str">
        <f>VLOOKUP(E221,VIP!$A$2:$O16080,2,0)</f>
        <v>DRBR690</v>
      </c>
      <c r="G221" s="139" t="str">
        <f>VLOOKUP(E221,'LISTADO ATM'!$A$2:$B$900,2,0)</f>
        <v>ATM Eco Petroleo Esperanza</v>
      </c>
      <c r="H221" s="139" t="str">
        <f>VLOOKUP(E221,VIP!$A$2:$O21041,7,FALSE)</f>
        <v>Si</v>
      </c>
      <c r="I221" s="139" t="str">
        <f>VLOOKUP(E221,VIP!$A$2:$O13006,8,FALSE)</f>
        <v>Si</v>
      </c>
      <c r="J221" s="139" t="str">
        <f>VLOOKUP(E221,VIP!$A$2:$O12956,8,FALSE)</f>
        <v>Si</v>
      </c>
      <c r="K221" s="139" t="str">
        <f>VLOOKUP(E221,VIP!$A$2:$O16530,6,0)</f>
        <v>NO</v>
      </c>
      <c r="L221" s="145" t="s">
        <v>2238</v>
      </c>
      <c r="M221" s="93" t="s">
        <v>2437</v>
      </c>
      <c r="N221" s="93" t="s">
        <v>2443</v>
      </c>
      <c r="O221" s="139" t="s">
        <v>2626</v>
      </c>
      <c r="P221" s="145"/>
      <c r="Q221" s="135" t="s">
        <v>2238</v>
      </c>
    </row>
    <row r="222" spans="1:17" ht="18" x14ac:dyDescent="0.25">
      <c r="A222" s="139" t="str">
        <f>VLOOKUP(E222,'LISTADO ATM'!$A$2:$C$901,3,0)</f>
        <v>ESTE</v>
      </c>
      <c r="B222" s="146" t="s">
        <v>2686</v>
      </c>
      <c r="C222" s="94">
        <v>44459.82571759259</v>
      </c>
      <c r="D222" s="94" t="s">
        <v>2174</v>
      </c>
      <c r="E222" s="137">
        <v>822</v>
      </c>
      <c r="F222" s="139" t="str">
        <f>VLOOKUP(E222,VIP!$A$2:$O16081,2,0)</f>
        <v>DRBR822</v>
      </c>
      <c r="G222" s="139" t="str">
        <f>VLOOKUP(E222,'LISTADO ATM'!$A$2:$B$900,2,0)</f>
        <v xml:space="preserve">ATM INDUSPALMA </v>
      </c>
      <c r="H222" s="139" t="str">
        <f>VLOOKUP(E222,VIP!$A$2:$O21042,7,FALSE)</f>
        <v>Si</v>
      </c>
      <c r="I222" s="139" t="str">
        <f>VLOOKUP(E222,VIP!$A$2:$O13007,8,FALSE)</f>
        <v>Si</v>
      </c>
      <c r="J222" s="139" t="str">
        <f>VLOOKUP(E222,VIP!$A$2:$O12957,8,FALSE)</f>
        <v>Si</v>
      </c>
      <c r="K222" s="139" t="str">
        <f>VLOOKUP(E222,VIP!$A$2:$O16531,6,0)</f>
        <v>NO</v>
      </c>
      <c r="L222" s="145" t="s">
        <v>2238</v>
      </c>
      <c r="M222" s="93" t="s">
        <v>2437</v>
      </c>
      <c r="N222" s="93" t="s">
        <v>2443</v>
      </c>
      <c r="O222" s="139" t="s">
        <v>2445</v>
      </c>
      <c r="P222" s="145"/>
      <c r="Q222" s="135" t="s">
        <v>2238</v>
      </c>
    </row>
    <row r="223" spans="1:17" ht="18" x14ac:dyDescent="0.25">
      <c r="A223" s="139" t="str">
        <f>VLOOKUP(E223,'LISTADO ATM'!$A$2:$C$901,3,0)</f>
        <v>NORTE</v>
      </c>
      <c r="B223" s="146" t="s">
        <v>2687</v>
      </c>
      <c r="C223" s="94">
        <v>44459.835405092592</v>
      </c>
      <c r="D223" s="94" t="s">
        <v>2459</v>
      </c>
      <c r="E223" s="137">
        <v>396</v>
      </c>
      <c r="F223" s="139" t="str">
        <f>VLOOKUP(E223,VIP!$A$2:$O16082,2,0)</f>
        <v>DRBR396</v>
      </c>
      <c r="G223" s="139" t="str">
        <f>VLOOKUP(E223,'LISTADO ATM'!$A$2:$B$900,2,0)</f>
        <v xml:space="preserve">ATM Oficina Plaza Ulloa (La Fuente) </v>
      </c>
      <c r="H223" s="139" t="str">
        <f>VLOOKUP(E223,VIP!$A$2:$O21043,7,FALSE)</f>
        <v>Si</v>
      </c>
      <c r="I223" s="139" t="str">
        <f>VLOOKUP(E223,VIP!$A$2:$O13008,8,FALSE)</f>
        <v>Si</v>
      </c>
      <c r="J223" s="139" t="str">
        <f>VLOOKUP(E223,VIP!$A$2:$O12958,8,FALSE)</f>
        <v>Si</v>
      </c>
      <c r="K223" s="139" t="str">
        <f>VLOOKUP(E223,VIP!$A$2:$O16532,6,0)</f>
        <v>NO</v>
      </c>
      <c r="L223" s="145" t="s">
        <v>2409</v>
      </c>
      <c r="M223" s="93" t="s">
        <v>2437</v>
      </c>
      <c r="N223" s="93" t="s">
        <v>2443</v>
      </c>
      <c r="O223" s="139" t="s">
        <v>2628</v>
      </c>
      <c r="P223" s="145"/>
      <c r="Q223" s="135" t="s">
        <v>2409</v>
      </c>
    </row>
    <row r="224" spans="1:17" ht="18" x14ac:dyDescent="0.25">
      <c r="A224" s="139" t="str">
        <f>VLOOKUP(E224,'LISTADO ATM'!$A$2:$C$901,3,0)</f>
        <v>DISTRITO NACIONAL</v>
      </c>
      <c r="B224" s="146" t="s">
        <v>2688</v>
      </c>
      <c r="C224" s="94">
        <v>44459.836875000001</v>
      </c>
      <c r="D224" s="94" t="s">
        <v>2440</v>
      </c>
      <c r="E224" s="137">
        <v>565</v>
      </c>
      <c r="F224" s="139" t="str">
        <f>VLOOKUP(E224,VIP!$A$2:$O16083,2,0)</f>
        <v>DRBR24H</v>
      </c>
      <c r="G224" s="139" t="str">
        <f>VLOOKUP(E224,'LISTADO ATM'!$A$2:$B$900,2,0)</f>
        <v xml:space="preserve">ATM S/M La Cadena Núñez de Cáceres </v>
      </c>
      <c r="H224" s="139" t="str">
        <f>VLOOKUP(E224,VIP!$A$2:$O21044,7,FALSE)</f>
        <v>Si</v>
      </c>
      <c r="I224" s="139" t="str">
        <f>VLOOKUP(E224,VIP!$A$2:$O13009,8,FALSE)</f>
        <v>Si</v>
      </c>
      <c r="J224" s="139" t="str">
        <f>VLOOKUP(E224,VIP!$A$2:$O12959,8,FALSE)</f>
        <v>Si</v>
      </c>
      <c r="K224" s="139" t="str">
        <f>VLOOKUP(E224,VIP!$A$2:$O16533,6,0)</f>
        <v>NO</v>
      </c>
      <c r="L224" s="145" t="s">
        <v>2409</v>
      </c>
      <c r="M224" s="93" t="s">
        <v>2437</v>
      </c>
      <c r="N224" s="93" t="s">
        <v>2443</v>
      </c>
      <c r="O224" s="139" t="s">
        <v>2444</v>
      </c>
      <c r="P224" s="145"/>
      <c r="Q224" s="135" t="s">
        <v>2409</v>
      </c>
    </row>
    <row r="225" spans="1:17" ht="18" x14ac:dyDescent="0.25">
      <c r="A225" s="139" t="str">
        <f>VLOOKUP(E225,'LISTADO ATM'!$A$2:$C$901,3,0)</f>
        <v>ESTE</v>
      </c>
      <c r="B225" s="146" t="s">
        <v>2689</v>
      </c>
      <c r="C225" s="94">
        <v>44459.863344907404</v>
      </c>
      <c r="D225" s="94" t="s">
        <v>2459</v>
      </c>
      <c r="E225" s="137">
        <v>111</v>
      </c>
      <c r="F225" s="139" t="str">
        <f>VLOOKUP(E225,VIP!$A$2:$O16084,2,0)</f>
        <v>DRBR111</v>
      </c>
      <c r="G225" s="139" t="str">
        <f>VLOOKUP(E225,'LISTADO ATM'!$A$2:$B$900,2,0)</f>
        <v xml:space="preserve">ATM Oficina San Pedro </v>
      </c>
      <c r="H225" s="139" t="str">
        <f>VLOOKUP(E225,VIP!$A$2:$O21045,7,FALSE)</f>
        <v>Si</v>
      </c>
      <c r="I225" s="139" t="str">
        <f>VLOOKUP(E225,VIP!$A$2:$O13010,8,FALSE)</f>
        <v>Si</v>
      </c>
      <c r="J225" s="139" t="str">
        <f>VLOOKUP(E225,VIP!$A$2:$O12960,8,FALSE)</f>
        <v>Si</v>
      </c>
      <c r="K225" s="139" t="str">
        <f>VLOOKUP(E225,VIP!$A$2:$O16534,6,0)</f>
        <v>SI</v>
      </c>
      <c r="L225" s="145" t="s">
        <v>2696</v>
      </c>
      <c r="M225" s="234" t="s">
        <v>2530</v>
      </c>
      <c r="N225" s="234" t="s">
        <v>2647</v>
      </c>
      <c r="O225" s="139" t="s">
        <v>2694</v>
      </c>
      <c r="P225" s="145"/>
      <c r="Q225" s="157">
        <v>44459.789583333331</v>
      </c>
    </row>
    <row r="226" spans="1:17" ht="18" x14ac:dyDescent="0.25">
      <c r="A226" s="139" t="str">
        <f>VLOOKUP(E226,'LISTADO ATM'!$A$2:$C$901,3,0)</f>
        <v>SUR</v>
      </c>
      <c r="B226" s="146" t="s">
        <v>2690</v>
      </c>
      <c r="C226" s="94">
        <v>44459.864166666666</v>
      </c>
      <c r="D226" s="94" t="s">
        <v>2459</v>
      </c>
      <c r="E226" s="137">
        <v>871</v>
      </c>
      <c r="F226" s="139" t="str">
        <f>VLOOKUP(E226,VIP!$A$2:$O16085,2,0)</f>
        <v>DRBR871</v>
      </c>
      <c r="G226" s="139" t="str">
        <f>VLOOKUP(E226,'LISTADO ATM'!$A$2:$B$900,2,0)</f>
        <v>ATM Plaza Cultural San Juan</v>
      </c>
      <c r="H226" s="139" t="str">
        <f>VLOOKUP(E226,VIP!$A$2:$O21046,7,FALSE)</f>
        <v>N/A</v>
      </c>
      <c r="I226" s="139" t="str">
        <f>VLOOKUP(E226,VIP!$A$2:$O13011,8,FALSE)</f>
        <v>N/A</v>
      </c>
      <c r="J226" s="139" t="str">
        <f>VLOOKUP(E226,VIP!$A$2:$O12961,8,FALSE)</f>
        <v>N/A</v>
      </c>
      <c r="K226" s="139" t="str">
        <f>VLOOKUP(E226,VIP!$A$2:$O16535,6,0)</f>
        <v>N/A</v>
      </c>
      <c r="L226" s="145" t="s">
        <v>2612</v>
      </c>
      <c r="M226" s="234" t="s">
        <v>2530</v>
      </c>
      <c r="N226" s="234" t="s">
        <v>2647</v>
      </c>
      <c r="O226" s="139" t="s">
        <v>2694</v>
      </c>
      <c r="P226" s="145"/>
      <c r="Q226" s="157">
        <v>44459.789583333331</v>
      </c>
    </row>
    <row r="227" spans="1:17" ht="18" x14ac:dyDescent="0.25">
      <c r="A227" s="139" t="str">
        <f>VLOOKUP(E227,'LISTADO ATM'!$A$2:$C$901,3,0)</f>
        <v>NORTE</v>
      </c>
      <c r="B227" s="146" t="s">
        <v>2691</v>
      </c>
      <c r="C227" s="94">
        <v>44459.864699074074</v>
      </c>
      <c r="D227" s="94" t="s">
        <v>2459</v>
      </c>
      <c r="E227" s="137">
        <v>756</v>
      </c>
      <c r="F227" s="139" t="str">
        <f>VLOOKUP(E227,VIP!$A$2:$O16086,2,0)</f>
        <v>DRBR756</v>
      </c>
      <c r="G227" s="139" t="str">
        <f>VLOOKUP(E227,'LISTADO ATM'!$A$2:$B$900,2,0)</f>
        <v xml:space="preserve">ATM UNP Villa La Mata (Cotuí) </v>
      </c>
      <c r="H227" s="139" t="str">
        <f>VLOOKUP(E227,VIP!$A$2:$O21047,7,FALSE)</f>
        <v>Si</v>
      </c>
      <c r="I227" s="139" t="str">
        <f>VLOOKUP(E227,VIP!$A$2:$O13012,8,FALSE)</f>
        <v>Si</v>
      </c>
      <c r="J227" s="139" t="str">
        <f>VLOOKUP(E227,VIP!$A$2:$O12962,8,FALSE)</f>
        <v>Si</v>
      </c>
      <c r="K227" s="139" t="str">
        <f>VLOOKUP(E227,VIP!$A$2:$O16536,6,0)</f>
        <v>NO</v>
      </c>
      <c r="L227" s="145" t="s">
        <v>2612</v>
      </c>
      <c r="M227" s="234" t="s">
        <v>2530</v>
      </c>
      <c r="N227" s="234" t="s">
        <v>2647</v>
      </c>
      <c r="O227" s="139" t="s">
        <v>2694</v>
      </c>
      <c r="P227" s="145"/>
      <c r="Q227" s="157">
        <v>44459.789583333331</v>
      </c>
    </row>
    <row r="228" spans="1:17" ht="18" x14ac:dyDescent="0.25">
      <c r="A228" s="139" t="str">
        <f>VLOOKUP(E228,'LISTADO ATM'!$A$2:$C$901,3,0)</f>
        <v>DISTRITO NACIONAL</v>
      </c>
      <c r="B228" s="146" t="s">
        <v>2692</v>
      </c>
      <c r="C228" s="94">
        <v>44459.865451388891</v>
      </c>
      <c r="D228" s="94" t="s">
        <v>2459</v>
      </c>
      <c r="E228" s="137">
        <v>709</v>
      </c>
      <c r="F228" s="139" t="str">
        <f>VLOOKUP(E228,VIP!$A$2:$O16087,2,0)</f>
        <v>DRBR01N</v>
      </c>
      <c r="G228" s="139" t="str">
        <f>VLOOKUP(E228,'LISTADO ATM'!$A$2:$B$900,2,0)</f>
        <v xml:space="preserve">ATM Seguros Maestro SEMMA  </v>
      </c>
      <c r="H228" s="139" t="str">
        <f>VLOOKUP(E228,VIP!$A$2:$O21048,7,FALSE)</f>
        <v>Si</v>
      </c>
      <c r="I228" s="139" t="str">
        <f>VLOOKUP(E228,VIP!$A$2:$O13013,8,FALSE)</f>
        <v>Si</v>
      </c>
      <c r="J228" s="139" t="str">
        <f>VLOOKUP(E228,VIP!$A$2:$O12963,8,FALSE)</f>
        <v>Si</v>
      </c>
      <c r="K228" s="139" t="str">
        <f>VLOOKUP(E228,VIP!$A$2:$O16537,6,0)</f>
        <v>NO</v>
      </c>
      <c r="L228" s="145" t="s">
        <v>2612</v>
      </c>
      <c r="M228" s="234" t="s">
        <v>2530</v>
      </c>
      <c r="N228" s="234" t="s">
        <v>2647</v>
      </c>
      <c r="O228" s="139" t="s">
        <v>2694</v>
      </c>
      <c r="P228" s="145"/>
      <c r="Q228" s="157">
        <v>44459.789583333331</v>
      </c>
    </row>
    <row r="229" spans="1:17" ht="18" x14ac:dyDescent="0.25">
      <c r="A229" s="139" t="str">
        <f>VLOOKUP(E229,'LISTADO ATM'!$A$2:$C$901,3,0)</f>
        <v>DISTRITO NACIONAL</v>
      </c>
      <c r="B229" s="146" t="s">
        <v>2693</v>
      </c>
      <c r="C229" s="94">
        <v>44459.86613425926</v>
      </c>
      <c r="D229" s="94" t="s">
        <v>2174</v>
      </c>
      <c r="E229" s="137">
        <v>165</v>
      </c>
      <c r="F229" s="139" t="str">
        <f>VLOOKUP(E229,VIP!$A$2:$O16088,2,0)</f>
        <v>DRBR165</v>
      </c>
      <c r="G229" s="139" t="str">
        <f>VLOOKUP(E229,'LISTADO ATM'!$A$2:$B$900,2,0)</f>
        <v>ATM Autoservicio Megacentro</v>
      </c>
      <c r="H229" s="139" t="str">
        <f>VLOOKUP(E229,VIP!$A$2:$O21049,7,FALSE)</f>
        <v>Si</v>
      </c>
      <c r="I229" s="139" t="str">
        <f>VLOOKUP(E229,VIP!$A$2:$O13014,8,FALSE)</f>
        <v>Si</v>
      </c>
      <c r="J229" s="139" t="str">
        <f>VLOOKUP(E229,VIP!$A$2:$O12964,8,FALSE)</f>
        <v>Si</v>
      </c>
      <c r="K229" s="139" t="str">
        <f>VLOOKUP(E229,VIP!$A$2:$O16538,6,0)</f>
        <v>SI</v>
      </c>
      <c r="L229" s="145" t="s">
        <v>2612</v>
      </c>
      <c r="M229" s="93" t="s">
        <v>2437</v>
      </c>
      <c r="N229" s="93" t="s">
        <v>2443</v>
      </c>
      <c r="O229" s="139" t="s">
        <v>2445</v>
      </c>
      <c r="P229" s="145"/>
      <c r="Q229" s="135" t="s">
        <v>2612</v>
      </c>
    </row>
    <row r="1025992" spans="16:16" ht="18" x14ac:dyDescent="0.25">
      <c r="P1025992" s="127"/>
    </row>
  </sheetData>
  <autoFilter ref="A4:Q229">
    <sortState ref="A5:Q184">
      <sortCondition ref="C4:C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30:B1048576 B114:B121 B18:B52 B1:B4">
    <cfRule type="duplicateValues" dxfId="736" priority="150770"/>
    <cfRule type="duplicateValues" dxfId="735" priority="150771"/>
  </conditionalFormatting>
  <conditionalFormatting sqref="B230:B1048576 B114:B121 B18:B52 B1:B4">
    <cfRule type="duplicateValues" dxfId="734" priority="150776"/>
  </conditionalFormatting>
  <conditionalFormatting sqref="B230:B1048576 B114:B121 B18:B52">
    <cfRule type="duplicateValues" dxfId="733" priority="150779"/>
    <cfRule type="duplicateValues" dxfId="732" priority="150780"/>
  </conditionalFormatting>
  <conditionalFormatting sqref="B230:B1048576 B114:B121 B18:B52 B1:B4">
    <cfRule type="duplicateValues" dxfId="731" priority="150783"/>
    <cfRule type="duplicateValues" dxfId="730" priority="150784"/>
    <cfRule type="duplicateValues" dxfId="729" priority="150785"/>
  </conditionalFormatting>
  <conditionalFormatting sqref="B230:B1048576 B114:B121 B18:B52">
    <cfRule type="duplicateValues" dxfId="728" priority="150792"/>
  </conditionalFormatting>
  <conditionalFormatting sqref="E18:E52">
    <cfRule type="duplicateValues" dxfId="727" priority="871"/>
    <cfRule type="duplicateValues" dxfId="726" priority="886"/>
    <cfRule type="duplicateValues" dxfId="725" priority="899"/>
  </conditionalFormatting>
  <conditionalFormatting sqref="B18:B52">
    <cfRule type="duplicateValues" dxfId="724" priority="870"/>
    <cfRule type="duplicateValues" dxfId="723" priority="884"/>
    <cfRule type="duplicateValues" dxfId="722" priority="885"/>
  </conditionalFormatting>
  <conditionalFormatting sqref="B18:B52">
    <cfRule type="duplicateValues" dxfId="721" priority="830"/>
  </conditionalFormatting>
  <conditionalFormatting sqref="E18:E52">
    <cfRule type="duplicateValues" dxfId="720" priority="829"/>
  </conditionalFormatting>
  <conditionalFormatting sqref="B230:B1048576 B114:B121 B1:B52">
    <cfRule type="duplicateValues" dxfId="719" priority="584"/>
    <cfRule type="duplicateValues" dxfId="718" priority="587"/>
  </conditionalFormatting>
  <conditionalFormatting sqref="B53:B57">
    <cfRule type="duplicateValues" dxfId="717" priority="582"/>
    <cfRule type="duplicateValues" dxfId="716" priority="583"/>
  </conditionalFormatting>
  <conditionalFormatting sqref="B53:B57">
    <cfRule type="duplicateValues" dxfId="715" priority="581"/>
  </conditionalFormatting>
  <conditionalFormatting sqref="B53:B57">
    <cfRule type="duplicateValues" dxfId="714" priority="579"/>
    <cfRule type="duplicateValues" dxfId="713" priority="580"/>
  </conditionalFormatting>
  <conditionalFormatting sqref="B53:B57">
    <cfRule type="duplicateValues" dxfId="712" priority="576"/>
    <cfRule type="duplicateValues" dxfId="711" priority="577"/>
    <cfRule type="duplicateValues" dxfId="710" priority="578"/>
  </conditionalFormatting>
  <conditionalFormatting sqref="B53:B57">
    <cfRule type="duplicateValues" dxfId="709" priority="575"/>
  </conditionalFormatting>
  <conditionalFormatting sqref="E53:E57">
    <cfRule type="duplicateValues" dxfId="708" priority="574"/>
  </conditionalFormatting>
  <conditionalFormatting sqref="E53:E57">
    <cfRule type="duplicateValues" dxfId="707" priority="573"/>
  </conditionalFormatting>
  <conditionalFormatting sqref="E53:E57">
    <cfRule type="duplicateValues" dxfId="706" priority="571"/>
    <cfRule type="duplicateValues" dxfId="705" priority="572"/>
  </conditionalFormatting>
  <conditionalFormatting sqref="E53:E57">
    <cfRule type="duplicateValues" dxfId="704" priority="568"/>
    <cfRule type="duplicateValues" dxfId="703" priority="569"/>
    <cfRule type="duplicateValues" dxfId="702" priority="570"/>
  </conditionalFormatting>
  <conditionalFormatting sqref="E53:E57">
    <cfRule type="duplicateValues" dxfId="701" priority="565"/>
    <cfRule type="duplicateValues" dxfId="700" priority="566"/>
    <cfRule type="duplicateValues" dxfId="699" priority="567"/>
  </conditionalFormatting>
  <conditionalFormatting sqref="E53:E57">
    <cfRule type="duplicateValues" dxfId="698" priority="563"/>
    <cfRule type="duplicateValues" dxfId="697" priority="564"/>
  </conditionalFormatting>
  <conditionalFormatting sqref="E53:E57">
    <cfRule type="duplicateValues" dxfId="696" priority="560"/>
    <cfRule type="duplicateValues" dxfId="695" priority="561"/>
    <cfRule type="duplicateValues" dxfId="694" priority="562"/>
  </conditionalFormatting>
  <conditionalFormatting sqref="B53:B57">
    <cfRule type="duplicateValues" dxfId="693" priority="557"/>
    <cfRule type="duplicateValues" dxfId="692" priority="558"/>
    <cfRule type="duplicateValues" dxfId="691" priority="559"/>
  </conditionalFormatting>
  <conditionalFormatting sqref="B53:B57">
    <cfRule type="duplicateValues" dxfId="690" priority="556"/>
  </conditionalFormatting>
  <conditionalFormatting sqref="E53:E57">
    <cfRule type="duplicateValues" dxfId="689" priority="555"/>
  </conditionalFormatting>
  <conditionalFormatting sqref="B53:B57">
    <cfRule type="duplicateValues" dxfId="688" priority="553"/>
    <cfRule type="duplicateValues" dxfId="687" priority="554"/>
  </conditionalFormatting>
  <conditionalFormatting sqref="B53:B57">
    <cfRule type="duplicateValues" dxfId="686" priority="552"/>
  </conditionalFormatting>
  <conditionalFormatting sqref="B53:B57">
    <cfRule type="duplicateValues" dxfId="685" priority="549"/>
    <cfRule type="duplicateValues" dxfId="684" priority="550"/>
    <cfRule type="duplicateValues" dxfId="683" priority="551"/>
  </conditionalFormatting>
  <conditionalFormatting sqref="E53:E57">
    <cfRule type="duplicateValues" dxfId="682" priority="548"/>
  </conditionalFormatting>
  <conditionalFormatting sqref="E53:E57">
    <cfRule type="duplicateValues" dxfId="681" priority="546"/>
    <cfRule type="duplicateValues" dxfId="680" priority="547"/>
  </conditionalFormatting>
  <conditionalFormatting sqref="E53:E57">
    <cfRule type="duplicateValues" dxfId="679" priority="543"/>
    <cfRule type="duplicateValues" dxfId="678" priority="544"/>
    <cfRule type="duplicateValues" dxfId="677" priority="545"/>
  </conditionalFormatting>
  <conditionalFormatting sqref="B53:B57">
    <cfRule type="duplicateValues" dxfId="676" priority="541"/>
    <cfRule type="duplicateValues" dxfId="675" priority="542"/>
  </conditionalFormatting>
  <conditionalFormatting sqref="E53:E57">
    <cfRule type="duplicateValues" dxfId="674" priority="539"/>
    <cfRule type="duplicateValues" dxfId="673" priority="540"/>
  </conditionalFormatting>
  <conditionalFormatting sqref="B230:B1048576 B114:B121 B1:B57">
    <cfRule type="duplicateValues" dxfId="672" priority="537"/>
    <cfRule type="duplicateValues" dxfId="671" priority="538"/>
  </conditionalFormatting>
  <conditionalFormatting sqref="E58">
    <cfRule type="duplicateValues" dxfId="670" priority="527"/>
  </conditionalFormatting>
  <conditionalFormatting sqref="E58">
    <cfRule type="duplicateValues" dxfId="669" priority="526"/>
  </conditionalFormatting>
  <conditionalFormatting sqref="E58">
    <cfRule type="duplicateValues" dxfId="668" priority="524"/>
    <cfRule type="duplicateValues" dxfId="667" priority="525"/>
  </conditionalFormatting>
  <conditionalFormatting sqref="E58">
    <cfRule type="duplicateValues" dxfId="666" priority="521"/>
    <cfRule type="duplicateValues" dxfId="665" priority="522"/>
    <cfRule type="duplicateValues" dxfId="664" priority="523"/>
  </conditionalFormatting>
  <conditionalFormatting sqref="E58">
    <cfRule type="duplicateValues" dxfId="663" priority="518"/>
    <cfRule type="duplicateValues" dxfId="662" priority="519"/>
    <cfRule type="duplicateValues" dxfId="661" priority="520"/>
  </conditionalFormatting>
  <conditionalFormatting sqref="E58">
    <cfRule type="duplicateValues" dxfId="660" priority="516"/>
    <cfRule type="duplicateValues" dxfId="659" priority="517"/>
  </conditionalFormatting>
  <conditionalFormatting sqref="E58">
    <cfRule type="duplicateValues" dxfId="658" priority="513"/>
    <cfRule type="duplicateValues" dxfId="657" priority="514"/>
    <cfRule type="duplicateValues" dxfId="656" priority="515"/>
  </conditionalFormatting>
  <conditionalFormatting sqref="E58">
    <cfRule type="duplicateValues" dxfId="655" priority="508"/>
  </conditionalFormatting>
  <conditionalFormatting sqref="E58">
    <cfRule type="duplicateValues" dxfId="654" priority="501"/>
  </conditionalFormatting>
  <conditionalFormatting sqref="E58">
    <cfRule type="duplicateValues" dxfId="653" priority="499"/>
    <cfRule type="duplicateValues" dxfId="652" priority="500"/>
  </conditionalFormatting>
  <conditionalFormatting sqref="E58">
    <cfRule type="duplicateValues" dxfId="651" priority="496"/>
    <cfRule type="duplicateValues" dxfId="650" priority="497"/>
    <cfRule type="duplicateValues" dxfId="649" priority="498"/>
  </conditionalFormatting>
  <conditionalFormatting sqref="E58">
    <cfRule type="duplicateValues" dxfId="648" priority="492"/>
    <cfRule type="duplicateValues" dxfId="647" priority="493"/>
  </conditionalFormatting>
  <conditionalFormatting sqref="B58">
    <cfRule type="duplicateValues" dxfId="646" priority="488"/>
    <cfRule type="duplicateValues" dxfId="645" priority="489"/>
  </conditionalFormatting>
  <conditionalFormatting sqref="B58">
    <cfRule type="duplicateValues" dxfId="644" priority="487"/>
  </conditionalFormatting>
  <conditionalFormatting sqref="B58">
    <cfRule type="duplicateValues" dxfId="643" priority="485"/>
    <cfRule type="duplicateValues" dxfId="642" priority="486"/>
  </conditionalFormatting>
  <conditionalFormatting sqref="B58">
    <cfRule type="duplicateValues" dxfId="641" priority="482"/>
    <cfRule type="duplicateValues" dxfId="640" priority="483"/>
    <cfRule type="duplicateValues" dxfId="639" priority="484"/>
  </conditionalFormatting>
  <conditionalFormatting sqref="B58">
    <cfRule type="duplicateValues" dxfId="638" priority="481"/>
  </conditionalFormatting>
  <conditionalFormatting sqref="B58">
    <cfRule type="duplicateValues" dxfId="637" priority="478"/>
    <cfRule type="duplicateValues" dxfId="636" priority="479"/>
    <cfRule type="duplicateValues" dxfId="635" priority="480"/>
  </conditionalFormatting>
  <conditionalFormatting sqref="B58">
    <cfRule type="duplicateValues" dxfId="634" priority="477"/>
  </conditionalFormatting>
  <conditionalFormatting sqref="B58">
    <cfRule type="duplicateValues" dxfId="633" priority="475"/>
    <cfRule type="duplicateValues" dxfId="632" priority="476"/>
  </conditionalFormatting>
  <conditionalFormatting sqref="B58">
    <cfRule type="duplicateValues" dxfId="631" priority="474"/>
  </conditionalFormatting>
  <conditionalFormatting sqref="B58">
    <cfRule type="duplicateValues" dxfId="630" priority="471"/>
    <cfRule type="duplicateValues" dxfId="629" priority="472"/>
    <cfRule type="duplicateValues" dxfId="628" priority="473"/>
  </conditionalFormatting>
  <conditionalFormatting sqref="B58">
    <cfRule type="duplicateValues" dxfId="627" priority="469"/>
    <cfRule type="duplicateValues" dxfId="626" priority="470"/>
  </conditionalFormatting>
  <conditionalFormatting sqref="B58">
    <cfRule type="duplicateValues" dxfId="625" priority="467"/>
    <cfRule type="duplicateValues" dxfId="624" priority="468"/>
  </conditionalFormatting>
  <conditionalFormatting sqref="E59:E60">
    <cfRule type="duplicateValues" dxfId="623" priority="466"/>
  </conditionalFormatting>
  <conditionalFormatting sqref="E59:E60">
    <cfRule type="duplicateValues" dxfId="622" priority="465"/>
  </conditionalFormatting>
  <conditionalFormatting sqref="E59:E60">
    <cfRule type="duplicateValues" dxfId="621" priority="463"/>
    <cfRule type="duplicateValues" dxfId="620" priority="464"/>
  </conditionalFormatting>
  <conditionalFormatting sqref="E59:E60">
    <cfRule type="duplicateValues" dxfId="619" priority="460"/>
    <cfRule type="duplicateValues" dxfId="618" priority="461"/>
    <cfRule type="duplicateValues" dxfId="617" priority="462"/>
  </conditionalFormatting>
  <conditionalFormatting sqref="E59:E60">
    <cfRule type="duplicateValues" dxfId="616" priority="457"/>
    <cfRule type="duplicateValues" dxfId="615" priority="458"/>
    <cfRule type="duplicateValues" dxfId="614" priority="459"/>
  </conditionalFormatting>
  <conditionalFormatting sqref="E59:E60">
    <cfRule type="duplicateValues" dxfId="613" priority="455"/>
    <cfRule type="duplicateValues" dxfId="612" priority="456"/>
  </conditionalFormatting>
  <conditionalFormatting sqref="E59:E60">
    <cfRule type="duplicateValues" dxfId="611" priority="452"/>
    <cfRule type="duplicateValues" dxfId="610" priority="453"/>
    <cfRule type="duplicateValues" dxfId="609" priority="454"/>
  </conditionalFormatting>
  <conditionalFormatting sqref="E59:E60">
    <cfRule type="duplicateValues" dxfId="608" priority="451"/>
  </conditionalFormatting>
  <conditionalFormatting sqref="E59:E60">
    <cfRule type="duplicateValues" dxfId="607" priority="450"/>
  </conditionalFormatting>
  <conditionalFormatting sqref="E59:E60">
    <cfRule type="duplicateValues" dxfId="606" priority="448"/>
    <cfRule type="duplicateValues" dxfId="605" priority="449"/>
  </conditionalFormatting>
  <conditionalFormatting sqref="E59:E60">
    <cfRule type="duplicateValues" dxfId="604" priority="445"/>
    <cfRule type="duplicateValues" dxfId="603" priority="446"/>
    <cfRule type="duplicateValues" dxfId="602" priority="447"/>
  </conditionalFormatting>
  <conditionalFormatting sqref="E59:E60">
    <cfRule type="duplicateValues" dxfId="601" priority="443"/>
    <cfRule type="duplicateValues" dxfId="600" priority="444"/>
  </conditionalFormatting>
  <conditionalFormatting sqref="B59:B60">
    <cfRule type="duplicateValues" dxfId="599" priority="441"/>
    <cfRule type="duplicateValues" dxfId="598" priority="442"/>
  </conditionalFormatting>
  <conditionalFormatting sqref="B59:B60">
    <cfRule type="duplicateValues" dxfId="597" priority="440"/>
  </conditionalFormatting>
  <conditionalFormatting sqref="B59:B60">
    <cfRule type="duplicateValues" dxfId="596" priority="438"/>
    <cfRule type="duplicateValues" dxfId="595" priority="439"/>
  </conditionalFormatting>
  <conditionalFormatting sqref="B59:B60">
    <cfRule type="duplicateValues" dxfId="594" priority="435"/>
    <cfRule type="duplicateValues" dxfId="593" priority="436"/>
    <cfRule type="duplicateValues" dxfId="592" priority="437"/>
  </conditionalFormatting>
  <conditionalFormatting sqref="B59:B60">
    <cfRule type="duplicateValues" dxfId="591" priority="434"/>
  </conditionalFormatting>
  <conditionalFormatting sqref="B59:B60">
    <cfRule type="duplicateValues" dxfId="590" priority="431"/>
    <cfRule type="duplicateValues" dxfId="589" priority="432"/>
    <cfRule type="duplicateValues" dxfId="588" priority="433"/>
  </conditionalFormatting>
  <conditionalFormatting sqref="B59:B60">
    <cfRule type="duplicateValues" dxfId="587" priority="430"/>
  </conditionalFormatting>
  <conditionalFormatting sqref="B59:B60">
    <cfRule type="duplicateValues" dxfId="586" priority="428"/>
    <cfRule type="duplicateValues" dxfId="585" priority="429"/>
  </conditionalFormatting>
  <conditionalFormatting sqref="B59:B60">
    <cfRule type="duplicateValues" dxfId="584" priority="427"/>
  </conditionalFormatting>
  <conditionalFormatting sqref="B59:B60">
    <cfRule type="duplicateValues" dxfId="583" priority="424"/>
    <cfRule type="duplicateValues" dxfId="582" priority="425"/>
    <cfRule type="duplicateValues" dxfId="581" priority="426"/>
  </conditionalFormatting>
  <conditionalFormatting sqref="B59:B60">
    <cfRule type="duplicateValues" dxfId="580" priority="422"/>
    <cfRule type="duplicateValues" dxfId="579" priority="423"/>
  </conditionalFormatting>
  <conditionalFormatting sqref="B59:B60">
    <cfRule type="duplicateValues" dxfId="578" priority="420"/>
    <cfRule type="duplicateValues" dxfId="577" priority="421"/>
  </conditionalFormatting>
  <conditionalFormatting sqref="E66:E79">
    <cfRule type="duplicateValues" dxfId="576" priority="372"/>
  </conditionalFormatting>
  <conditionalFormatting sqref="E66:E79">
    <cfRule type="duplicateValues" dxfId="575" priority="371"/>
  </conditionalFormatting>
  <conditionalFormatting sqref="E66:E79">
    <cfRule type="duplicateValues" dxfId="574" priority="369"/>
    <cfRule type="duplicateValues" dxfId="573" priority="370"/>
  </conditionalFormatting>
  <conditionalFormatting sqref="E66:E79">
    <cfRule type="duplicateValues" dxfId="572" priority="366"/>
    <cfRule type="duplicateValues" dxfId="571" priority="367"/>
    <cfRule type="duplicateValues" dxfId="570" priority="368"/>
  </conditionalFormatting>
  <conditionalFormatting sqref="E66:E79">
    <cfRule type="duplicateValues" dxfId="569" priority="363"/>
    <cfRule type="duplicateValues" dxfId="568" priority="364"/>
    <cfRule type="duplicateValues" dxfId="567" priority="365"/>
  </conditionalFormatting>
  <conditionalFormatting sqref="E66:E79">
    <cfRule type="duplicateValues" dxfId="566" priority="361"/>
    <cfRule type="duplicateValues" dxfId="565" priority="362"/>
  </conditionalFormatting>
  <conditionalFormatting sqref="E66:E79">
    <cfRule type="duplicateValues" dxfId="564" priority="358"/>
    <cfRule type="duplicateValues" dxfId="563" priority="359"/>
    <cfRule type="duplicateValues" dxfId="562" priority="360"/>
  </conditionalFormatting>
  <conditionalFormatting sqref="E66:E79">
    <cfRule type="duplicateValues" dxfId="561" priority="357"/>
  </conditionalFormatting>
  <conditionalFormatting sqref="E66:E79">
    <cfRule type="duplicateValues" dxfId="560" priority="356"/>
  </conditionalFormatting>
  <conditionalFormatting sqref="E66:E79">
    <cfRule type="duplicateValues" dxfId="559" priority="354"/>
    <cfRule type="duplicateValues" dxfId="558" priority="355"/>
  </conditionalFormatting>
  <conditionalFormatting sqref="E66:E79">
    <cfRule type="duplicateValues" dxfId="557" priority="351"/>
    <cfRule type="duplicateValues" dxfId="556" priority="352"/>
    <cfRule type="duplicateValues" dxfId="555" priority="353"/>
  </conditionalFormatting>
  <conditionalFormatting sqref="E66:E79">
    <cfRule type="duplicateValues" dxfId="554" priority="349"/>
    <cfRule type="duplicateValues" dxfId="553" priority="350"/>
  </conditionalFormatting>
  <conditionalFormatting sqref="B66:B79">
    <cfRule type="duplicateValues" dxfId="552" priority="347"/>
    <cfRule type="duplicateValues" dxfId="551" priority="348"/>
  </conditionalFormatting>
  <conditionalFormatting sqref="B66:B79">
    <cfRule type="duplicateValues" dxfId="550" priority="346"/>
  </conditionalFormatting>
  <conditionalFormatting sqref="B66:B79">
    <cfRule type="duplicateValues" dxfId="549" priority="344"/>
    <cfRule type="duplicateValues" dxfId="548" priority="345"/>
  </conditionalFormatting>
  <conditionalFormatting sqref="B66:B79">
    <cfRule type="duplicateValues" dxfId="547" priority="341"/>
    <cfRule type="duplicateValues" dxfId="546" priority="342"/>
    <cfRule type="duplicateValues" dxfId="545" priority="343"/>
  </conditionalFormatting>
  <conditionalFormatting sqref="B66:B79">
    <cfRule type="duplicateValues" dxfId="544" priority="340"/>
  </conditionalFormatting>
  <conditionalFormatting sqref="B66:B79">
    <cfRule type="duplicateValues" dxfId="543" priority="337"/>
    <cfRule type="duplicateValues" dxfId="542" priority="338"/>
    <cfRule type="duplicateValues" dxfId="541" priority="339"/>
  </conditionalFormatting>
  <conditionalFormatting sqref="B66:B79">
    <cfRule type="duplicateValues" dxfId="540" priority="336"/>
  </conditionalFormatting>
  <conditionalFormatting sqref="B66:B79">
    <cfRule type="duplicateValues" dxfId="539" priority="334"/>
    <cfRule type="duplicateValues" dxfId="538" priority="335"/>
  </conditionalFormatting>
  <conditionalFormatting sqref="B66:B79">
    <cfRule type="duplicateValues" dxfId="537" priority="333"/>
  </conditionalFormatting>
  <conditionalFormatting sqref="B66:B79">
    <cfRule type="duplicateValues" dxfId="536" priority="330"/>
    <cfRule type="duplicateValues" dxfId="535" priority="331"/>
    <cfRule type="duplicateValues" dxfId="534" priority="332"/>
  </conditionalFormatting>
  <conditionalFormatting sqref="B66:B79">
    <cfRule type="duplicateValues" dxfId="533" priority="328"/>
    <cfRule type="duplicateValues" dxfId="532" priority="329"/>
  </conditionalFormatting>
  <conditionalFormatting sqref="B66:B79">
    <cfRule type="duplicateValues" dxfId="531" priority="326"/>
    <cfRule type="duplicateValues" dxfId="530" priority="327"/>
  </conditionalFormatting>
  <conditionalFormatting sqref="E80:E84">
    <cfRule type="duplicateValues" dxfId="529" priority="325"/>
  </conditionalFormatting>
  <conditionalFormatting sqref="E80:E84">
    <cfRule type="duplicateValues" dxfId="528" priority="324"/>
  </conditionalFormatting>
  <conditionalFormatting sqref="E80:E84">
    <cfRule type="duplicateValues" dxfId="527" priority="322"/>
    <cfRule type="duplicateValues" dxfId="526" priority="323"/>
  </conditionalFormatting>
  <conditionalFormatting sqref="E80:E84">
    <cfRule type="duplicateValues" dxfId="525" priority="319"/>
    <cfRule type="duplicateValues" dxfId="524" priority="320"/>
    <cfRule type="duplicateValues" dxfId="523" priority="321"/>
  </conditionalFormatting>
  <conditionalFormatting sqref="E80:E84">
    <cfRule type="duplicateValues" dxfId="522" priority="316"/>
    <cfRule type="duplicateValues" dxfId="521" priority="317"/>
    <cfRule type="duplicateValues" dxfId="520" priority="318"/>
  </conditionalFormatting>
  <conditionalFormatting sqref="E80:E84">
    <cfRule type="duplicateValues" dxfId="519" priority="314"/>
    <cfRule type="duplicateValues" dxfId="518" priority="315"/>
  </conditionalFormatting>
  <conditionalFormatting sqref="E80:E84">
    <cfRule type="duplicateValues" dxfId="517" priority="311"/>
    <cfRule type="duplicateValues" dxfId="516" priority="312"/>
    <cfRule type="duplicateValues" dxfId="515" priority="313"/>
  </conditionalFormatting>
  <conditionalFormatting sqref="E80:E84">
    <cfRule type="duplicateValues" dxfId="514" priority="310"/>
  </conditionalFormatting>
  <conditionalFormatting sqref="E80:E84">
    <cfRule type="duplicateValues" dxfId="513" priority="309"/>
  </conditionalFormatting>
  <conditionalFormatting sqref="E80:E84">
    <cfRule type="duplicateValues" dxfId="512" priority="307"/>
    <cfRule type="duplicateValues" dxfId="511" priority="308"/>
  </conditionalFormatting>
  <conditionalFormatting sqref="E80:E84">
    <cfRule type="duplicateValues" dxfId="510" priority="304"/>
    <cfRule type="duplicateValues" dxfId="509" priority="305"/>
    <cfRule type="duplicateValues" dxfId="508" priority="306"/>
  </conditionalFormatting>
  <conditionalFormatting sqref="E80:E84">
    <cfRule type="duplicateValues" dxfId="507" priority="302"/>
    <cfRule type="duplicateValues" dxfId="506" priority="303"/>
  </conditionalFormatting>
  <conditionalFormatting sqref="B80:B84">
    <cfRule type="duplicateValues" dxfId="505" priority="300"/>
    <cfRule type="duplicateValues" dxfId="504" priority="301"/>
  </conditionalFormatting>
  <conditionalFormatting sqref="B80:B84">
    <cfRule type="duplicateValues" dxfId="503" priority="299"/>
  </conditionalFormatting>
  <conditionalFormatting sqref="B80:B84">
    <cfRule type="duplicateValues" dxfId="502" priority="297"/>
    <cfRule type="duplicateValues" dxfId="501" priority="298"/>
  </conditionalFormatting>
  <conditionalFormatting sqref="B80:B84">
    <cfRule type="duplicateValues" dxfId="500" priority="294"/>
    <cfRule type="duplicateValues" dxfId="499" priority="295"/>
    <cfRule type="duplicateValues" dxfId="498" priority="296"/>
  </conditionalFormatting>
  <conditionalFormatting sqref="B80:B84">
    <cfRule type="duplicateValues" dxfId="497" priority="293"/>
  </conditionalFormatting>
  <conditionalFormatting sqref="B80:B84">
    <cfRule type="duplicateValues" dxfId="496" priority="290"/>
    <cfRule type="duplicateValues" dxfId="495" priority="291"/>
    <cfRule type="duplicateValues" dxfId="494" priority="292"/>
  </conditionalFormatting>
  <conditionalFormatting sqref="B80:B84">
    <cfRule type="duplicateValues" dxfId="493" priority="289"/>
  </conditionalFormatting>
  <conditionalFormatting sqref="B80:B84">
    <cfRule type="duplicateValues" dxfId="492" priority="287"/>
    <cfRule type="duplicateValues" dxfId="491" priority="288"/>
  </conditionalFormatting>
  <conditionalFormatting sqref="B80:B84">
    <cfRule type="duplicateValues" dxfId="490" priority="286"/>
  </conditionalFormatting>
  <conditionalFormatting sqref="B80:B84">
    <cfRule type="duplicateValues" dxfId="489" priority="283"/>
    <cfRule type="duplicateValues" dxfId="488" priority="284"/>
    <cfRule type="duplicateValues" dxfId="487" priority="285"/>
  </conditionalFormatting>
  <conditionalFormatting sqref="B80:B84">
    <cfRule type="duplicateValues" dxfId="486" priority="281"/>
    <cfRule type="duplicateValues" dxfId="485" priority="282"/>
  </conditionalFormatting>
  <conditionalFormatting sqref="B80:B84">
    <cfRule type="duplicateValues" dxfId="484" priority="279"/>
    <cfRule type="duplicateValues" dxfId="483" priority="280"/>
  </conditionalFormatting>
  <conditionalFormatting sqref="E85:E97">
    <cfRule type="duplicateValues" dxfId="482" priority="154335"/>
  </conditionalFormatting>
  <conditionalFormatting sqref="E85:E97">
    <cfRule type="duplicateValues" dxfId="481" priority="154336"/>
    <cfRule type="duplicateValues" dxfId="480" priority="154337"/>
  </conditionalFormatting>
  <conditionalFormatting sqref="E85:E97">
    <cfRule type="duplicateValues" dxfId="479" priority="154338"/>
    <cfRule type="duplicateValues" dxfId="478" priority="154339"/>
    <cfRule type="duplicateValues" dxfId="477" priority="154340"/>
  </conditionalFormatting>
  <conditionalFormatting sqref="B85:B97">
    <cfRule type="duplicateValues" dxfId="476" priority="154341"/>
    <cfRule type="duplicateValues" dxfId="475" priority="154342"/>
  </conditionalFormatting>
  <conditionalFormatting sqref="B85:B97">
    <cfRule type="duplicateValues" dxfId="474" priority="154343"/>
  </conditionalFormatting>
  <conditionalFormatting sqref="B85:B97">
    <cfRule type="duplicateValues" dxfId="473" priority="154344"/>
    <cfRule type="duplicateValues" dxfId="472" priority="154345"/>
    <cfRule type="duplicateValues" dxfId="471" priority="154346"/>
  </conditionalFormatting>
  <conditionalFormatting sqref="E98:E121">
    <cfRule type="duplicateValues" dxfId="470" priority="154437"/>
  </conditionalFormatting>
  <conditionalFormatting sqref="E98:E121">
    <cfRule type="duplicateValues" dxfId="469" priority="154438"/>
    <cfRule type="duplicateValues" dxfId="468" priority="154439"/>
  </conditionalFormatting>
  <conditionalFormatting sqref="E98:E121">
    <cfRule type="duplicateValues" dxfId="467" priority="154440"/>
    <cfRule type="duplicateValues" dxfId="466" priority="154441"/>
    <cfRule type="duplicateValues" dxfId="465" priority="154442"/>
  </conditionalFormatting>
  <conditionalFormatting sqref="B98:B116">
    <cfRule type="duplicateValues" dxfId="464" priority="154443"/>
    <cfRule type="duplicateValues" dxfId="463" priority="154444"/>
  </conditionalFormatting>
  <conditionalFormatting sqref="B98:B116">
    <cfRule type="duplicateValues" dxfId="462" priority="154445"/>
  </conditionalFormatting>
  <conditionalFormatting sqref="B98:B116">
    <cfRule type="duplicateValues" dxfId="461" priority="154446"/>
    <cfRule type="duplicateValues" dxfId="460" priority="154447"/>
    <cfRule type="duplicateValues" dxfId="459" priority="154448"/>
  </conditionalFormatting>
  <conditionalFormatting sqref="B230:B1048576 B1:B121">
    <cfRule type="duplicateValues" dxfId="458" priority="218"/>
  </conditionalFormatting>
  <conditionalFormatting sqref="E114:E116">
    <cfRule type="duplicateValues" dxfId="457" priority="216"/>
  </conditionalFormatting>
  <conditionalFormatting sqref="E114:E116">
    <cfRule type="duplicateValues" dxfId="456" priority="214"/>
    <cfRule type="duplicateValues" dxfId="455" priority="215"/>
  </conditionalFormatting>
  <conditionalFormatting sqref="E114:E116">
    <cfRule type="duplicateValues" dxfId="454" priority="211"/>
    <cfRule type="duplicateValues" dxfId="453" priority="212"/>
    <cfRule type="duplicateValues" dxfId="452" priority="213"/>
  </conditionalFormatting>
  <conditionalFormatting sqref="B117:B121">
    <cfRule type="duplicateValues" dxfId="451" priority="209"/>
    <cfRule type="duplicateValues" dxfId="450" priority="210"/>
  </conditionalFormatting>
  <conditionalFormatting sqref="B117:B121">
    <cfRule type="duplicateValues" dxfId="449" priority="208"/>
  </conditionalFormatting>
  <conditionalFormatting sqref="B117:B121">
    <cfRule type="duplicateValues" dxfId="448" priority="205"/>
    <cfRule type="duplicateValues" dxfId="447" priority="206"/>
    <cfRule type="duplicateValues" dxfId="446" priority="207"/>
  </conditionalFormatting>
  <conditionalFormatting sqref="B5:B52">
    <cfRule type="duplicateValues" dxfId="445" priority="154521"/>
    <cfRule type="duplicateValues" dxfId="444" priority="154522"/>
  </conditionalFormatting>
  <conditionalFormatting sqref="B5:B52">
    <cfRule type="duplicateValues" dxfId="443" priority="154523"/>
  </conditionalFormatting>
  <conditionalFormatting sqref="B5:B52">
    <cfRule type="duplicateValues" dxfId="442" priority="154524"/>
    <cfRule type="duplicateValues" dxfId="441" priority="154525"/>
    <cfRule type="duplicateValues" dxfId="440" priority="154526"/>
  </conditionalFormatting>
  <conditionalFormatting sqref="E5:E52">
    <cfRule type="duplicateValues" dxfId="439" priority="154527"/>
  </conditionalFormatting>
  <conditionalFormatting sqref="E5:E52">
    <cfRule type="duplicateValues" dxfId="438" priority="154528"/>
    <cfRule type="duplicateValues" dxfId="437" priority="154529"/>
  </conditionalFormatting>
  <conditionalFormatting sqref="E5:E52">
    <cfRule type="duplicateValues" dxfId="436" priority="154530"/>
    <cfRule type="duplicateValues" dxfId="435" priority="154531"/>
    <cfRule type="duplicateValues" dxfId="434" priority="154532"/>
  </conditionalFormatting>
  <conditionalFormatting sqref="E61:E65">
    <cfRule type="duplicateValues" dxfId="433" priority="154599"/>
  </conditionalFormatting>
  <conditionalFormatting sqref="E61:E65">
    <cfRule type="duplicateValues" dxfId="432" priority="154603"/>
    <cfRule type="duplicateValues" dxfId="431" priority="154604"/>
  </conditionalFormatting>
  <conditionalFormatting sqref="E61:E65">
    <cfRule type="duplicateValues" dxfId="430" priority="154607"/>
    <cfRule type="duplicateValues" dxfId="429" priority="154608"/>
    <cfRule type="duplicateValues" dxfId="428" priority="154609"/>
  </conditionalFormatting>
  <conditionalFormatting sqref="B61:B65">
    <cfRule type="duplicateValues" dxfId="427" priority="154647"/>
    <cfRule type="duplicateValues" dxfId="426" priority="154648"/>
  </conditionalFormatting>
  <conditionalFormatting sqref="B61:B65">
    <cfRule type="duplicateValues" dxfId="425" priority="154651"/>
  </conditionalFormatting>
  <conditionalFormatting sqref="B61:B65">
    <cfRule type="duplicateValues" dxfId="424" priority="154657"/>
    <cfRule type="duplicateValues" dxfId="423" priority="154658"/>
    <cfRule type="duplicateValues" dxfId="422" priority="154659"/>
  </conditionalFormatting>
  <conditionalFormatting sqref="B122:B152">
    <cfRule type="duplicateValues" dxfId="421" priority="154729"/>
    <cfRule type="duplicateValues" dxfId="420" priority="154730"/>
  </conditionalFormatting>
  <conditionalFormatting sqref="B122:B152">
    <cfRule type="duplicateValues" dxfId="419" priority="154731"/>
  </conditionalFormatting>
  <conditionalFormatting sqref="B122:B152">
    <cfRule type="duplicateValues" dxfId="418" priority="154734"/>
    <cfRule type="duplicateValues" dxfId="417" priority="154735"/>
    <cfRule type="duplicateValues" dxfId="416" priority="154736"/>
  </conditionalFormatting>
  <conditionalFormatting sqref="E122:E152">
    <cfRule type="duplicateValues" dxfId="415" priority="154738"/>
  </conditionalFormatting>
  <conditionalFormatting sqref="E122:E152">
    <cfRule type="duplicateValues" dxfId="414" priority="154740"/>
    <cfRule type="duplicateValues" dxfId="413" priority="154741"/>
  </conditionalFormatting>
  <conditionalFormatting sqref="E122:E152">
    <cfRule type="duplicateValues" dxfId="412" priority="154742"/>
    <cfRule type="duplicateValues" dxfId="411" priority="154743"/>
    <cfRule type="duplicateValues" dxfId="410" priority="154744"/>
  </conditionalFormatting>
  <conditionalFormatting sqref="E153:E184">
    <cfRule type="duplicateValues" dxfId="409" priority="155263"/>
  </conditionalFormatting>
  <conditionalFormatting sqref="B153:B184">
    <cfRule type="duplicateValues" dxfId="408" priority="155264"/>
    <cfRule type="duplicateValues" dxfId="407" priority="155265"/>
  </conditionalFormatting>
  <conditionalFormatting sqref="B153:B184">
    <cfRule type="duplicateValues" dxfId="406" priority="155266"/>
  </conditionalFormatting>
  <conditionalFormatting sqref="B153:B184">
    <cfRule type="duplicateValues" dxfId="405" priority="155267"/>
    <cfRule type="duplicateValues" dxfId="404" priority="155268"/>
    <cfRule type="duplicateValues" dxfId="403" priority="155269"/>
  </conditionalFormatting>
  <conditionalFormatting sqref="E153:E184">
    <cfRule type="duplicateValues" dxfId="402" priority="155270"/>
    <cfRule type="duplicateValues" dxfId="401" priority="155271"/>
  </conditionalFormatting>
  <conditionalFormatting sqref="E153:E184">
    <cfRule type="duplicateValues" dxfId="400" priority="155272"/>
    <cfRule type="duplicateValues" dxfId="399" priority="155273"/>
    <cfRule type="duplicateValues" dxfId="398" priority="155274"/>
  </conditionalFormatting>
  <conditionalFormatting sqref="E114:E121 E1:E4 E18:E52 E230:E1048576">
    <cfRule type="duplicateValues" dxfId="397" priority="155326"/>
  </conditionalFormatting>
  <conditionalFormatting sqref="E114:E121 E18:E52 E230:E1048576">
    <cfRule type="duplicateValues" dxfId="396" priority="155332"/>
  </conditionalFormatting>
  <conditionalFormatting sqref="E114:E121 E1:E4 E18:E52 E230:E1048576">
    <cfRule type="duplicateValues" dxfId="395" priority="155337"/>
    <cfRule type="duplicateValues" dxfId="394" priority="155338"/>
  </conditionalFormatting>
  <conditionalFormatting sqref="E114:E121 E1:E4 E18:E52 E230:E1048576">
    <cfRule type="duplicateValues" dxfId="393" priority="155349"/>
    <cfRule type="duplicateValues" dxfId="392" priority="155350"/>
    <cfRule type="duplicateValues" dxfId="391" priority="155351"/>
  </conditionalFormatting>
  <conditionalFormatting sqref="E114:E121 E18:E52 E230:E1048576">
    <cfRule type="duplicateValues" dxfId="390" priority="155367"/>
    <cfRule type="duplicateValues" dxfId="389" priority="155368"/>
    <cfRule type="duplicateValues" dxfId="388" priority="155369"/>
  </conditionalFormatting>
  <conditionalFormatting sqref="E114:E121 E18:E52 E230:E1048576">
    <cfRule type="duplicateValues" dxfId="387" priority="155382"/>
    <cfRule type="duplicateValues" dxfId="386" priority="155383"/>
  </conditionalFormatting>
  <conditionalFormatting sqref="E114:E121 E1:E52 E230:E1048576">
    <cfRule type="duplicateValues" dxfId="385" priority="155402"/>
    <cfRule type="duplicateValues" dxfId="384" priority="155403"/>
  </conditionalFormatting>
  <conditionalFormatting sqref="E1:E121 E230:E1048576">
    <cfRule type="duplicateValues" dxfId="383" priority="155422"/>
    <cfRule type="duplicateValues" dxfId="382" priority="155423"/>
  </conditionalFormatting>
  <conditionalFormatting sqref="E1:E152 E230:E1048576">
    <cfRule type="duplicateValues" dxfId="381" priority="155434"/>
  </conditionalFormatting>
  <conditionalFormatting sqref="E185:E229">
    <cfRule type="duplicateValues" dxfId="11" priority="12"/>
  </conditionalFormatting>
  <conditionalFormatting sqref="B185:B229">
    <cfRule type="duplicateValues" dxfId="10" priority="10"/>
    <cfRule type="duplicateValues" dxfId="9" priority="11"/>
  </conditionalFormatting>
  <conditionalFormatting sqref="B185:B229">
    <cfRule type="duplicateValues" dxfId="8" priority="9"/>
  </conditionalFormatting>
  <conditionalFormatting sqref="B185:B229">
    <cfRule type="duplicateValues" dxfId="7" priority="6"/>
    <cfRule type="duplicateValues" dxfId="6" priority="7"/>
    <cfRule type="duplicateValues" dxfId="5" priority="8"/>
  </conditionalFormatting>
  <conditionalFormatting sqref="E185:E229">
    <cfRule type="duplicateValues" dxfId="4" priority="4"/>
    <cfRule type="duplicateValues" dxfId="3" priority="5"/>
  </conditionalFormatting>
  <conditionalFormatting sqref="E185:E229">
    <cfRule type="duplicateValues" dxfId="2" priority="1"/>
    <cfRule type="duplicateValues" dxfId="1" priority="2"/>
    <cfRule type="duplicateValues" dxfId="0" priority="3"/>
  </conditionalFormatting>
  <hyperlinks>
    <hyperlink ref="B229" r:id="rId7" display="http://s460-helpdesk/CAisd/pdmweb.exe?OP=SEARCH+FACTORY=in+SKIPLIST=1+QBE.EQ.id=3740827"/>
    <hyperlink ref="B228" r:id="rId8" display="http://s460-helpdesk/CAisd/pdmweb.exe?OP=SEARCH+FACTORY=in+SKIPLIST=1+QBE.EQ.id=3740826"/>
    <hyperlink ref="B227" r:id="rId9" display="http://s460-helpdesk/CAisd/pdmweb.exe?OP=SEARCH+FACTORY=in+SKIPLIST=1+QBE.EQ.id=3740825"/>
    <hyperlink ref="B226" r:id="rId10" display="http://s460-helpdesk/CAisd/pdmweb.exe?OP=SEARCH+FACTORY=in+SKIPLIST=1+QBE.EQ.id=3740824"/>
    <hyperlink ref="B225" r:id="rId11" display="http://s460-helpdesk/CAisd/pdmweb.exe?OP=SEARCH+FACTORY=in+SKIPLIST=1+QBE.EQ.id=3740823"/>
    <hyperlink ref="B224" r:id="rId12" display="http://s460-helpdesk/CAisd/pdmweb.exe?OP=SEARCH+FACTORY=in+SKIPLIST=1+QBE.EQ.id=3740821"/>
    <hyperlink ref="B223" r:id="rId13" display="http://s460-helpdesk/CAisd/pdmweb.exe?OP=SEARCH+FACTORY=in+SKIPLIST=1+QBE.EQ.id=3740820"/>
    <hyperlink ref="B222" r:id="rId14" display="http://s460-helpdesk/CAisd/pdmweb.exe?OP=SEARCH+FACTORY=in+SKIPLIST=1+QBE.EQ.id=3740819"/>
    <hyperlink ref="B221" r:id="rId15" display="http://s460-helpdesk/CAisd/pdmweb.exe?OP=SEARCH+FACTORY=in+SKIPLIST=1+QBE.EQ.id=3740818"/>
    <hyperlink ref="B220" r:id="rId16" display="http://s460-helpdesk/CAisd/pdmweb.exe?OP=SEARCH+FACTORY=in+SKIPLIST=1+QBE.EQ.id=3740817"/>
    <hyperlink ref="B219" r:id="rId17" display="http://s460-helpdesk/CAisd/pdmweb.exe?OP=SEARCH+FACTORY=in+SKIPLIST=1+QBE.EQ.id=3740816"/>
    <hyperlink ref="B218" r:id="rId18" display="http://s460-helpdesk/CAisd/pdmweb.exe?OP=SEARCH+FACTORY=in+SKIPLIST=1+QBE.EQ.id=3740815"/>
    <hyperlink ref="B217" r:id="rId19" display="http://s460-helpdesk/CAisd/pdmweb.exe?OP=SEARCH+FACTORY=in+SKIPLIST=1+QBE.EQ.id=3740814"/>
    <hyperlink ref="B216" r:id="rId20" display="http://s460-helpdesk/CAisd/pdmweb.exe?OP=SEARCH+FACTORY=in+SKIPLIST=1+QBE.EQ.id=3740813"/>
    <hyperlink ref="B215" r:id="rId21" display="http://s460-helpdesk/CAisd/pdmweb.exe?OP=SEARCH+FACTORY=in+SKIPLIST=1+QBE.EQ.id=3740812"/>
    <hyperlink ref="B214" r:id="rId22" display="http://s460-helpdesk/CAisd/pdmweb.exe?OP=SEARCH+FACTORY=in+SKIPLIST=1+QBE.EQ.id=3740811"/>
    <hyperlink ref="B213" r:id="rId23" display="http://s460-helpdesk/CAisd/pdmweb.exe?OP=SEARCH+FACTORY=in+SKIPLIST=1+QBE.EQ.id=3740810"/>
    <hyperlink ref="B212" r:id="rId24" display="http://s460-helpdesk/CAisd/pdmweb.exe?OP=SEARCH+FACTORY=in+SKIPLIST=1+QBE.EQ.id=3740809"/>
    <hyperlink ref="B211" r:id="rId25" display="http://s460-helpdesk/CAisd/pdmweb.exe?OP=SEARCH+FACTORY=in+SKIPLIST=1+QBE.EQ.id=3740808"/>
    <hyperlink ref="B210" r:id="rId26" display="http://s460-helpdesk/CAisd/pdmweb.exe?OP=SEARCH+FACTORY=in+SKIPLIST=1+QBE.EQ.id=3740805"/>
    <hyperlink ref="B209" r:id="rId27" display="http://s460-helpdesk/CAisd/pdmweb.exe?OP=SEARCH+FACTORY=in+SKIPLIST=1+QBE.EQ.id=3740803"/>
    <hyperlink ref="B208" r:id="rId28" display="http://s460-helpdesk/CAisd/pdmweb.exe?OP=SEARCH+FACTORY=in+SKIPLIST=1+QBE.EQ.id=3740789"/>
    <hyperlink ref="B207" r:id="rId29" display="http://s460-helpdesk/CAisd/pdmweb.exe?OP=SEARCH+FACTORY=in+SKIPLIST=1+QBE.EQ.id=3740786"/>
    <hyperlink ref="B206" r:id="rId30" display="http://s460-helpdesk/CAisd/pdmweb.exe?OP=SEARCH+FACTORY=in+SKIPLIST=1+QBE.EQ.id=3740784"/>
    <hyperlink ref="B205" r:id="rId31" display="http://s460-helpdesk/CAisd/pdmweb.exe?OP=SEARCH+FACTORY=in+SKIPLIST=1+QBE.EQ.id=3740783"/>
    <hyperlink ref="B204" r:id="rId32" display="http://s460-helpdesk/CAisd/pdmweb.exe?OP=SEARCH+FACTORY=in+SKIPLIST=1+QBE.EQ.id=3740781"/>
    <hyperlink ref="B203" r:id="rId33" display="http://s460-helpdesk/CAisd/pdmweb.exe?OP=SEARCH+FACTORY=in+SKIPLIST=1+QBE.EQ.id=3740775"/>
    <hyperlink ref="B202" r:id="rId34" display="http://s460-helpdesk/CAisd/pdmweb.exe?OP=SEARCH+FACTORY=in+SKIPLIST=1+QBE.EQ.id=3740759"/>
    <hyperlink ref="B201" r:id="rId35" display="http://s460-helpdesk/CAisd/pdmweb.exe?OP=SEARCH+FACTORY=in+SKIPLIST=1+QBE.EQ.id=3740758"/>
    <hyperlink ref="B200" r:id="rId36" display="http://s460-helpdesk/CAisd/pdmweb.exe?OP=SEARCH+FACTORY=in+SKIPLIST=1+QBE.EQ.id=3740755"/>
    <hyperlink ref="B199" r:id="rId37" display="http://s460-helpdesk/CAisd/pdmweb.exe?OP=SEARCH+FACTORY=in+SKIPLIST=1+QBE.EQ.id=3740753"/>
    <hyperlink ref="B198" r:id="rId38" display="http://s460-helpdesk/CAisd/pdmweb.exe?OP=SEARCH+FACTORY=in+SKIPLIST=1+QBE.EQ.id=3740750"/>
    <hyperlink ref="B197" r:id="rId39" display="http://s460-helpdesk/CAisd/pdmweb.exe?OP=SEARCH+FACTORY=in+SKIPLIST=1+QBE.EQ.id=3740747"/>
    <hyperlink ref="B196" r:id="rId40" display="http://s460-helpdesk/CAisd/pdmweb.exe?OP=SEARCH+FACTORY=in+SKIPLIST=1+QBE.EQ.id=3740744"/>
    <hyperlink ref="B195" r:id="rId41" display="http://s460-helpdesk/CAisd/pdmweb.exe?OP=SEARCH+FACTORY=in+SKIPLIST=1+QBE.EQ.id=3740743"/>
    <hyperlink ref="B194" r:id="rId42" display="http://s460-helpdesk/CAisd/pdmweb.exe?OP=SEARCH+FACTORY=in+SKIPLIST=1+QBE.EQ.id=3740736"/>
    <hyperlink ref="B193" r:id="rId43" display="http://s460-helpdesk/CAisd/pdmweb.exe?OP=SEARCH+FACTORY=in+SKIPLIST=1+QBE.EQ.id=3740726"/>
    <hyperlink ref="B192" r:id="rId44" display="http://s460-helpdesk/CAisd/pdmweb.exe?OP=SEARCH+FACTORY=in+SKIPLIST=1+QBE.EQ.id=3740722"/>
    <hyperlink ref="B191" r:id="rId45" display="http://s460-helpdesk/CAisd/pdmweb.exe?OP=SEARCH+FACTORY=in+SKIPLIST=1+QBE.EQ.id=3740718"/>
    <hyperlink ref="B190" r:id="rId46" display="http://s460-helpdesk/CAisd/pdmweb.exe?OP=SEARCH+FACTORY=in+SKIPLIST=1+QBE.EQ.id=3740714"/>
    <hyperlink ref="B189" r:id="rId47" display="http://s460-helpdesk/CAisd/pdmweb.exe?OP=SEARCH+FACTORY=in+SKIPLIST=1+QBE.EQ.id=3740694"/>
    <hyperlink ref="B188" r:id="rId48" display="http://s460-helpdesk/CAisd/pdmweb.exe?OP=SEARCH+FACTORY=in+SKIPLIST=1+QBE.EQ.id=3740689"/>
    <hyperlink ref="B187" r:id="rId49" display="http://s460-helpdesk/CAisd/pdmweb.exe?OP=SEARCH+FACTORY=in+SKIPLIST=1+QBE.EQ.id=3740674"/>
    <hyperlink ref="B186" r:id="rId50" display="http://s460-helpdesk/CAisd/pdmweb.exe?OP=SEARCH+FACTORY=in+SKIPLIST=1+QBE.EQ.id=3740607"/>
    <hyperlink ref="B185" r:id="rId51" display="http://s460-helpdesk/CAisd/pdmweb.exe?OP=SEARCH+FACTORY=in+SKIPLIST=1+QBE.EQ.id=3740554"/>
  </hyperlinks>
  <pageMargins left="0.7" right="0.7" top="0.75" bottom="0.75" header="0.3" footer="0.3"/>
  <pageSetup scale="60" orientation="landscape" r:id="rId52"/>
  <legacyDrawing r:id="rId5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zoomScale="55" zoomScaleNormal="55" workbookViewId="0">
      <selection activeCell="H39" sqref="H39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2606</v>
      </c>
      <c r="B2" s="208"/>
      <c r="C2" s="208"/>
      <c r="D2" s="208"/>
      <c r="E2" s="209"/>
      <c r="F2" s="97" t="s">
        <v>2534</v>
      </c>
      <c r="G2" s="96">
        <f>G3+G4</f>
        <v>226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213"/>
      <c r="B3" s="169"/>
      <c r="C3" s="214"/>
      <c r="D3" s="214"/>
      <c r="E3" s="215"/>
      <c r="F3" s="97" t="s">
        <v>2533</v>
      </c>
      <c r="G3" s="96">
        <f>COUNTIF(REPORTE!A:Q,"fuera de Servicio")</f>
        <v>86</v>
      </c>
      <c r="H3" s="97" t="s">
        <v>2611</v>
      </c>
      <c r="I3" s="96">
        <f>COUNTIF(A:E,"GAVETAS VACIAS + GAVETAS FALLANDO")</f>
        <v>18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41" t="s">
        <v>2405</v>
      </c>
      <c r="B4" s="148">
        <v>44458.708333333336</v>
      </c>
      <c r="C4" s="216"/>
      <c r="D4" s="216"/>
      <c r="E4" s="217"/>
      <c r="F4" s="97" t="s">
        <v>2530</v>
      </c>
      <c r="G4" s="96">
        <f>COUNTIF(REPORTE!A:Q,"En Servicio")</f>
        <v>140</v>
      </c>
      <c r="H4" s="97" t="s">
        <v>2610</v>
      </c>
      <c r="I4" s="96">
        <f>COUNTIF(A:E,"Solucionado")</f>
        <v>1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41" t="s">
        <v>2406</v>
      </c>
      <c r="B5" s="148">
        <v>44459.25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5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210" t="s">
        <v>2558</v>
      </c>
      <c r="B7" s="211"/>
      <c r="C7" s="211"/>
      <c r="D7" s="211"/>
      <c r="E7" s="212"/>
      <c r="F7" s="97" t="s">
        <v>2609</v>
      </c>
      <c r="G7" s="96">
        <f>COUNTIF(A:E,"Sin Efectivo")</f>
        <v>48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3" t="e">
        <v>#N/A</v>
      </c>
      <c r="B9" s="137"/>
      <c r="C9" s="143" t="e">
        <v>#N/A</v>
      </c>
      <c r="D9" s="147" t="s">
        <v>2631</v>
      </c>
      <c r="E9" s="146"/>
    </row>
    <row r="10" spans="1:11" s="119" customFormat="1" ht="18" x14ac:dyDescent="0.25">
      <c r="A10" s="150" t="s">
        <v>2460</v>
      </c>
      <c r="B10" s="151">
        <v>0</v>
      </c>
      <c r="C10" s="222"/>
      <c r="D10" s="222"/>
      <c r="E10" s="222"/>
    </row>
    <row r="11" spans="1:11" s="119" customFormat="1" x14ac:dyDescent="0.25">
      <c r="A11" s="220"/>
      <c r="B11" s="221"/>
      <c r="C11" s="221"/>
      <c r="D11" s="221"/>
      <c r="E11" s="223"/>
    </row>
    <row r="12" spans="1:11" s="119" customFormat="1" ht="18.75" thickBot="1" x14ac:dyDescent="0.3">
      <c r="A12" s="210" t="s">
        <v>2559</v>
      </c>
      <c r="B12" s="211"/>
      <c r="C12" s="211"/>
      <c r="D12" s="211"/>
      <c r="E12" s="212"/>
    </row>
    <row r="13" spans="1:11" s="119" customFormat="1" ht="18.75" customHeight="1" x14ac:dyDescent="0.25">
      <c r="A13" s="149" t="s">
        <v>15</v>
      </c>
      <c r="B13" s="149" t="s">
        <v>2407</v>
      </c>
      <c r="C13" s="149" t="s">
        <v>46</v>
      </c>
      <c r="D13" s="182" t="s">
        <v>2410</v>
      </c>
      <c r="E13" s="183" t="s">
        <v>2408</v>
      </c>
    </row>
    <row r="14" spans="1:11" s="119" customFormat="1" ht="18" x14ac:dyDescent="0.25">
      <c r="A14" s="143" t="e">
        <v>#N/A</v>
      </c>
      <c r="B14" s="137"/>
      <c r="C14" s="143" t="e">
        <v>#N/A</v>
      </c>
      <c r="D14" s="147" t="s">
        <v>2632</v>
      </c>
      <c r="E14" s="154"/>
    </row>
    <row r="15" spans="1:11" s="119" customFormat="1" ht="18" x14ac:dyDescent="0.25">
      <c r="A15" s="150" t="s">
        <v>2460</v>
      </c>
      <c r="B15" s="151">
        <v>0</v>
      </c>
      <c r="C15" s="186"/>
      <c r="D15" s="187"/>
      <c r="E15" s="188"/>
    </row>
    <row r="16" spans="1:11" s="119" customFormat="1" ht="15.75" thickBot="1" x14ac:dyDescent="0.3">
      <c r="A16" s="178"/>
      <c r="B16" s="173"/>
      <c r="C16" s="173"/>
      <c r="D16" s="173"/>
      <c r="E16" s="174"/>
    </row>
    <row r="17" spans="1:5" s="119" customFormat="1" ht="18.75" customHeight="1" thickBot="1" x14ac:dyDescent="0.3">
      <c r="A17" s="179" t="s">
        <v>2461</v>
      </c>
      <c r="B17" s="180"/>
      <c r="C17" s="180"/>
      <c r="D17" s="180"/>
      <c r="E17" s="181"/>
    </row>
    <row r="18" spans="1:5" s="119" customFormat="1" ht="18" x14ac:dyDescent="0.25">
      <c r="A18" s="149" t="s">
        <v>15</v>
      </c>
      <c r="B18" s="149" t="s">
        <v>2407</v>
      </c>
      <c r="C18" s="149" t="s">
        <v>46</v>
      </c>
      <c r="D18" s="152" t="s">
        <v>2410</v>
      </c>
      <c r="E18" s="149" t="s">
        <v>2408</v>
      </c>
    </row>
    <row r="19" spans="1:5" s="106" customFormat="1" ht="18" x14ac:dyDescent="0.25">
      <c r="A19" s="143" t="s">
        <v>1270</v>
      </c>
      <c r="B19" s="137">
        <v>958</v>
      </c>
      <c r="C19" s="143" t="s">
        <v>1846</v>
      </c>
      <c r="D19" s="144" t="s">
        <v>2428</v>
      </c>
      <c r="E19" s="146">
        <v>3336028719</v>
      </c>
    </row>
    <row r="20" spans="1:5" s="106" customFormat="1" ht="18" customHeight="1" x14ac:dyDescent="0.25">
      <c r="A20" s="143" t="s">
        <v>1272</v>
      </c>
      <c r="B20" s="137">
        <v>249</v>
      </c>
      <c r="C20" s="143" t="s">
        <v>1432</v>
      </c>
      <c r="D20" s="144" t="s">
        <v>2428</v>
      </c>
      <c r="E20" s="146">
        <v>3336029205</v>
      </c>
    </row>
    <row r="21" spans="1:5" s="106" customFormat="1" ht="18" customHeight="1" x14ac:dyDescent="0.25">
      <c r="A21" s="143" t="s">
        <v>1271</v>
      </c>
      <c r="B21" s="137">
        <v>838</v>
      </c>
      <c r="C21" s="143" t="s">
        <v>1756</v>
      </c>
      <c r="D21" s="144" t="s">
        <v>2428</v>
      </c>
      <c r="E21" s="146">
        <v>3336030293</v>
      </c>
    </row>
    <row r="22" spans="1:5" s="106" customFormat="1" ht="18" customHeight="1" x14ac:dyDescent="0.25">
      <c r="A22" s="143" t="s">
        <v>1271</v>
      </c>
      <c r="B22" s="137">
        <v>843</v>
      </c>
      <c r="C22" s="143" t="s">
        <v>1760</v>
      </c>
      <c r="D22" s="144" t="s">
        <v>2428</v>
      </c>
      <c r="E22" s="146">
        <v>3336030315</v>
      </c>
    </row>
    <row r="23" spans="1:5" s="119" customFormat="1" ht="18" customHeight="1" x14ac:dyDescent="0.25">
      <c r="A23" s="143" t="s">
        <v>1272</v>
      </c>
      <c r="B23" s="137">
        <v>48</v>
      </c>
      <c r="C23" s="143" t="s">
        <v>2389</v>
      </c>
      <c r="D23" s="144" t="s">
        <v>2428</v>
      </c>
      <c r="E23" s="146">
        <v>3336030319</v>
      </c>
    </row>
    <row r="24" spans="1:5" s="119" customFormat="1" ht="18" customHeight="1" x14ac:dyDescent="0.25">
      <c r="A24" s="143" t="s">
        <v>1273</v>
      </c>
      <c r="B24" s="137">
        <v>40</v>
      </c>
      <c r="C24" s="143" t="s">
        <v>1318</v>
      </c>
      <c r="D24" s="144" t="s">
        <v>2428</v>
      </c>
      <c r="E24" s="146">
        <v>3336030367</v>
      </c>
    </row>
    <row r="25" spans="1:5" s="119" customFormat="1" ht="18.75" customHeight="1" x14ac:dyDescent="0.25">
      <c r="A25" s="143" t="s">
        <v>1271</v>
      </c>
      <c r="B25" s="137">
        <v>429</v>
      </c>
      <c r="C25" s="143" t="s">
        <v>1512</v>
      </c>
      <c r="D25" s="144" t="s">
        <v>2428</v>
      </c>
      <c r="E25" s="146">
        <v>3336030372</v>
      </c>
    </row>
    <row r="26" spans="1:5" s="119" customFormat="1" ht="18.75" customHeight="1" x14ac:dyDescent="0.25">
      <c r="A26" s="143" t="s">
        <v>1273</v>
      </c>
      <c r="B26" s="137">
        <v>633</v>
      </c>
      <c r="C26" s="143" t="s">
        <v>1635</v>
      </c>
      <c r="D26" s="144" t="s">
        <v>2428</v>
      </c>
      <c r="E26" s="146">
        <v>3336030385</v>
      </c>
    </row>
    <row r="27" spans="1:5" s="119" customFormat="1" ht="18.75" customHeight="1" x14ac:dyDescent="0.25">
      <c r="A27" s="143" t="s">
        <v>1272</v>
      </c>
      <c r="B27" s="137">
        <v>252</v>
      </c>
      <c r="C27" s="143" t="s">
        <v>1433</v>
      </c>
      <c r="D27" s="144" t="s">
        <v>2428</v>
      </c>
      <c r="E27" s="146">
        <v>3336030373</v>
      </c>
    </row>
    <row r="28" spans="1:5" s="119" customFormat="1" ht="18.75" customHeight="1" x14ac:dyDescent="0.25">
      <c r="A28" s="143" t="s">
        <v>1272</v>
      </c>
      <c r="B28" s="137">
        <v>781</v>
      </c>
      <c r="C28" s="143" t="s">
        <v>1715</v>
      </c>
      <c r="D28" s="144" t="s">
        <v>2428</v>
      </c>
      <c r="E28" s="146">
        <v>3336030400</v>
      </c>
    </row>
    <row r="29" spans="1:5" s="119" customFormat="1" ht="18.75" customHeight="1" x14ac:dyDescent="0.25">
      <c r="A29" s="143" t="s">
        <v>1271</v>
      </c>
      <c r="B29" s="137">
        <v>609</v>
      </c>
      <c r="C29" s="143" t="s">
        <v>1615</v>
      </c>
      <c r="D29" s="144" t="s">
        <v>2428</v>
      </c>
      <c r="E29" s="146">
        <v>3336030402</v>
      </c>
    </row>
    <row r="30" spans="1:5" s="119" customFormat="1" ht="18" customHeight="1" x14ac:dyDescent="0.25">
      <c r="A30" s="143" t="s">
        <v>1271</v>
      </c>
      <c r="B30" s="137">
        <v>608</v>
      </c>
      <c r="C30" s="143" t="s">
        <v>1614</v>
      </c>
      <c r="D30" s="144" t="s">
        <v>2428</v>
      </c>
      <c r="E30" s="146">
        <v>3336030407</v>
      </c>
    </row>
    <row r="31" spans="1:5" s="119" customFormat="1" ht="18" customHeight="1" x14ac:dyDescent="0.25">
      <c r="A31" s="143" t="s">
        <v>1270</v>
      </c>
      <c r="B31" s="137">
        <v>577</v>
      </c>
      <c r="C31" s="143" t="s">
        <v>1593</v>
      </c>
      <c r="D31" s="144" t="s">
        <v>2428</v>
      </c>
      <c r="E31" s="146">
        <v>3336030412</v>
      </c>
    </row>
    <row r="32" spans="1:5" s="119" customFormat="1" ht="18" customHeight="1" x14ac:dyDescent="0.25">
      <c r="A32" s="143" t="s">
        <v>1270</v>
      </c>
      <c r="B32" s="137">
        <v>32</v>
      </c>
      <c r="C32" s="143" t="s">
        <v>1311</v>
      </c>
      <c r="D32" s="144" t="s">
        <v>2428</v>
      </c>
      <c r="E32" s="146">
        <v>3336030414</v>
      </c>
    </row>
    <row r="33" spans="1:5" s="119" customFormat="1" ht="18" customHeight="1" x14ac:dyDescent="0.25">
      <c r="A33" s="143" t="s">
        <v>1270</v>
      </c>
      <c r="B33" s="137">
        <v>415</v>
      </c>
      <c r="C33" s="143" t="s">
        <v>1502</v>
      </c>
      <c r="D33" s="144" t="s">
        <v>2428</v>
      </c>
      <c r="E33" s="146">
        <v>3336030415</v>
      </c>
    </row>
    <row r="34" spans="1:5" s="119" customFormat="1" ht="18" customHeight="1" x14ac:dyDescent="0.25">
      <c r="A34" s="143" t="s">
        <v>1271</v>
      </c>
      <c r="B34" s="137">
        <v>158</v>
      </c>
      <c r="C34" s="143" t="s">
        <v>1386</v>
      </c>
      <c r="D34" s="144" t="s">
        <v>2428</v>
      </c>
      <c r="E34" s="146">
        <v>3336030428</v>
      </c>
    </row>
    <row r="35" spans="1:5" s="119" customFormat="1" ht="18" customHeight="1" x14ac:dyDescent="0.25">
      <c r="A35" s="143" t="s">
        <v>1270</v>
      </c>
      <c r="B35" s="137">
        <v>672</v>
      </c>
      <c r="C35" s="143" t="s">
        <v>2320</v>
      </c>
      <c r="D35" s="144" t="s">
        <v>2428</v>
      </c>
      <c r="E35" s="146">
        <v>3336030429</v>
      </c>
    </row>
    <row r="36" spans="1:5" s="119" customFormat="1" ht="19.5" customHeight="1" x14ac:dyDescent="0.25">
      <c r="A36" s="143" t="s">
        <v>1270</v>
      </c>
      <c r="B36" s="137">
        <v>507</v>
      </c>
      <c r="C36" s="143" t="s">
        <v>1966</v>
      </c>
      <c r="D36" s="144" t="s">
        <v>2428</v>
      </c>
      <c r="E36" s="146">
        <v>3336030431</v>
      </c>
    </row>
    <row r="37" spans="1:5" s="119" customFormat="1" ht="19.5" customHeight="1" x14ac:dyDescent="0.25">
      <c r="A37" s="143" t="s">
        <v>1271</v>
      </c>
      <c r="B37" s="137">
        <v>660</v>
      </c>
      <c r="C37" s="143" t="s">
        <v>2633</v>
      </c>
      <c r="D37" s="144" t="s">
        <v>2428</v>
      </c>
      <c r="E37" s="146">
        <v>3336030433</v>
      </c>
    </row>
    <row r="38" spans="1:5" s="119" customFormat="1" ht="19.5" customHeight="1" x14ac:dyDescent="0.25">
      <c r="A38" s="143" t="s">
        <v>1272</v>
      </c>
      <c r="B38" s="137">
        <v>182</v>
      </c>
      <c r="C38" s="143" t="s">
        <v>1397</v>
      </c>
      <c r="D38" s="144" t="s">
        <v>2428</v>
      </c>
      <c r="E38" s="146">
        <v>3336030434</v>
      </c>
    </row>
    <row r="39" spans="1:5" s="119" customFormat="1" ht="19.5" customHeight="1" x14ac:dyDescent="0.25">
      <c r="A39" s="143" t="s">
        <v>1273</v>
      </c>
      <c r="B39" s="137">
        <v>283</v>
      </c>
      <c r="C39" s="143" t="s">
        <v>1448</v>
      </c>
      <c r="D39" s="144" t="s">
        <v>2428</v>
      </c>
      <c r="E39" s="154">
        <v>3336030468</v>
      </c>
    </row>
    <row r="40" spans="1:5" s="119" customFormat="1" ht="19.5" customHeight="1" x14ac:dyDescent="0.25">
      <c r="A40" s="143" t="s">
        <v>1270</v>
      </c>
      <c r="B40" s="137">
        <v>441</v>
      </c>
      <c r="C40" s="143" t="s">
        <v>1915</v>
      </c>
      <c r="D40" s="144" t="s">
        <v>2428</v>
      </c>
      <c r="E40" s="154">
        <v>3336030470</v>
      </c>
    </row>
    <row r="41" spans="1:5" s="119" customFormat="1" ht="19.5" customHeight="1" x14ac:dyDescent="0.25">
      <c r="A41" s="143" t="s">
        <v>1270</v>
      </c>
      <c r="B41" s="137">
        <v>670</v>
      </c>
      <c r="C41" s="143" t="s">
        <v>2269</v>
      </c>
      <c r="D41" s="144" t="s">
        <v>2428</v>
      </c>
      <c r="E41" s="154">
        <v>3336030471</v>
      </c>
    </row>
    <row r="42" spans="1:5" s="119" customFormat="1" ht="19.5" customHeight="1" x14ac:dyDescent="0.25">
      <c r="A42" s="143" t="s">
        <v>1270</v>
      </c>
      <c r="B42" s="137">
        <v>407</v>
      </c>
      <c r="C42" s="143" t="s">
        <v>1496</v>
      </c>
      <c r="D42" s="144" t="s">
        <v>2428</v>
      </c>
      <c r="E42" s="154">
        <v>3336030472</v>
      </c>
    </row>
    <row r="43" spans="1:5" s="119" customFormat="1" ht="19.5" customHeight="1" x14ac:dyDescent="0.25">
      <c r="A43" s="143" t="s">
        <v>1272</v>
      </c>
      <c r="B43" s="137">
        <v>403</v>
      </c>
      <c r="C43" s="143" t="s">
        <v>1493</v>
      </c>
      <c r="D43" s="144" t="s">
        <v>2428</v>
      </c>
      <c r="E43" s="154">
        <v>3336030473</v>
      </c>
    </row>
    <row r="44" spans="1:5" s="119" customFormat="1" ht="19.5" customHeight="1" x14ac:dyDescent="0.25">
      <c r="A44" s="143" t="s">
        <v>1273</v>
      </c>
      <c r="B44" s="137">
        <v>119</v>
      </c>
      <c r="C44" s="143" t="s">
        <v>2216</v>
      </c>
      <c r="D44" s="144" t="s">
        <v>2428</v>
      </c>
      <c r="E44" s="154">
        <v>3336030475</v>
      </c>
    </row>
    <row r="45" spans="1:5" s="119" customFormat="1" ht="19.5" customHeight="1" x14ac:dyDescent="0.25">
      <c r="A45" s="143" t="s">
        <v>1270</v>
      </c>
      <c r="B45" s="137">
        <v>889</v>
      </c>
      <c r="C45" s="143" t="s">
        <v>2241</v>
      </c>
      <c r="D45" s="144" t="s">
        <v>2428</v>
      </c>
      <c r="E45" s="154">
        <v>3336030476</v>
      </c>
    </row>
    <row r="46" spans="1:5" s="119" customFormat="1" ht="19.5" customHeight="1" x14ac:dyDescent="0.25">
      <c r="A46" s="143" t="s">
        <v>1270</v>
      </c>
      <c r="B46" s="137">
        <v>713</v>
      </c>
      <c r="C46" s="143" t="s">
        <v>1656</v>
      </c>
      <c r="D46" s="144" t="s">
        <v>2428</v>
      </c>
      <c r="E46" s="154">
        <v>3336030477</v>
      </c>
    </row>
    <row r="47" spans="1:5" s="119" customFormat="1" ht="19.5" customHeight="1" x14ac:dyDescent="0.25">
      <c r="A47" s="143" t="s">
        <v>1273</v>
      </c>
      <c r="B47" s="137">
        <v>965</v>
      </c>
      <c r="C47" s="143" t="s">
        <v>2275</v>
      </c>
      <c r="D47" s="144" t="s">
        <v>2428</v>
      </c>
      <c r="E47" s="154">
        <v>3336030478</v>
      </c>
    </row>
    <row r="48" spans="1:5" s="119" customFormat="1" ht="19.5" customHeight="1" x14ac:dyDescent="0.25">
      <c r="A48" s="143" t="s">
        <v>1273</v>
      </c>
      <c r="B48" s="137">
        <v>990</v>
      </c>
      <c r="C48" s="143" t="s">
        <v>2634</v>
      </c>
      <c r="D48" s="144" t="s">
        <v>2428</v>
      </c>
      <c r="E48" s="154">
        <v>3336030485</v>
      </c>
    </row>
    <row r="49" spans="1:5" s="119" customFormat="1" ht="19.5" customHeight="1" x14ac:dyDescent="0.25">
      <c r="A49" s="143" t="s">
        <v>1270</v>
      </c>
      <c r="B49" s="137">
        <v>628</v>
      </c>
      <c r="C49" s="143" t="s">
        <v>1630</v>
      </c>
      <c r="D49" s="144" t="s">
        <v>2428</v>
      </c>
      <c r="E49" s="154">
        <v>3336030487</v>
      </c>
    </row>
    <row r="50" spans="1:5" s="119" customFormat="1" ht="19.5" customHeight="1" x14ac:dyDescent="0.25">
      <c r="A50" s="143" t="s">
        <v>1270</v>
      </c>
      <c r="B50" s="137">
        <v>391</v>
      </c>
      <c r="C50" s="143" t="s">
        <v>1485</v>
      </c>
      <c r="D50" s="144" t="s">
        <v>2428</v>
      </c>
      <c r="E50" s="154">
        <v>3336030488</v>
      </c>
    </row>
    <row r="51" spans="1:5" s="119" customFormat="1" ht="19.5" customHeight="1" x14ac:dyDescent="0.25">
      <c r="A51" s="143" t="s">
        <v>1270</v>
      </c>
      <c r="B51" s="137">
        <v>918</v>
      </c>
      <c r="C51" s="143" t="s">
        <v>1820</v>
      </c>
      <c r="D51" s="155" t="s">
        <v>2428</v>
      </c>
      <c r="E51" s="154">
        <v>3336030512</v>
      </c>
    </row>
    <row r="52" spans="1:5" s="119" customFormat="1" ht="19.5" customHeight="1" x14ac:dyDescent="0.25">
      <c r="A52" s="143" t="s">
        <v>1271</v>
      </c>
      <c r="B52" s="137">
        <v>114</v>
      </c>
      <c r="C52" s="143" t="s">
        <v>1363</v>
      </c>
      <c r="D52" s="155" t="s">
        <v>2428</v>
      </c>
      <c r="E52" s="154">
        <v>3336030519</v>
      </c>
    </row>
    <row r="53" spans="1:5" s="119" customFormat="1" ht="19.5" customHeight="1" x14ac:dyDescent="0.25">
      <c r="A53" s="143" t="s">
        <v>1271</v>
      </c>
      <c r="B53" s="137">
        <v>121</v>
      </c>
      <c r="C53" s="143" t="s">
        <v>1367</v>
      </c>
      <c r="D53" s="155" t="s">
        <v>2428</v>
      </c>
      <c r="E53" s="154">
        <v>3336030520</v>
      </c>
    </row>
    <row r="54" spans="1:5" s="119" customFormat="1" ht="18" customHeight="1" x14ac:dyDescent="0.25">
      <c r="A54" s="143" t="s">
        <v>1272</v>
      </c>
      <c r="B54" s="137">
        <v>984</v>
      </c>
      <c r="C54" s="143" t="s">
        <v>1866</v>
      </c>
      <c r="D54" s="155" t="s">
        <v>2428</v>
      </c>
      <c r="E54" s="154">
        <v>3336030525</v>
      </c>
    </row>
    <row r="55" spans="1:5" s="119" customFormat="1" ht="18" customHeight="1" x14ac:dyDescent="0.25">
      <c r="A55" s="143" t="s">
        <v>1273</v>
      </c>
      <c r="B55" s="137">
        <v>492</v>
      </c>
      <c r="C55" s="143" t="s">
        <v>2635</v>
      </c>
      <c r="D55" s="155" t="s">
        <v>2428</v>
      </c>
      <c r="E55" s="154">
        <v>3336030527</v>
      </c>
    </row>
    <row r="56" spans="1:5" s="119" customFormat="1" ht="18" customHeight="1" x14ac:dyDescent="0.25">
      <c r="A56" s="143" t="s">
        <v>1272</v>
      </c>
      <c r="B56" s="137">
        <v>582</v>
      </c>
      <c r="C56" s="143" t="s">
        <v>2446</v>
      </c>
      <c r="D56" s="155" t="s">
        <v>2428</v>
      </c>
      <c r="E56" s="154">
        <v>3336030528</v>
      </c>
    </row>
    <row r="57" spans="1:5" s="119" customFormat="1" ht="18" customHeight="1" x14ac:dyDescent="0.25">
      <c r="A57" s="143" t="s">
        <v>1270</v>
      </c>
      <c r="B57" s="137">
        <v>425</v>
      </c>
      <c r="C57" s="143" t="s">
        <v>1509</v>
      </c>
      <c r="D57" s="155" t="s">
        <v>2428</v>
      </c>
      <c r="E57" s="154">
        <v>3336030529</v>
      </c>
    </row>
    <row r="58" spans="1:5" s="119" customFormat="1" ht="18" customHeight="1" x14ac:dyDescent="0.25">
      <c r="A58" s="143" t="s">
        <v>1273</v>
      </c>
      <c r="B58" s="137">
        <v>605</v>
      </c>
      <c r="C58" s="143" t="s">
        <v>1611</v>
      </c>
      <c r="D58" s="155" t="s">
        <v>2428</v>
      </c>
      <c r="E58" s="154">
        <v>3336030530</v>
      </c>
    </row>
    <row r="59" spans="1:5" s="119" customFormat="1" ht="18" customHeight="1" x14ac:dyDescent="0.25">
      <c r="A59" s="143" t="s">
        <v>1270</v>
      </c>
      <c r="B59" s="137">
        <v>721</v>
      </c>
      <c r="C59" s="143" t="s">
        <v>1664</v>
      </c>
      <c r="D59" s="155" t="s">
        <v>2428</v>
      </c>
      <c r="E59" s="154">
        <v>3336030532</v>
      </c>
    </row>
    <row r="60" spans="1:5" s="119" customFormat="1" ht="18" customHeight="1" x14ac:dyDescent="0.25">
      <c r="A60" s="143" t="s">
        <v>1270</v>
      </c>
      <c r="B60" s="137">
        <v>813</v>
      </c>
      <c r="C60" s="143" t="s">
        <v>2636</v>
      </c>
      <c r="D60" s="155" t="s">
        <v>2428</v>
      </c>
      <c r="E60" s="154">
        <v>3336030453</v>
      </c>
    </row>
    <row r="61" spans="1:5" s="119" customFormat="1" ht="18" customHeight="1" x14ac:dyDescent="0.25">
      <c r="A61" s="143" t="s">
        <v>1273</v>
      </c>
      <c r="B61" s="137">
        <v>778</v>
      </c>
      <c r="C61" s="143" t="s">
        <v>1712</v>
      </c>
      <c r="D61" s="155" t="s">
        <v>2428</v>
      </c>
      <c r="E61" s="154">
        <v>3336030543</v>
      </c>
    </row>
    <row r="62" spans="1:5" s="119" customFormat="1" ht="18" customHeight="1" x14ac:dyDescent="0.25">
      <c r="A62" s="143" t="s">
        <v>1270</v>
      </c>
      <c r="B62" s="137">
        <v>884</v>
      </c>
      <c r="C62" s="143" t="s">
        <v>1792</v>
      </c>
      <c r="D62" s="155" t="s">
        <v>2428</v>
      </c>
      <c r="E62" s="154">
        <v>3336030544</v>
      </c>
    </row>
    <row r="63" spans="1:5" s="119" customFormat="1" ht="18" customHeight="1" x14ac:dyDescent="0.25">
      <c r="A63" s="143" t="s">
        <v>1270</v>
      </c>
      <c r="B63" s="137">
        <v>684</v>
      </c>
      <c r="C63" s="143" t="s">
        <v>1986</v>
      </c>
      <c r="D63" s="155" t="s">
        <v>2428</v>
      </c>
      <c r="E63" s="154">
        <v>3336027719</v>
      </c>
    </row>
    <row r="64" spans="1:5" s="119" customFormat="1" ht="18" customHeight="1" x14ac:dyDescent="0.25">
      <c r="A64" s="143" t="s">
        <v>1270</v>
      </c>
      <c r="B64" s="137">
        <v>410</v>
      </c>
      <c r="C64" s="143" t="s">
        <v>1499</v>
      </c>
      <c r="D64" s="155" t="s">
        <v>2428</v>
      </c>
      <c r="E64" s="154">
        <v>3336029006</v>
      </c>
    </row>
    <row r="65" spans="1:6" ht="18" x14ac:dyDescent="0.25">
      <c r="A65" s="143" t="s">
        <v>1270</v>
      </c>
      <c r="B65" s="137">
        <v>823</v>
      </c>
      <c r="C65" s="143" t="s">
        <v>1742</v>
      </c>
      <c r="D65" s="155" t="s">
        <v>2428</v>
      </c>
      <c r="E65" s="154">
        <v>3336028241</v>
      </c>
    </row>
    <row r="66" spans="1:6" s="106" customFormat="1" ht="18" customHeight="1" x14ac:dyDescent="0.25">
      <c r="A66" s="143" t="s">
        <v>1273</v>
      </c>
      <c r="B66" s="137">
        <v>142</v>
      </c>
      <c r="C66" s="143" t="s">
        <v>1376</v>
      </c>
      <c r="D66" s="155" t="s">
        <v>2428</v>
      </c>
      <c r="E66" s="154">
        <v>3336030553</v>
      </c>
    </row>
    <row r="67" spans="1:6" s="106" customFormat="1" ht="18.75" customHeight="1" x14ac:dyDescent="0.25">
      <c r="A67" s="150"/>
      <c r="B67" s="151">
        <v>48</v>
      </c>
      <c r="C67" s="186"/>
      <c r="D67" s="187"/>
      <c r="E67" s="188"/>
    </row>
    <row r="68" spans="1:6" s="106" customFormat="1" ht="18" customHeight="1" thickBot="1" x14ac:dyDescent="0.3">
      <c r="A68" s="178"/>
      <c r="B68" s="173"/>
      <c r="C68" s="173"/>
      <c r="D68" s="173"/>
      <c r="E68" s="174"/>
    </row>
    <row r="69" spans="1:6" s="106" customFormat="1" ht="18" customHeight="1" thickBot="1" x14ac:dyDescent="0.3">
      <c r="A69" s="189" t="s">
        <v>2433</v>
      </c>
      <c r="B69" s="190"/>
      <c r="C69" s="190"/>
      <c r="D69" s="190"/>
      <c r="E69" s="191"/>
    </row>
    <row r="70" spans="1:6" s="111" customFormat="1" ht="18" customHeight="1" x14ac:dyDescent="0.25">
      <c r="A70" s="149" t="s">
        <v>15</v>
      </c>
      <c r="B70" s="149" t="s">
        <v>2407</v>
      </c>
      <c r="C70" s="149" t="s">
        <v>46</v>
      </c>
      <c r="D70" s="152" t="s">
        <v>2410</v>
      </c>
      <c r="E70" s="149" t="s">
        <v>2408</v>
      </c>
      <c r="F70" s="119"/>
    </row>
    <row r="71" spans="1:6" s="118" customFormat="1" ht="18" customHeight="1" x14ac:dyDescent="0.25">
      <c r="A71" s="140" t="s">
        <v>1270</v>
      </c>
      <c r="B71" s="137">
        <v>325</v>
      </c>
      <c r="C71" s="140" t="s">
        <v>1919</v>
      </c>
      <c r="D71" s="145" t="s">
        <v>2433</v>
      </c>
      <c r="E71" s="146">
        <v>3336030123</v>
      </c>
      <c r="F71" s="119"/>
    </row>
    <row r="72" spans="1:6" s="119" customFormat="1" ht="18" customHeight="1" x14ac:dyDescent="0.25">
      <c r="A72" s="140" t="s">
        <v>1270</v>
      </c>
      <c r="B72" s="137">
        <v>516</v>
      </c>
      <c r="C72" s="140" t="s">
        <v>1547</v>
      </c>
      <c r="D72" s="145" t="s">
        <v>2433</v>
      </c>
      <c r="E72" s="146">
        <v>3336030125</v>
      </c>
    </row>
    <row r="73" spans="1:6" s="119" customFormat="1" ht="18" customHeight="1" x14ac:dyDescent="0.25">
      <c r="A73" s="140" t="s">
        <v>1270</v>
      </c>
      <c r="B73" s="137">
        <v>160</v>
      </c>
      <c r="C73" s="140" t="s">
        <v>1388</v>
      </c>
      <c r="D73" s="145" t="s">
        <v>2433</v>
      </c>
      <c r="E73" s="146">
        <v>3336030299</v>
      </c>
    </row>
    <row r="74" spans="1:6" s="118" customFormat="1" ht="18.75" customHeight="1" x14ac:dyDescent="0.25">
      <c r="A74" s="140" t="s">
        <v>1270</v>
      </c>
      <c r="B74" s="137">
        <v>717</v>
      </c>
      <c r="C74" s="140" t="s">
        <v>1660</v>
      </c>
      <c r="D74" s="145" t="s">
        <v>2433</v>
      </c>
      <c r="E74" s="146">
        <v>3336030371</v>
      </c>
      <c r="F74" s="119"/>
    </row>
    <row r="75" spans="1:6" s="111" customFormat="1" ht="18.75" customHeight="1" x14ac:dyDescent="0.25">
      <c r="A75" s="140" t="s">
        <v>1271</v>
      </c>
      <c r="B75" s="137">
        <v>912</v>
      </c>
      <c r="C75" s="140" t="s">
        <v>1814</v>
      </c>
      <c r="D75" s="145" t="s">
        <v>2433</v>
      </c>
      <c r="E75" s="146">
        <v>3336030384</v>
      </c>
      <c r="F75" s="119"/>
    </row>
    <row r="76" spans="1:6" s="111" customFormat="1" ht="18" customHeight="1" x14ac:dyDescent="0.25">
      <c r="A76" s="140" t="s">
        <v>1271</v>
      </c>
      <c r="B76" s="137">
        <v>842</v>
      </c>
      <c r="C76" s="140" t="s">
        <v>1759</v>
      </c>
      <c r="D76" s="145" t="s">
        <v>2433</v>
      </c>
      <c r="E76" s="146">
        <v>3336030406</v>
      </c>
      <c r="F76" s="119"/>
    </row>
    <row r="77" spans="1:6" ht="18.75" customHeight="1" x14ac:dyDescent="0.25">
      <c r="A77" s="140" t="s">
        <v>1272</v>
      </c>
      <c r="B77" s="137">
        <v>750</v>
      </c>
      <c r="C77" s="140" t="s">
        <v>1691</v>
      </c>
      <c r="D77" s="145" t="s">
        <v>2433</v>
      </c>
      <c r="E77" s="146">
        <v>3336030423</v>
      </c>
      <c r="F77" s="119"/>
    </row>
    <row r="78" spans="1:6" ht="18.75" customHeight="1" x14ac:dyDescent="0.25">
      <c r="A78" s="140" t="s">
        <v>1273</v>
      </c>
      <c r="B78" s="137">
        <v>208</v>
      </c>
      <c r="C78" s="140" t="s">
        <v>1408</v>
      </c>
      <c r="D78" s="145" t="s">
        <v>2433</v>
      </c>
      <c r="E78" s="146">
        <v>3336030489</v>
      </c>
      <c r="F78" s="119"/>
    </row>
    <row r="79" spans="1:6" ht="18.75" customHeight="1" x14ac:dyDescent="0.25">
      <c r="A79" s="140" t="s">
        <v>1271</v>
      </c>
      <c r="B79" s="137">
        <v>111</v>
      </c>
      <c r="C79" s="140" t="s">
        <v>1361</v>
      </c>
      <c r="D79" s="145" t="s">
        <v>2433</v>
      </c>
      <c r="E79" s="146">
        <v>3336030514</v>
      </c>
      <c r="F79" s="119"/>
    </row>
    <row r="80" spans="1:6" ht="18.75" customHeight="1" x14ac:dyDescent="0.25">
      <c r="A80" s="140" t="s">
        <v>1272</v>
      </c>
      <c r="B80" s="146">
        <v>297</v>
      </c>
      <c r="C80" s="140" t="s">
        <v>1455</v>
      </c>
      <c r="D80" s="145" t="s">
        <v>2433</v>
      </c>
      <c r="E80" s="146">
        <v>3336030515</v>
      </c>
      <c r="F80" s="119"/>
    </row>
    <row r="81" spans="1:6" ht="18" customHeight="1" x14ac:dyDescent="0.25">
      <c r="A81" s="140" t="s">
        <v>1272</v>
      </c>
      <c r="B81" s="146">
        <v>766</v>
      </c>
      <c r="C81" s="140" t="s">
        <v>1704</v>
      </c>
      <c r="D81" s="145" t="s">
        <v>2433</v>
      </c>
      <c r="E81" s="146">
        <v>3336030516</v>
      </c>
      <c r="F81" s="119"/>
    </row>
    <row r="82" spans="1:6" ht="18.75" customHeight="1" x14ac:dyDescent="0.25">
      <c r="A82" s="140" t="s">
        <v>1270</v>
      </c>
      <c r="B82" s="146">
        <v>566</v>
      </c>
      <c r="C82" s="140" t="s">
        <v>1583</v>
      </c>
      <c r="D82" s="145" t="s">
        <v>2433</v>
      </c>
      <c r="E82" s="146">
        <v>3336030517</v>
      </c>
      <c r="F82" s="119"/>
    </row>
    <row r="83" spans="1:6" ht="18.75" customHeight="1" x14ac:dyDescent="0.25">
      <c r="A83" s="140" t="s">
        <v>1271</v>
      </c>
      <c r="B83" s="146">
        <v>386</v>
      </c>
      <c r="C83" s="140" t="s">
        <v>1480</v>
      </c>
      <c r="D83" s="145" t="s">
        <v>2433</v>
      </c>
      <c r="E83" s="146">
        <v>3336030518</v>
      </c>
      <c r="F83" s="119"/>
    </row>
    <row r="84" spans="1:6" ht="18.75" customHeight="1" x14ac:dyDescent="0.25">
      <c r="A84" s="140" t="s">
        <v>1270</v>
      </c>
      <c r="B84" s="137">
        <v>567</v>
      </c>
      <c r="C84" s="140" t="s">
        <v>1584</v>
      </c>
      <c r="D84" s="145" t="s">
        <v>2433</v>
      </c>
      <c r="E84" s="146">
        <v>3336030526</v>
      </c>
      <c r="F84" s="119"/>
    </row>
    <row r="85" spans="1:6" ht="18.75" customHeight="1" x14ac:dyDescent="0.25">
      <c r="A85" s="140" t="s">
        <v>1270</v>
      </c>
      <c r="B85" s="137">
        <v>406</v>
      </c>
      <c r="C85" s="140" t="s">
        <v>1495</v>
      </c>
      <c r="D85" s="145" t="s">
        <v>2433</v>
      </c>
      <c r="E85" s="154">
        <v>3336030524</v>
      </c>
    </row>
    <row r="86" spans="1:6" ht="18.75" customHeight="1" x14ac:dyDescent="0.25">
      <c r="A86" s="140" t="s">
        <v>1270</v>
      </c>
      <c r="B86" s="137">
        <v>517</v>
      </c>
      <c r="C86" s="140" t="s">
        <v>1548</v>
      </c>
      <c r="D86" s="145" t="s">
        <v>2433</v>
      </c>
      <c r="E86" s="154">
        <v>3336030521</v>
      </c>
    </row>
    <row r="87" spans="1:6" ht="18.75" customHeight="1" x14ac:dyDescent="0.25">
      <c r="A87" s="140" t="s">
        <v>1270</v>
      </c>
      <c r="B87" s="137">
        <v>227</v>
      </c>
      <c r="C87" s="140" t="s">
        <v>2335</v>
      </c>
      <c r="D87" s="145" t="s">
        <v>2433</v>
      </c>
      <c r="E87" s="146">
        <v>3336030427</v>
      </c>
    </row>
    <row r="88" spans="1:6" ht="18.75" customHeight="1" thickBot="1" x14ac:dyDescent="0.3">
      <c r="A88" s="142" t="s">
        <v>2460</v>
      </c>
      <c r="B88" s="153">
        <v>17</v>
      </c>
      <c r="C88" s="175"/>
      <c r="D88" s="176"/>
      <c r="E88" s="177"/>
    </row>
    <row r="89" spans="1:6" ht="15.75" thickBot="1" x14ac:dyDescent="0.3">
      <c r="A89" s="178"/>
      <c r="B89" s="173"/>
      <c r="C89" s="173"/>
      <c r="D89" s="173"/>
      <c r="E89" s="174"/>
    </row>
    <row r="90" spans="1:6" ht="18.75" customHeight="1" thickBot="1" x14ac:dyDescent="0.3">
      <c r="A90" s="192" t="s">
        <v>2572</v>
      </c>
      <c r="B90" s="193"/>
      <c r="C90" s="193"/>
      <c r="D90" s="193"/>
      <c r="E90" s="194"/>
    </row>
    <row r="91" spans="1:6" ht="18" x14ac:dyDescent="0.25">
      <c r="A91" s="149" t="s">
        <v>15</v>
      </c>
      <c r="B91" s="149" t="s">
        <v>2407</v>
      </c>
      <c r="C91" s="149" t="s">
        <v>46</v>
      </c>
      <c r="D91" s="152" t="s">
        <v>2410</v>
      </c>
      <c r="E91" s="149" t="s">
        <v>2408</v>
      </c>
    </row>
    <row r="92" spans="1:6" ht="18" x14ac:dyDescent="0.25">
      <c r="A92" s="140" t="s">
        <v>1270</v>
      </c>
      <c r="B92" s="137">
        <v>54</v>
      </c>
      <c r="C92" s="140" t="s">
        <v>2310</v>
      </c>
      <c r="D92" s="145" t="s">
        <v>2607</v>
      </c>
      <c r="E92" s="146">
        <v>3336029993</v>
      </c>
    </row>
    <row r="93" spans="1:6" ht="18.75" customHeight="1" x14ac:dyDescent="0.25">
      <c r="A93" s="140" t="s">
        <v>1270</v>
      </c>
      <c r="B93" s="137">
        <v>165</v>
      </c>
      <c r="C93" s="140" t="s">
        <v>2305</v>
      </c>
      <c r="D93" s="145" t="s">
        <v>2607</v>
      </c>
      <c r="E93" s="146">
        <v>3336030424</v>
      </c>
    </row>
    <row r="94" spans="1:6" ht="18" x14ac:dyDescent="0.25">
      <c r="A94" s="140" t="s">
        <v>1272</v>
      </c>
      <c r="B94" s="137">
        <v>829</v>
      </c>
      <c r="C94" s="140" t="s">
        <v>1748</v>
      </c>
      <c r="D94" s="145" t="s">
        <v>2625</v>
      </c>
      <c r="E94" s="146">
        <v>3336030323</v>
      </c>
    </row>
    <row r="95" spans="1:6" ht="18" x14ac:dyDescent="0.25">
      <c r="A95" s="140" t="s">
        <v>1270</v>
      </c>
      <c r="B95" s="137">
        <v>359</v>
      </c>
      <c r="C95" s="140" t="s">
        <v>2339</v>
      </c>
      <c r="D95" s="145" t="s">
        <v>2542</v>
      </c>
      <c r="E95" s="146">
        <v>3336030401</v>
      </c>
    </row>
    <row r="96" spans="1:6" ht="18" x14ac:dyDescent="0.25">
      <c r="A96" s="140" t="s">
        <v>1270</v>
      </c>
      <c r="B96" s="137">
        <v>39</v>
      </c>
      <c r="C96" s="140" t="s">
        <v>1317</v>
      </c>
      <c r="D96" s="145" t="s">
        <v>2625</v>
      </c>
      <c r="E96" s="146">
        <v>3336030282</v>
      </c>
    </row>
    <row r="97" spans="1:5" ht="18" x14ac:dyDescent="0.25">
      <c r="A97" s="140" t="s">
        <v>1270</v>
      </c>
      <c r="B97" s="137">
        <v>983</v>
      </c>
      <c r="C97" s="140" t="s">
        <v>1865</v>
      </c>
      <c r="D97" s="145" t="s">
        <v>2625</v>
      </c>
      <c r="E97" s="146">
        <v>3336030283</v>
      </c>
    </row>
    <row r="98" spans="1:5" ht="18.75" customHeight="1" x14ac:dyDescent="0.25">
      <c r="A98" s="140" t="s">
        <v>1272</v>
      </c>
      <c r="B98" s="146">
        <v>50</v>
      </c>
      <c r="C98" s="140" t="s">
        <v>1324</v>
      </c>
      <c r="D98" s="145" t="s">
        <v>2625</v>
      </c>
      <c r="E98" s="146">
        <v>3336030522</v>
      </c>
    </row>
    <row r="99" spans="1:5" ht="18.75" customHeight="1" thickBot="1" x14ac:dyDescent="0.3">
      <c r="A99" s="142" t="s">
        <v>2460</v>
      </c>
      <c r="B99" s="138">
        <v>7</v>
      </c>
      <c r="C99" s="199"/>
      <c r="D99" s="200"/>
      <c r="E99" s="201"/>
    </row>
    <row r="100" spans="1:5" ht="15.75" thickBot="1" x14ac:dyDescent="0.3">
      <c r="A100" s="184"/>
      <c r="B100" s="185"/>
      <c r="C100" s="169"/>
      <c r="D100" s="169"/>
      <c r="E100" s="170"/>
    </row>
    <row r="101" spans="1:5" ht="18.75" customHeight="1" thickBot="1" x14ac:dyDescent="0.3">
      <c r="A101" s="195" t="s">
        <v>2462</v>
      </c>
      <c r="B101" s="196"/>
      <c r="C101" s="171"/>
      <c r="D101" s="171"/>
      <c r="E101" s="172"/>
    </row>
    <row r="102" spans="1:5" ht="18.75" thickBot="1" x14ac:dyDescent="0.3">
      <c r="A102" s="197">
        <v>72</v>
      </c>
      <c r="B102" s="198"/>
      <c r="C102" s="171"/>
      <c r="D102" s="171"/>
      <c r="E102" s="172"/>
    </row>
    <row r="103" spans="1:5" ht="15.75" thickBot="1" x14ac:dyDescent="0.3">
      <c r="A103" s="184"/>
      <c r="B103" s="185"/>
      <c r="C103" s="173"/>
      <c r="D103" s="173"/>
      <c r="E103" s="174"/>
    </row>
    <row r="104" spans="1:5" ht="18.75" thickBot="1" x14ac:dyDescent="0.3">
      <c r="A104" s="179" t="s">
        <v>2463</v>
      </c>
      <c r="B104" s="180"/>
      <c r="C104" s="180"/>
      <c r="D104" s="180"/>
      <c r="E104" s="181"/>
    </row>
    <row r="105" spans="1:5" ht="18.75" customHeight="1" x14ac:dyDescent="0.25">
      <c r="A105" s="149" t="s">
        <v>15</v>
      </c>
      <c r="B105" s="149" t="s">
        <v>2407</v>
      </c>
      <c r="C105" s="149" t="s">
        <v>46</v>
      </c>
      <c r="D105" s="182" t="s">
        <v>2410</v>
      </c>
      <c r="E105" s="183"/>
    </row>
    <row r="106" spans="1:5" ht="18" x14ac:dyDescent="0.25">
      <c r="A106" s="140" t="s">
        <v>1271</v>
      </c>
      <c r="B106" s="139">
        <v>893</v>
      </c>
      <c r="C106" s="140" t="s">
        <v>1798</v>
      </c>
      <c r="D106" s="167" t="s">
        <v>2620</v>
      </c>
      <c r="E106" s="168"/>
    </row>
    <row r="107" spans="1:5" ht="18" x14ac:dyDescent="0.25">
      <c r="A107" s="140" t="s">
        <v>1270</v>
      </c>
      <c r="B107" s="139">
        <v>60</v>
      </c>
      <c r="C107" s="140" t="s">
        <v>1329</v>
      </c>
      <c r="D107" s="167" t="s">
        <v>2574</v>
      </c>
      <c r="E107" s="168"/>
    </row>
    <row r="108" spans="1:5" ht="18.75" customHeight="1" x14ac:dyDescent="0.25">
      <c r="A108" s="140" t="s">
        <v>1270</v>
      </c>
      <c r="B108" s="139">
        <v>578</v>
      </c>
      <c r="C108" s="140" t="s">
        <v>1594</v>
      </c>
      <c r="D108" s="167" t="s">
        <v>2620</v>
      </c>
      <c r="E108" s="168"/>
    </row>
    <row r="109" spans="1:5" ht="18" x14ac:dyDescent="0.25">
      <c r="A109" s="140" t="s">
        <v>1272</v>
      </c>
      <c r="B109" s="139">
        <v>375</v>
      </c>
      <c r="C109" s="140" t="s">
        <v>2637</v>
      </c>
      <c r="D109" s="167" t="s">
        <v>2574</v>
      </c>
      <c r="E109" s="168"/>
    </row>
    <row r="110" spans="1:5" ht="18.75" customHeight="1" x14ac:dyDescent="0.25">
      <c r="A110" s="140" t="s">
        <v>1270</v>
      </c>
      <c r="B110" s="139">
        <v>525</v>
      </c>
      <c r="C110" s="140" t="s">
        <v>2338</v>
      </c>
      <c r="D110" s="167" t="s">
        <v>2574</v>
      </c>
      <c r="E110" s="168"/>
    </row>
    <row r="111" spans="1:5" ht="18" x14ac:dyDescent="0.25">
      <c r="A111" s="140" t="s">
        <v>1272</v>
      </c>
      <c r="B111" s="139">
        <v>829</v>
      </c>
      <c r="C111" s="140" t="s">
        <v>1748</v>
      </c>
      <c r="D111" s="167" t="s">
        <v>2574</v>
      </c>
      <c r="E111" s="168"/>
    </row>
    <row r="112" spans="1:5" ht="18" x14ac:dyDescent="0.25">
      <c r="A112" s="140" t="s">
        <v>1271</v>
      </c>
      <c r="B112" s="139">
        <v>963</v>
      </c>
      <c r="C112" s="140" t="s">
        <v>1850</v>
      </c>
      <c r="D112" s="167" t="s">
        <v>2574</v>
      </c>
      <c r="E112" s="168"/>
    </row>
    <row r="113" spans="1:5" ht="18.75" customHeight="1" x14ac:dyDescent="0.25">
      <c r="A113" s="140" t="s">
        <v>1273</v>
      </c>
      <c r="B113" s="139">
        <v>348</v>
      </c>
      <c r="C113" s="140" t="s">
        <v>1688</v>
      </c>
      <c r="D113" s="167" t="s">
        <v>2574</v>
      </c>
      <c r="E113" s="168"/>
    </row>
    <row r="114" spans="1:5" ht="18" x14ac:dyDescent="0.25">
      <c r="A114" s="140" t="s">
        <v>1270</v>
      </c>
      <c r="B114" s="139">
        <v>527</v>
      </c>
      <c r="C114" s="140" t="s">
        <v>1949</v>
      </c>
      <c r="D114" s="167" t="s">
        <v>2574</v>
      </c>
      <c r="E114" s="168"/>
    </row>
    <row r="115" spans="1:5" ht="18" x14ac:dyDescent="0.25">
      <c r="A115" s="140" t="s">
        <v>1273</v>
      </c>
      <c r="B115" s="139">
        <v>532</v>
      </c>
      <c r="C115" s="140" t="s">
        <v>1559</v>
      </c>
      <c r="D115" s="167" t="s">
        <v>2574</v>
      </c>
      <c r="E115" s="168"/>
    </row>
    <row r="116" spans="1:5" ht="18" x14ac:dyDescent="0.25">
      <c r="A116" s="140" t="s">
        <v>1273</v>
      </c>
      <c r="B116" s="139">
        <v>594</v>
      </c>
      <c r="C116" s="140" t="s">
        <v>1608</v>
      </c>
      <c r="D116" s="167" t="s">
        <v>2574</v>
      </c>
      <c r="E116" s="168"/>
    </row>
    <row r="117" spans="1:5" ht="18" x14ac:dyDescent="0.25">
      <c r="A117" s="140" t="s">
        <v>1270</v>
      </c>
      <c r="B117" s="139">
        <v>54</v>
      </c>
      <c r="C117" s="140" t="s">
        <v>2310</v>
      </c>
      <c r="D117" s="167" t="s">
        <v>2574</v>
      </c>
      <c r="E117" s="168"/>
    </row>
    <row r="118" spans="1:5" ht="18" x14ac:dyDescent="0.25">
      <c r="A118" s="140" t="s">
        <v>1273</v>
      </c>
      <c r="B118" s="139">
        <v>136</v>
      </c>
      <c r="C118" s="140" t="s">
        <v>2376</v>
      </c>
      <c r="D118" s="167" t="s">
        <v>2574</v>
      </c>
      <c r="E118" s="168"/>
    </row>
    <row r="119" spans="1:5" ht="18" x14ac:dyDescent="0.25">
      <c r="A119" s="140" t="s">
        <v>1271</v>
      </c>
      <c r="B119" s="139">
        <v>211</v>
      </c>
      <c r="C119" s="140" t="s">
        <v>1410</v>
      </c>
      <c r="D119" s="167" t="s">
        <v>2574</v>
      </c>
      <c r="E119" s="168"/>
    </row>
    <row r="120" spans="1:5" ht="18" x14ac:dyDescent="0.25">
      <c r="A120" s="140" t="s">
        <v>1272</v>
      </c>
      <c r="B120" s="139">
        <v>512</v>
      </c>
      <c r="C120" s="140" t="s">
        <v>2253</v>
      </c>
      <c r="D120" s="167" t="s">
        <v>2574</v>
      </c>
      <c r="E120" s="168"/>
    </row>
    <row r="121" spans="1:5" ht="18" x14ac:dyDescent="0.25">
      <c r="A121" s="140" t="s">
        <v>1273</v>
      </c>
      <c r="B121" s="139">
        <v>22</v>
      </c>
      <c r="C121" s="140" t="s">
        <v>2374</v>
      </c>
      <c r="D121" s="167" t="s">
        <v>2574</v>
      </c>
      <c r="E121" s="168"/>
    </row>
    <row r="122" spans="1:5" ht="18" x14ac:dyDescent="0.25">
      <c r="A122" s="140" t="s">
        <v>1273</v>
      </c>
      <c r="B122" s="139">
        <v>277</v>
      </c>
      <c r="C122" s="140" t="s">
        <v>1444</v>
      </c>
      <c r="D122" s="167" t="s">
        <v>2574</v>
      </c>
      <c r="E122" s="168"/>
    </row>
    <row r="123" spans="1:5" ht="18" x14ac:dyDescent="0.25">
      <c r="A123" s="140" t="s">
        <v>1273</v>
      </c>
      <c r="B123" s="139">
        <v>731</v>
      </c>
      <c r="C123" s="140" t="s">
        <v>1674</v>
      </c>
      <c r="D123" s="167" t="s">
        <v>2574</v>
      </c>
      <c r="E123" s="168"/>
    </row>
    <row r="124" spans="1:5" ht="18" x14ac:dyDescent="0.25">
      <c r="A124" s="140" t="s">
        <v>1272</v>
      </c>
      <c r="B124" s="139">
        <v>780</v>
      </c>
      <c r="C124" s="140" t="s">
        <v>1714</v>
      </c>
      <c r="D124" s="167" t="s">
        <v>2574</v>
      </c>
      <c r="E124" s="168"/>
    </row>
    <row r="125" spans="1:5" ht="18.75" thickBot="1" x14ac:dyDescent="0.3">
      <c r="A125" s="142" t="s">
        <v>2460</v>
      </c>
      <c r="B125" s="138">
        <v>19</v>
      </c>
      <c r="C125" s="175"/>
      <c r="D125" s="176"/>
      <c r="E125" s="177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8">
    <mergeCell ref="F1:G1"/>
    <mergeCell ref="D121:E121"/>
    <mergeCell ref="D122:E122"/>
    <mergeCell ref="D123:E123"/>
    <mergeCell ref="D124:E124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A16:E16"/>
    <mergeCell ref="A17:E17"/>
    <mergeCell ref="D105:E105"/>
    <mergeCell ref="A103:B103"/>
    <mergeCell ref="D106:E106"/>
    <mergeCell ref="C67:E67"/>
    <mergeCell ref="A68:E68"/>
    <mergeCell ref="A104:E104"/>
    <mergeCell ref="A69:E69"/>
    <mergeCell ref="A90:E90"/>
    <mergeCell ref="A101:B101"/>
    <mergeCell ref="A102:B102"/>
    <mergeCell ref="C88:E88"/>
    <mergeCell ref="A89:E89"/>
    <mergeCell ref="C99:E99"/>
    <mergeCell ref="A100:B100"/>
    <mergeCell ref="D107:E107"/>
    <mergeCell ref="C100:E103"/>
    <mergeCell ref="C125:E125"/>
    <mergeCell ref="D112:E112"/>
    <mergeCell ref="D114:E114"/>
    <mergeCell ref="D113:E113"/>
    <mergeCell ref="D115:E115"/>
    <mergeCell ref="D116:E116"/>
    <mergeCell ref="D109:E109"/>
    <mergeCell ref="D110:E110"/>
    <mergeCell ref="D111:E111"/>
    <mergeCell ref="D108:E108"/>
    <mergeCell ref="D117:E117"/>
    <mergeCell ref="D118:E118"/>
    <mergeCell ref="D119:E119"/>
    <mergeCell ref="D120:E120"/>
  </mergeCells>
  <phoneticPr fontId="45" type="noConversion"/>
  <conditionalFormatting sqref="B68:B69">
    <cfRule type="duplicateValues" dxfId="380" priority="104"/>
  </conditionalFormatting>
  <conditionalFormatting sqref="B68:B69">
    <cfRule type="duplicateValues" dxfId="379" priority="102"/>
    <cfRule type="duplicateValues" dxfId="378" priority="103"/>
  </conditionalFormatting>
  <conditionalFormatting sqref="B68:B69">
    <cfRule type="duplicateValues" dxfId="377" priority="99"/>
    <cfRule type="duplicateValues" dxfId="376" priority="100"/>
    <cfRule type="duplicateValues" dxfId="375" priority="101"/>
  </conditionalFormatting>
  <conditionalFormatting sqref="E68:E69">
    <cfRule type="duplicateValues" dxfId="374" priority="97"/>
    <cfRule type="duplicateValues" dxfId="373" priority="98"/>
  </conditionalFormatting>
  <conditionalFormatting sqref="E68:E69">
    <cfRule type="duplicateValues" dxfId="372" priority="96"/>
  </conditionalFormatting>
  <conditionalFormatting sqref="E68:E69">
    <cfRule type="duplicateValues" dxfId="371" priority="93"/>
    <cfRule type="duplicateValues" dxfId="370" priority="94"/>
    <cfRule type="duplicateValues" dxfId="369" priority="95"/>
  </conditionalFormatting>
  <conditionalFormatting sqref="B25:B29">
    <cfRule type="duplicateValues" dxfId="368" priority="92"/>
  </conditionalFormatting>
  <conditionalFormatting sqref="B25:B29">
    <cfRule type="duplicateValues" dxfId="367" priority="90"/>
    <cfRule type="duplicateValues" dxfId="366" priority="91"/>
  </conditionalFormatting>
  <conditionalFormatting sqref="B25:B29">
    <cfRule type="duplicateValues" dxfId="365" priority="87"/>
    <cfRule type="duplicateValues" dxfId="364" priority="88"/>
    <cfRule type="duplicateValues" dxfId="363" priority="89"/>
  </conditionalFormatting>
  <conditionalFormatting sqref="E21:E24">
    <cfRule type="duplicateValues" dxfId="362" priority="85"/>
    <cfRule type="duplicateValues" dxfId="361" priority="86"/>
  </conditionalFormatting>
  <conditionalFormatting sqref="E21:E24">
    <cfRule type="duplicateValues" dxfId="360" priority="84"/>
  </conditionalFormatting>
  <conditionalFormatting sqref="E21:E24">
    <cfRule type="duplicateValues" dxfId="359" priority="81"/>
    <cfRule type="duplicateValues" dxfId="358" priority="82"/>
    <cfRule type="duplicateValues" dxfId="357" priority="83"/>
  </conditionalFormatting>
  <conditionalFormatting sqref="E25:E29">
    <cfRule type="duplicateValues" dxfId="356" priority="79"/>
    <cfRule type="duplicateValues" dxfId="355" priority="80"/>
  </conditionalFormatting>
  <conditionalFormatting sqref="E25:E29">
    <cfRule type="duplicateValues" dxfId="354" priority="78"/>
  </conditionalFormatting>
  <conditionalFormatting sqref="E25:E29">
    <cfRule type="duplicateValues" dxfId="353" priority="75"/>
    <cfRule type="duplicateValues" dxfId="352" priority="76"/>
    <cfRule type="duplicateValues" dxfId="351" priority="77"/>
  </conditionalFormatting>
  <conditionalFormatting sqref="B65:B425 B48:B63 B21:B46 B15:B19 B1:B7 B9:B13">
    <cfRule type="duplicateValues" dxfId="350" priority="74"/>
  </conditionalFormatting>
  <conditionalFormatting sqref="B21:B24">
    <cfRule type="duplicateValues" dxfId="349" priority="105"/>
  </conditionalFormatting>
  <conditionalFormatting sqref="B21:B24">
    <cfRule type="duplicateValues" dxfId="348" priority="106"/>
    <cfRule type="duplicateValues" dxfId="347" priority="107"/>
  </conditionalFormatting>
  <conditionalFormatting sqref="B21:B24">
    <cfRule type="duplicateValues" dxfId="346" priority="108"/>
    <cfRule type="duplicateValues" dxfId="345" priority="109"/>
    <cfRule type="duplicateValues" dxfId="344" priority="110"/>
  </conditionalFormatting>
  <conditionalFormatting sqref="E30:E31">
    <cfRule type="duplicateValues" dxfId="343" priority="72"/>
    <cfRule type="duplicateValues" dxfId="342" priority="73"/>
  </conditionalFormatting>
  <conditionalFormatting sqref="E30:E31">
    <cfRule type="duplicateValues" dxfId="341" priority="71"/>
  </conditionalFormatting>
  <conditionalFormatting sqref="E30:E31">
    <cfRule type="duplicateValues" dxfId="340" priority="68"/>
    <cfRule type="duplicateValues" dxfId="339" priority="69"/>
    <cfRule type="duplicateValues" dxfId="338" priority="70"/>
  </conditionalFormatting>
  <conditionalFormatting sqref="E30:E31">
    <cfRule type="duplicateValues" dxfId="337" priority="67"/>
  </conditionalFormatting>
  <conditionalFormatting sqref="E96:E425 E44:E46 E1:E7 E61:E63 E9:E19 E21:E29 E48:E53 E65:E70 E73:E85">
    <cfRule type="duplicateValues" dxfId="336" priority="111"/>
  </conditionalFormatting>
  <conditionalFormatting sqref="E65:E67 E15:E16">
    <cfRule type="duplicateValues" dxfId="335" priority="112"/>
    <cfRule type="duplicateValues" dxfId="334" priority="113"/>
  </conditionalFormatting>
  <conditionalFormatting sqref="E65:E67 E15:E16">
    <cfRule type="duplicateValues" dxfId="333" priority="114"/>
  </conditionalFormatting>
  <conditionalFormatting sqref="E65:E67 E15:E16">
    <cfRule type="duplicateValues" dxfId="332" priority="115"/>
    <cfRule type="duplicateValues" dxfId="331" priority="116"/>
    <cfRule type="duplicateValues" dxfId="330" priority="117"/>
  </conditionalFormatting>
  <conditionalFormatting sqref="B65:B67">
    <cfRule type="duplicateValues" dxfId="329" priority="118"/>
  </conditionalFormatting>
  <conditionalFormatting sqref="B65:B67">
    <cfRule type="duplicateValues" dxfId="328" priority="119"/>
    <cfRule type="duplicateValues" dxfId="327" priority="120"/>
  </conditionalFormatting>
  <conditionalFormatting sqref="B65:B67">
    <cfRule type="duplicateValues" dxfId="326" priority="121"/>
    <cfRule type="duplicateValues" dxfId="325" priority="122"/>
    <cfRule type="duplicateValues" dxfId="324" priority="123"/>
  </conditionalFormatting>
  <conditionalFormatting sqref="E54 E60">
    <cfRule type="duplicateValues" dxfId="323" priority="60"/>
    <cfRule type="duplicateValues" dxfId="322" priority="61"/>
  </conditionalFormatting>
  <conditionalFormatting sqref="E54 E60">
    <cfRule type="duplicateValues" dxfId="321" priority="62"/>
  </conditionalFormatting>
  <conditionalFormatting sqref="E54 E60">
    <cfRule type="duplicateValues" dxfId="320" priority="63"/>
    <cfRule type="duplicateValues" dxfId="319" priority="64"/>
    <cfRule type="duplicateValues" dxfId="318" priority="65"/>
  </conditionalFormatting>
  <conditionalFormatting sqref="E54">
    <cfRule type="duplicateValues" dxfId="317" priority="66"/>
  </conditionalFormatting>
  <conditionalFormatting sqref="E32">
    <cfRule type="duplicateValues" dxfId="316" priority="58"/>
    <cfRule type="duplicateValues" dxfId="315" priority="59"/>
  </conditionalFormatting>
  <conditionalFormatting sqref="E32">
    <cfRule type="duplicateValues" dxfId="314" priority="57"/>
  </conditionalFormatting>
  <conditionalFormatting sqref="E32">
    <cfRule type="duplicateValues" dxfId="313" priority="54"/>
    <cfRule type="duplicateValues" dxfId="312" priority="55"/>
    <cfRule type="duplicateValues" dxfId="311" priority="56"/>
  </conditionalFormatting>
  <conditionalFormatting sqref="E32">
    <cfRule type="duplicateValues" dxfId="310" priority="53"/>
  </conditionalFormatting>
  <conditionalFormatting sqref="E90">
    <cfRule type="duplicateValues" dxfId="309" priority="52"/>
  </conditionalFormatting>
  <conditionalFormatting sqref="B70:B73">
    <cfRule type="duplicateValues" dxfId="308" priority="124"/>
  </conditionalFormatting>
  <conditionalFormatting sqref="B70:B73">
    <cfRule type="duplicateValues" dxfId="307" priority="125"/>
    <cfRule type="duplicateValues" dxfId="306" priority="126"/>
  </conditionalFormatting>
  <conditionalFormatting sqref="B70:B73">
    <cfRule type="duplicateValues" dxfId="305" priority="127"/>
    <cfRule type="duplicateValues" dxfId="304" priority="128"/>
    <cfRule type="duplicateValues" dxfId="303" priority="129"/>
  </conditionalFormatting>
  <conditionalFormatting sqref="E70 E73">
    <cfRule type="duplicateValues" dxfId="302" priority="130"/>
    <cfRule type="duplicateValues" dxfId="301" priority="131"/>
  </conditionalFormatting>
  <conditionalFormatting sqref="E70 E73">
    <cfRule type="duplicateValues" dxfId="300" priority="132"/>
  </conditionalFormatting>
  <conditionalFormatting sqref="E70 E73">
    <cfRule type="duplicateValues" dxfId="299" priority="133"/>
    <cfRule type="duplicateValues" dxfId="298" priority="134"/>
    <cfRule type="duplicateValues" dxfId="297" priority="135"/>
  </conditionalFormatting>
  <conditionalFormatting sqref="E48:E53">
    <cfRule type="duplicateValues" dxfId="296" priority="136"/>
    <cfRule type="duplicateValues" dxfId="295" priority="137"/>
  </conditionalFormatting>
  <conditionalFormatting sqref="E48:E53">
    <cfRule type="duplicateValues" dxfId="294" priority="138"/>
  </conditionalFormatting>
  <conditionalFormatting sqref="E48:E53">
    <cfRule type="duplicateValues" dxfId="293" priority="139"/>
    <cfRule type="duplicateValues" dxfId="292" priority="140"/>
    <cfRule type="duplicateValues" dxfId="291" priority="141"/>
  </conditionalFormatting>
  <conditionalFormatting sqref="B48:B60">
    <cfRule type="duplicateValues" dxfId="290" priority="142"/>
  </conditionalFormatting>
  <conditionalFormatting sqref="B48:B60">
    <cfRule type="duplicateValues" dxfId="289" priority="143"/>
    <cfRule type="duplicateValues" dxfId="288" priority="144"/>
  </conditionalFormatting>
  <conditionalFormatting sqref="B48:B60">
    <cfRule type="duplicateValues" dxfId="287" priority="145"/>
    <cfRule type="duplicateValues" dxfId="286" priority="146"/>
    <cfRule type="duplicateValues" dxfId="285" priority="147"/>
  </conditionalFormatting>
  <conditionalFormatting sqref="E92:E95">
    <cfRule type="duplicateValues" dxfId="284" priority="51"/>
  </conditionalFormatting>
  <conditionalFormatting sqref="E33">
    <cfRule type="duplicateValues" dxfId="283" priority="49"/>
    <cfRule type="duplicateValues" dxfId="282" priority="50"/>
  </conditionalFormatting>
  <conditionalFormatting sqref="E33">
    <cfRule type="duplicateValues" dxfId="281" priority="48"/>
  </conditionalFormatting>
  <conditionalFormatting sqref="E33">
    <cfRule type="duplicateValues" dxfId="280" priority="45"/>
    <cfRule type="duplicateValues" dxfId="279" priority="46"/>
    <cfRule type="duplicateValues" dxfId="278" priority="47"/>
  </conditionalFormatting>
  <conditionalFormatting sqref="E33">
    <cfRule type="duplicateValues" dxfId="277" priority="44"/>
  </conditionalFormatting>
  <conditionalFormatting sqref="E34:E35">
    <cfRule type="duplicateValues" dxfId="276" priority="42"/>
    <cfRule type="duplicateValues" dxfId="275" priority="43"/>
  </conditionalFormatting>
  <conditionalFormatting sqref="E34:E35">
    <cfRule type="duplicateValues" dxfId="274" priority="41"/>
  </conditionalFormatting>
  <conditionalFormatting sqref="E34:E35">
    <cfRule type="duplicateValues" dxfId="273" priority="38"/>
    <cfRule type="duplicateValues" dxfId="272" priority="39"/>
    <cfRule type="duplicateValues" dxfId="271" priority="40"/>
  </conditionalFormatting>
  <conditionalFormatting sqref="E34:E35">
    <cfRule type="duplicateValues" dxfId="270" priority="37"/>
  </conditionalFormatting>
  <conditionalFormatting sqref="E86:E89">
    <cfRule type="duplicateValues" dxfId="269" priority="148"/>
  </conditionalFormatting>
  <conditionalFormatting sqref="E36:E38">
    <cfRule type="duplicateValues" dxfId="268" priority="35"/>
    <cfRule type="duplicateValues" dxfId="267" priority="36"/>
  </conditionalFormatting>
  <conditionalFormatting sqref="E36:E38">
    <cfRule type="duplicateValues" dxfId="266" priority="34"/>
  </conditionalFormatting>
  <conditionalFormatting sqref="E36:E38">
    <cfRule type="duplicateValues" dxfId="265" priority="31"/>
    <cfRule type="duplicateValues" dxfId="264" priority="32"/>
    <cfRule type="duplicateValues" dxfId="263" priority="33"/>
  </conditionalFormatting>
  <conditionalFormatting sqref="E36:E38">
    <cfRule type="duplicateValues" dxfId="262" priority="30"/>
  </conditionalFormatting>
  <conditionalFormatting sqref="E55:E59">
    <cfRule type="duplicateValues" dxfId="261" priority="23"/>
    <cfRule type="duplicateValues" dxfId="260" priority="24"/>
  </conditionalFormatting>
  <conditionalFormatting sqref="E55:E59">
    <cfRule type="duplicateValues" dxfId="259" priority="25"/>
  </conditionalFormatting>
  <conditionalFormatting sqref="E55:E59">
    <cfRule type="duplicateValues" dxfId="258" priority="26"/>
    <cfRule type="duplicateValues" dxfId="257" priority="27"/>
    <cfRule type="duplicateValues" dxfId="256" priority="28"/>
  </conditionalFormatting>
  <conditionalFormatting sqref="E55:E59">
    <cfRule type="duplicateValues" dxfId="255" priority="29"/>
  </conditionalFormatting>
  <conditionalFormatting sqref="E71:E72">
    <cfRule type="duplicateValues" dxfId="254" priority="16"/>
  </conditionalFormatting>
  <conditionalFormatting sqref="E71:E72">
    <cfRule type="duplicateValues" dxfId="253" priority="17"/>
    <cfRule type="duplicateValues" dxfId="252" priority="18"/>
  </conditionalFormatting>
  <conditionalFormatting sqref="E71:E72">
    <cfRule type="duplicateValues" dxfId="251" priority="19"/>
  </conditionalFormatting>
  <conditionalFormatting sqref="E71:E72">
    <cfRule type="duplicateValues" dxfId="250" priority="20"/>
    <cfRule type="duplicateValues" dxfId="249" priority="21"/>
    <cfRule type="duplicateValues" dxfId="248" priority="22"/>
  </conditionalFormatting>
  <conditionalFormatting sqref="E39">
    <cfRule type="duplicateValues" dxfId="247" priority="14"/>
    <cfRule type="duplicateValues" dxfId="246" priority="15"/>
  </conditionalFormatting>
  <conditionalFormatting sqref="E39">
    <cfRule type="duplicateValues" dxfId="245" priority="13"/>
  </conditionalFormatting>
  <conditionalFormatting sqref="E39">
    <cfRule type="duplicateValues" dxfId="244" priority="10"/>
    <cfRule type="duplicateValues" dxfId="243" priority="11"/>
    <cfRule type="duplicateValues" dxfId="242" priority="12"/>
  </conditionalFormatting>
  <conditionalFormatting sqref="E39">
    <cfRule type="duplicateValues" dxfId="241" priority="9"/>
  </conditionalFormatting>
  <conditionalFormatting sqref="E40:E43">
    <cfRule type="duplicateValues" dxfId="240" priority="7"/>
    <cfRule type="duplicateValues" dxfId="239" priority="8"/>
  </conditionalFormatting>
  <conditionalFormatting sqref="E40:E43">
    <cfRule type="duplicateValues" dxfId="238" priority="6"/>
  </conditionalFormatting>
  <conditionalFormatting sqref="E40:E43">
    <cfRule type="duplicateValues" dxfId="237" priority="3"/>
    <cfRule type="duplicateValues" dxfId="236" priority="4"/>
    <cfRule type="duplicateValues" dxfId="235" priority="5"/>
  </conditionalFormatting>
  <conditionalFormatting sqref="E40:E43">
    <cfRule type="duplicateValues" dxfId="234" priority="2"/>
  </conditionalFormatting>
  <conditionalFormatting sqref="E91">
    <cfRule type="duplicateValues" dxfId="233" priority="1"/>
  </conditionalFormatting>
  <conditionalFormatting sqref="E9:E10">
    <cfRule type="duplicateValues" dxfId="232" priority="149"/>
    <cfRule type="duplicateValues" dxfId="231" priority="150"/>
  </conditionalFormatting>
  <conditionalFormatting sqref="E9:E10">
    <cfRule type="duplicateValues" dxfId="230" priority="151"/>
  </conditionalFormatting>
  <conditionalFormatting sqref="E9:E10">
    <cfRule type="duplicateValues" dxfId="229" priority="152"/>
    <cfRule type="duplicateValues" dxfId="228" priority="153"/>
    <cfRule type="duplicateValues" dxfId="227" priority="154"/>
  </conditionalFormatting>
  <conditionalFormatting sqref="B9:B10">
    <cfRule type="duplicateValues" dxfId="226" priority="155"/>
  </conditionalFormatting>
  <conditionalFormatting sqref="B9:B10">
    <cfRule type="duplicateValues" dxfId="225" priority="156"/>
    <cfRule type="duplicateValues" dxfId="224" priority="157"/>
  </conditionalFormatting>
  <conditionalFormatting sqref="B9:B10">
    <cfRule type="duplicateValues" dxfId="223" priority="158"/>
    <cfRule type="duplicateValues" dxfId="222" priority="159"/>
    <cfRule type="duplicateValues" dxfId="221" priority="160"/>
  </conditionalFormatting>
  <conditionalFormatting sqref="E9:E10">
    <cfRule type="duplicateValues" dxfId="220" priority="161"/>
    <cfRule type="duplicateValues" dxfId="219" priority="162"/>
  </conditionalFormatting>
  <conditionalFormatting sqref="E9:E10">
    <cfRule type="duplicateValues" dxfId="218" priority="163"/>
  </conditionalFormatting>
  <conditionalFormatting sqref="E9:E10">
    <cfRule type="duplicateValues" dxfId="217" priority="164"/>
    <cfRule type="duplicateValues" dxfId="216" priority="165"/>
    <cfRule type="duplicateValues" dxfId="215" priority="166"/>
  </conditionalFormatting>
  <conditionalFormatting sqref="B15:B16">
    <cfRule type="duplicateValues" dxfId="214" priority="167"/>
  </conditionalFormatting>
  <conditionalFormatting sqref="B15:B16">
    <cfRule type="duplicateValues" dxfId="213" priority="168"/>
    <cfRule type="duplicateValues" dxfId="212" priority="169"/>
  </conditionalFormatting>
  <conditionalFormatting sqref="B15:B16">
    <cfRule type="duplicateValues" dxfId="211" priority="170"/>
    <cfRule type="duplicateValues" dxfId="210" priority="171"/>
    <cfRule type="duplicateValues" dxfId="209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08" priority="964"/>
  </conditionalFormatting>
  <conditionalFormatting sqref="B61:B67">
    <cfRule type="duplicateValues" dxfId="207" priority="963"/>
  </conditionalFormatting>
  <conditionalFormatting sqref="B57:B60">
    <cfRule type="duplicateValues" dxfId="206" priority="961"/>
  </conditionalFormatting>
  <conditionalFormatting sqref="B57:B60">
    <cfRule type="duplicateValues" dxfId="205" priority="962"/>
  </conditionalFormatting>
  <conditionalFormatting sqref="B40:B56">
    <cfRule type="duplicateValues" dxfId="204" priority="960"/>
  </conditionalFormatting>
  <conditionalFormatting sqref="B39">
    <cfRule type="duplicateValues" dxfId="203" priority="959"/>
  </conditionalFormatting>
  <conditionalFormatting sqref="B28:B38">
    <cfRule type="duplicateValues" dxfId="202" priority="953"/>
  </conditionalFormatting>
  <conditionalFormatting sqref="B28:B38">
    <cfRule type="duplicateValues" dxfId="201" priority="954"/>
    <cfRule type="duplicateValues" dxfId="200" priority="955"/>
  </conditionalFormatting>
  <conditionalFormatting sqref="B28:B38">
    <cfRule type="duplicateValues" dxfId="199" priority="956"/>
  </conditionalFormatting>
  <conditionalFormatting sqref="B28:B38">
    <cfRule type="duplicateValues" dxfId="198" priority="952"/>
  </conditionalFormatting>
  <conditionalFormatting sqref="B28:B38">
    <cfRule type="duplicateValues" dxfId="197" priority="957"/>
  </conditionalFormatting>
  <conditionalFormatting sqref="B28:B38">
    <cfRule type="duplicateValues" dxfId="196" priority="958"/>
  </conditionalFormatting>
  <conditionalFormatting sqref="B25:B27">
    <cfRule type="duplicateValues" dxfId="195" priority="208"/>
  </conditionalFormatting>
  <conditionalFormatting sqref="B25:B27">
    <cfRule type="duplicateValues" dxfId="194" priority="207"/>
  </conditionalFormatting>
  <conditionalFormatting sqref="B25:B27">
    <cfRule type="duplicateValues" dxfId="193" priority="205"/>
    <cfRule type="duplicateValues" dxfId="192" priority="206"/>
  </conditionalFormatting>
  <conditionalFormatting sqref="B25:B27">
    <cfRule type="duplicateValues" dxfId="191" priority="202"/>
    <cfRule type="duplicateValues" dxfId="190" priority="203"/>
    <cfRule type="duplicateValues" dxfId="189" priority="204"/>
  </conditionalFormatting>
  <conditionalFormatting sqref="B18">
    <cfRule type="duplicateValues" dxfId="188" priority="106"/>
  </conditionalFormatting>
  <conditionalFormatting sqref="B18">
    <cfRule type="duplicateValues" dxfId="187" priority="105"/>
  </conditionalFormatting>
  <conditionalFormatting sqref="B18">
    <cfRule type="duplicateValues" dxfId="186" priority="103"/>
    <cfRule type="duplicateValues" dxfId="185" priority="104"/>
  </conditionalFormatting>
  <conditionalFormatting sqref="B18">
    <cfRule type="duplicateValues" dxfId="184" priority="100"/>
    <cfRule type="duplicateValues" dxfId="183" priority="101"/>
    <cfRule type="duplicateValues" dxfId="182" priority="102"/>
  </conditionalFormatting>
  <conditionalFormatting sqref="B18">
    <cfRule type="duplicateValues" dxfId="181" priority="97"/>
    <cfRule type="duplicateValues" dxfId="180" priority="98"/>
    <cfRule type="duplicateValues" dxfId="179" priority="99"/>
  </conditionalFormatting>
  <conditionalFormatting sqref="B18">
    <cfRule type="duplicateValues" dxfId="178" priority="95"/>
    <cfRule type="duplicateValues" dxfId="177" priority="96"/>
  </conditionalFormatting>
  <conditionalFormatting sqref="B18">
    <cfRule type="duplicateValues" dxfId="176" priority="92"/>
    <cfRule type="duplicateValues" dxfId="175" priority="93"/>
    <cfRule type="duplicateValues" dxfId="174" priority="94"/>
  </conditionalFormatting>
  <conditionalFormatting sqref="B18">
    <cfRule type="duplicateValues" dxfId="173" priority="91"/>
  </conditionalFormatting>
  <conditionalFormatting sqref="B18">
    <cfRule type="duplicateValues" dxfId="172" priority="89"/>
    <cfRule type="duplicateValues" dxfId="171" priority="90"/>
  </conditionalFormatting>
  <conditionalFormatting sqref="B18">
    <cfRule type="duplicateValues" dxfId="170" priority="86"/>
    <cfRule type="duplicateValues" dxfId="169" priority="87"/>
    <cfRule type="duplicateValues" dxfId="168" priority="88"/>
  </conditionalFormatting>
  <conditionalFormatting sqref="B18">
    <cfRule type="duplicateValues" dxfId="167" priority="85"/>
  </conditionalFormatting>
  <conditionalFormatting sqref="B19:B24">
    <cfRule type="duplicateValues" dxfId="166" priority="84"/>
  </conditionalFormatting>
  <conditionalFormatting sqref="B19:B24">
    <cfRule type="duplicateValues" dxfId="165" priority="83"/>
  </conditionalFormatting>
  <conditionalFormatting sqref="B19:B24">
    <cfRule type="duplicateValues" dxfId="164" priority="81"/>
    <cfRule type="duplicateValues" dxfId="163" priority="82"/>
  </conditionalFormatting>
  <conditionalFormatting sqref="B19:B24">
    <cfRule type="duplicateValues" dxfId="162" priority="78"/>
    <cfRule type="duplicateValues" dxfId="161" priority="79"/>
    <cfRule type="duplicateValues" dxfId="160" priority="80"/>
  </conditionalFormatting>
  <conditionalFormatting sqref="B19:B24">
    <cfRule type="duplicateValues" dxfId="159" priority="75"/>
    <cfRule type="duplicateValues" dxfId="158" priority="76"/>
    <cfRule type="duplicateValues" dxfId="157" priority="77"/>
  </conditionalFormatting>
  <conditionalFormatting sqref="B19:B24">
    <cfRule type="duplicateValues" dxfId="156" priority="73"/>
    <cfRule type="duplicateValues" dxfId="155" priority="74"/>
  </conditionalFormatting>
  <conditionalFormatting sqref="B19:B24">
    <cfRule type="duplicateValues" dxfId="154" priority="70"/>
    <cfRule type="duplicateValues" dxfId="153" priority="71"/>
    <cfRule type="duplicateValues" dxfId="152" priority="72"/>
  </conditionalFormatting>
  <conditionalFormatting sqref="B19:B24">
    <cfRule type="duplicateValues" dxfId="151" priority="69"/>
  </conditionalFormatting>
  <conditionalFormatting sqref="B19:B24">
    <cfRule type="duplicateValues" dxfId="150" priority="67"/>
    <cfRule type="duplicateValues" dxfId="149" priority="68"/>
  </conditionalFormatting>
  <conditionalFormatting sqref="B19:B24">
    <cfRule type="duplicateValues" dxfId="148" priority="64"/>
    <cfRule type="duplicateValues" dxfId="147" priority="65"/>
    <cfRule type="duplicateValues" dxfId="146" priority="66"/>
  </conditionalFormatting>
  <conditionalFormatting sqref="B19:B24">
    <cfRule type="duplicateValues" dxfId="145" priority="63"/>
  </conditionalFormatting>
  <conditionalFormatting sqref="B1:B2">
    <cfRule type="duplicateValues" dxfId="144" priority="12"/>
  </conditionalFormatting>
  <conditionalFormatting sqref="B1:B2">
    <cfRule type="duplicateValues" dxfId="143" priority="10"/>
    <cfRule type="duplicateValues" dxfId="142" priority="11"/>
  </conditionalFormatting>
  <conditionalFormatting sqref="B1:B2">
    <cfRule type="duplicateValues" dxfId="141" priority="7"/>
    <cfRule type="duplicateValues" dxfId="140" priority="8"/>
    <cfRule type="duplicateValues" dxfId="139" priority="9"/>
  </conditionalFormatting>
  <conditionalFormatting sqref="B3:B17">
    <cfRule type="duplicateValues" dxfId="138" priority="6"/>
  </conditionalFormatting>
  <conditionalFormatting sqref="B3:B17">
    <cfRule type="duplicateValues" dxfId="137" priority="4"/>
    <cfRule type="duplicateValues" dxfId="136" priority="5"/>
  </conditionalFormatting>
  <conditionalFormatting sqref="B3:B17">
    <cfRule type="duplicateValues" dxfId="135" priority="1"/>
    <cfRule type="duplicateValues" dxfId="134" priority="2"/>
    <cfRule type="duplicateValues" dxfId="13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2624</v>
      </c>
      <c r="C844" s="38" t="s">
        <v>1271</v>
      </c>
    </row>
  </sheetData>
  <autoFilter ref="A1:C829">
    <sortState ref="A2:C843">
      <sortCondition sortBy="cellColor" ref="A1:A830" dxfId="73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2" priority="24"/>
  </conditionalFormatting>
  <conditionalFormatting sqref="A830">
    <cfRule type="duplicateValues" dxfId="131" priority="23"/>
  </conditionalFormatting>
  <conditionalFormatting sqref="A831">
    <cfRule type="duplicateValues" dxfId="130" priority="22"/>
  </conditionalFormatting>
  <conditionalFormatting sqref="A832">
    <cfRule type="duplicateValues" dxfId="129" priority="21"/>
  </conditionalFormatting>
  <conditionalFormatting sqref="A833">
    <cfRule type="duplicateValues" dxfId="128" priority="20"/>
  </conditionalFormatting>
  <conditionalFormatting sqref="A845:A1048576 A1:A833">
    <cfRule type="duplicateValues" dxfId="127" priority="19"/>
  </conditionalFormatting>
  <conditionalFormatting sqref="A834:A840">
    <cfRule type="duplicateValues" dxfId="126" priority="18"/>
  </conditionalFormatting>
  <conditionalFormatting sqref="A834:A840">
    <cfRule type="duplicateValues" dxfId="125" priority="17"/>
  </conditionalFormatting>
  <conditionalFormatting sqref="A845:A1048576 A1:A840">
    <cfRule type="duplicateValues" dxfId="124" priority="16"/>
  </conditionalFormatting>
  <conditionalFormatting sqref="A841">
    <cfRule type="duplicateValues" dxfId="123" priority="15"/>
  </conditionalFormatting>
  <conditionalFormatting sqref="A841">
    <cfRule type="duplicateValues" dxfId="122" priority="14"/>
  </conditionalFormatting>
  <conditionalFormatting sqref="A841">
    <cfRule type="duplicateValues" dxfId="121" priority="13"/>
  </conditionalFormatting>
  <conditionalFormatting sqref="A842">
    <cfRule type="duplicateValues" dxfId="120" priority="12"/>
  </conditionalFormatting>
  <conditionalFormatting sqref="A842">
    <cfRule type="duplicateValues" dxfId="119" priority="11"/>
  </conditionalFormatting>
  <conditionalFormatting sqref="A842">
    <cfRule type="duplicateValues" dxfId="118" priority="10"/>
  </conditionalFormatting>
  <conditionalFormatting sqref="A1:A842 A845:A1048576">
    <cfRule type="duplicateValues" dxfId="117" priority="9"/>
  </conditionalFormatting>
  <conditionalFormatting sqref="A843">
    <cfRule type="duplicateValues" dxfId="116" priority="8"/>
  </conditionalFormatting>
  <conditionalFormatting sqref="A843">
    <cfRule type="duplicateValues" dxfId="115" priority="7"/>
  </conditionalFormatting>
  <conditionalFormatting sqref="A843">
    <cfRule type="duplicateValues" dxfId="114" priority="6"/>
  </conditionalFormatting>
  <conditionalFormatting sqref="A843">
    <cfRule type="duplicateValues" dxfId="113" priority="5"/>
  </conditionalFormatting>
  <conditionalFormatting sqref="A844">
    <cfRule type="duplicateValues" dxfId="112" priority="4"/>
  </conditionalFormatting>
  <conditionalFormatting sqref="A844">
    <cfRule type="duplicateValues" dxfId="111" priority="3"/>
  </conditionalFormatting>
  <conditionalFormatting sqref="A844">
    <cfRule type="duplicateValues" dxfId="110" priority="2"/>
  </conditionalFormatting>
  <conditionalFormatting sqref="A844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8" priority="26"/>
  </conditionalFormatting>
  <conditionalFormatting sqref="B5:B6">
    <cfRule type="duplicateValues" dxfId="107" priority="25"/>
  </conditionalFormatting>
  <conditionalFormatting sqref="A5:A6">
    <cfRule type="duplicateValues" dxfId="106" priority="23"/>
    <cfRule type="duplicateValues" dxfId="10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2021-09-21T00:57:11Z</dcterms:modified>
</cp:coreProperties>
</file>