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1\"/>
    </mc:Choice>
  </mc:AlternateContent>
  <bookViews>
    <workbookView xWindow="0" yWindow="0" windowWidth="28800" windowHeight="12336" tabRatio="596" firstSheet="3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REPORTE!$A$4:$Q$89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4" i="1" l="1"/>
  <c r="A245" i="1"/>
  <c r="A246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A243" i="1" l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 l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F143" i="1"/>
  <c r="G143" i="1"/>
  <c r="H143" i="1"/>
  <c r="I143" i="1"/>
  <c r="J143" i="1"/>
  <c r="K143" i="1"/>
  <c r="A143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51" i="1"/>
  <c r="A150" i="1"/>
  <c r="A149" i="1"/>
  <c r="A148" i="1"/>
  <c r="A147" i="1"/>
  <c r="A146" i="1"/>
  <c r="A145" i="1"/>
  <c r="A144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F122" i="1" l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24" i="1"/>
  <c r="G24" i="1"/>
  <c r="H24" i="1"/>
  <c r="I24" i="1"/>
  <c r="J24" i="1"/>
  <c r="K24" i="1"/>
  <c r="A122" i="1"/>
  <c r="A121" i="1"/>
  <c r="A120" i="1"/>
  <c r="A119" i="1"/>
  <c r="A118" i="1"/>
  <c r="A117" i="1"/>
  <c r="A116" i="1"/>
  <c r="A115" i="1"/>
  <c r="A24" i="1"/>
  <c r="F13" i="3"/>
  <c r="G13" i="3"/>
  <c r="H13" i="3"/>
  <c r="I13" i="3"/>
  <c r="J13" i="3"/>
  <c r="A13" i="3"/>
  <c r="A12" i="3"/>
  <c r="E1" i="32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A73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14" i="1" l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1" i="1" l="1"/>
  <c r="A82" i="1"/>
  <c r="A83" i="1"/>
  <c r="A84" i="1"/>
  <c r="A85" i="1"/>
  <c r="A86" i="1"/>
  <c r="A87" i="1"/>
  <c r="A88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A42" i="1" l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3" i="1"/>
  <c r="A22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 l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F11" i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<sst xmlns="http://schemas.openxmlformats.org/spreadsheetml/2006/main" count="14797" uniqueCount="2864">
  <si>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</si>
  <si>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</si>
  <si>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</si>
  <si>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</si>
  <si>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</si>
  <si>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</si>
  <si>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</si>
  <si>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</si>
  <si>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</si>
  <si>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</si>
  <si>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</si>
  <si>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</si>
  <si>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</si>
  <si>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</si>
  <si>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</si>
  <si>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</si>
  <si>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</si>
  <si>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</si>
  <si>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</si>
  <si>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</si>
  <si>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</si>
  <si>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</si>
  <si>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</si>
  <si>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</si>
  <si>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</si>
  <si>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</si>
  <si>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</si>
  <si>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</si>
  <si>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</si>
  <si>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</si>
  <si>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</si>
  <si>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</si>
  <si>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</si>
  <si>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</si>
  <si>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</si>
  <si>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</si>
  <si>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</si>
  <si>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</si>
  <si>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</si>
  <si>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</si>
  <si>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</si>
  <si>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</si>
  <si>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</si>
  <si>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</si>
  <si>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</si>
  <si>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</si>
  <si>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</si>
  <si>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</si>
  <si>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</si>
  <si>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</si>
  <si>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</si>
  <si>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</si>
  <si>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</si>
  <si>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</si>
  <si>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</si>
  <si>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</si>
  <si>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</si>
  <si>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</si>
  <si>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</si>
  <si>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</si>
  <si>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</si>
  <si>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</si>
  <si>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</si>
  <si>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</si>
  <si>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</si>
  <si>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</si>
  <si>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</si>
  <si>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</si>
  <si>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</si>
  <si>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</si>
  <si>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</si>
  <si>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</si>
  <si>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</si>
  <si>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</si>
  <si>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</si>
  <si>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</si>
  <si>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</si>
  <si>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</si>
  <si>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</si>
  <si>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</si>
  <si>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</si>
  <si>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</si>
  <si>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</si>
  <si>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</si>
  <si>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</si>
  <si>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</si>
  <si>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</si>
  <si>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</si>
  <si>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</si>
  <si>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</si>
  <si>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</si>
  <si>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</si>
  <si>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</si>
  <si>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</si>
  <si>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</si>
  <si>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</si>
  <si>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</si>
  <si>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</si>
  <si>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</si>
  <si>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</si>
  <si>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</si>
  <si>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</si>
  <si>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</si>
  <si>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</si>
  <si>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</si>
  <si>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</si>
  <si>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</si>
  <si>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</si>
  <si>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</si>
  <si>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</si>
  <si>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</si>
  <si>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</si>
  <si>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</si>
  <si>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</si>
  <si>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</si>
  <si>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</si>
  <si>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</si>
  <si>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</si>
  <si>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</si>
  <si>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</si>
  <si>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</si>
  <si>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</si>
  <si>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</si>
  <si>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</si>
  <si>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</si>
  <si>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</si>
  <si>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</si>
  <si>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</si>
  <si>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</si>
  <si>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</si>
  <si>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</si>
  <si>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</si>
  <si>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</si>
  <si>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</si>
  <si>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</si>
  <si>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</si>
  <si>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</si>
  <si>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</si>
  <si>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</si>
  <si>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</si>
  <si>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</si>
  <si>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</si>
  <si>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</si>
  <si>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</si>
  <si>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</si>
  <si>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</si>
  <si>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</si>
  <si>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</si>
  <si>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</si>
  <si>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</si>
  <si>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</si>
  <si>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</si>
  <si>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</si>
  <si>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</si>
  <si>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</si>
  <si>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</si>
  <si>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</si>
  <si>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</si>
  <si>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</si>
  <si>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</si>
  <si>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</si>
  <si>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</si>
  <si>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</si>
  <si>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</si>
  <si>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</si>
  <si>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</si>
  <si>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</si>
  <si>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</si>
  <si>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</si>
  <si>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</si>
  <si>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</si>
  <si>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</si>
  <si>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</si>
  <si>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</si>
  <si>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</si>
  <si>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</si>
  <si>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</si>
  <si>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</si>
  <si>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</si>
  <si>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</si>
  <si>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</si>
  <si>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</si>
  <si>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</si>
  <si>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</si>
  <si>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</si>
  <si>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</si>
  <si>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</si>
  <si>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</si>
  <si>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</si>
  <si>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</si>
  <si>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</si>
  <si>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</si>
  <si>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</si>
  <si>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</si>
  <si>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</si>
  <si>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</si>
  <si>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</si>
  <si>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</si>
  <si>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</si>
  <si>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</si>
  <si>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</si>
  <si>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</si>
  <si>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</si>
  <si>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</si>
  <si>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</si>
  <si>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</si>
  <si>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</si>
  <si>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</si>
  <si>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</si>
  <si>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</si>
  <si>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</si>
  <si>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</si>
  <si>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</si>
  <si>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</si>
  <si>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</si>
  <si>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</si>
  <si>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</si>
  <si>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</si>
  <si>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</si>
  <si>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</si>
  <si>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</si>
  <si>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</si>
  <si>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</si>
  <si>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</si>
  <si>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</si>
  <si>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</si>
  <si>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</si>
  <si>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</si>
  <si>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</si>
  <si>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</si>
  <si>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</si>
  <si>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</si>
  <si>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</si>
  <si>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</si>
  <si>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</si>
  <si>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</si>
  <si>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</si>
  <si>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</si>
  <si>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</si>
  <si>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</si>
  <si>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</si>
  <si>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</si>
  <si>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</si>
  <si>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</si>
  <si>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</si>
  <si>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</si>
  <si>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</si>
  <si>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</si>
  <si>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</si>
  <si>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</si>
  <si>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</si>
  <si>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</si>
  <si>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</si>
  <si>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</si>
  <si>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</si>
  <si>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</si>
  <si>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</si>
  <si>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</si>
  <si>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</si>
  <si>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</si>
  <si>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</si>
  <si>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</si>
  <si>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</si>
  <si>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</si>
  <si>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</si>
  <si>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</si>
  <si>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</si>
  <si>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</si>
  <si>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</si>
  <si>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</si>
  <si>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</si>
  <si>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</si>
  <si>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</si>
  <si>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</si>
  <si>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</si>
  <si>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</si>
  <si>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</si>
  <si>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</si>
  <si>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</si>
  <si>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</si>
  <si>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</si>
  <si>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</si>
  <si>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</si>
  <si>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</si>
  <si>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</si>
  <si>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</si>
  <si>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</si>
  <si>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</si>
  <si>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</si>
  <si>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</si>
  <si>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</si>
  <si>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</si>
  <si>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</si>
  <si>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</si>
  <si>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</si>
  <si>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</si>
  <si>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</si>
  <si>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</si>
  <si>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</si>
  <si>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</si>
  <si>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</si>
  <si>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</si>
  <si>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</si>
  <si>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</si>
  <si>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</si>
  <si>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</si>
  <si>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</si>
  <si>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</si>
  <si>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</si>
  <si>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</si>
  <si>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</si>
  <si>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</si>
  <si>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</si>
  <si>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</si>
  <si>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</si>
  <si>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</si>
  <si>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</si>
  <si>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</si>
  <si>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</si>
  <si>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</si>
  <si>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</si>
  <si>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</si>
  <si>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</si>
  <si>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</si>
  <si>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</si>
  <si>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</si>
  <si>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</si>
  <si>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</si>
  <si>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</si>
  <si>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</si>
  <si>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</si>
  <si>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</si>
  <si>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</si>
  <si>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</si>
  <si>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</si>
  <si>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</si>
  <si>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</si>
  <si>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</si>
  <si>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</si>
  <si>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</si>
  <si>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</si>
  <si>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</si>
  <si>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</si>
  <si>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</si>
  <si>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</si>
  <si>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</si>
  <si>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</si>
  <si>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</si>
  <si>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</si>
  <si>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</si>
  <si>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</si>
  <si>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</si>
  <si>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</si>
  <si>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</si>
  <si>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</si>
  <si>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</si>
  <si>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</si>
  <si>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</si>
  <si>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</si>
  <si>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</si>
  <si>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</si>
  <si>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</si>
  <si>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</si>
  <si>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</si>
  <si>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</si>
  <si>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</si>
  <si>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</si>
  <si>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</si>
  <si>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</si>
  <si>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</si>
  <si>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</si>
  <si>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</si>
  <si>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</si>
  <si>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</si>
  <si>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</si>
  <si>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</si>
  <si>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</si>
  <si>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</si>
  <si>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</si>
  <si>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</si>
  <si>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</si>
  <si>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</si>
  <si>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</si>
  <si>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</si>
  <si>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</si>
  <si>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</si>
  <si>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</si>
  <si>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</si>
  <si>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</si>
  <si>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</si>
  <si>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</si>
  <si>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</si>
  <si>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</si>
  <si>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</si>
  <si>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</si>
  <si>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</si>
  <si>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</si>
  <si>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</si>
  <si>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</si>
  <si>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</si>
  <si>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</si>
  <si>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</si>
  <si>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</si>
  <si>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</si>
  <si>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</si>
  <si>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</si>
  <si>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</si>
  <si>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</si>
  <si>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</si>
  <si>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</si>
  <si>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</si>
  <si>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</si>
  <si>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</si>
  <si>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</si>
  <si>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</si>
  <si>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</si>
  <si>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</si>
  <si>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</si>
  <si>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</si>
  <si>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</si>
  <si>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</si>
  <si>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</si>
  <si>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</si>
  <si>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</si>
  <si>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</si>
  <si>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</si>
  <si>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</si>
  <si>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</si>
  <si>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</si>
  <si>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</si>
  <si>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</si>
  <si>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</si>
  <si>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</si>
  <si>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</si>
  <si>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</si>
  <si>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</si>
  <si>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</si>
  <si>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</si>
  <si>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</si>
  <si>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</si>
  <si>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</si>
  <si>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</si>
  <si>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</si>
  <si>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</si>
  <si>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</si>
  <si>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</si>
  <si>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</si>
  <si>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</si>
  <si>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</si>
  <si>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</si>
  <si>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</si>
  <si>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</si>
  <si>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</si>
  <si>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</si>
  <si>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</si>
  <si>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</si>
  <si>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</si>
  <si>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</si>
  <si>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</si>
  <si>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</si>
  <si>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</si>
  <si>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</si>
  <si>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</si>
  <si>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</si>
  <si>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</si>
  <si>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</si>
  <si>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</si>
  <si>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</si>
  <si>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</si>
  <si>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</si>
  <si>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</si>
  <si>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</si>
  <si>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</si>
  <si>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</si>
  <si>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</si>
  <si>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</si>
  <si>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</si>
  <si>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</si>
  <si>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</si>
  <si>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</si>
  <si>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</si>
  <si>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</si>
  <si>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</si>
  <si>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</si>
  <si>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</si>
  <si>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</si>
  <si>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</si>
  <si>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</si>
  <si>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</si>
  <si>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</si>
  <si>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</si>
  <si>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</si>
  <si>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</si>
  <si>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</si>
  <si>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</si>
  <si>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</si>
  <si>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</si>
  <si>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</si>
  <si>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</si>
  <si>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</si>
  <si>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</si>
  <si>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</si>
  <si>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</si>
  <si>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</si>
  <si>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</si>
  <si>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</si>
  <si>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</si>
  <si>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</si>
  <si>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</si>
  <si>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</si>
  <si>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</si>
  <si>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</si>
  <si>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</si>
  <si>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</si>
  <si>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</si>
  <si>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</si>
  <si>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</si>
  <si>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</si>
  <si>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</si>
  <si>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</si>
  <si>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</si>
  <si>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</si>
  <si>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</si>
  <si>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</si>
  <si>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</si>
  <si>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</si>
  <si>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</si>
  <si>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</si>
  <si>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</si>
  <si>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</si>
  <si>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</si>
  <si>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</si>
  <si>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</si>
  <si>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</si>
  <si>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</si>
  <si>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</si>
  <si>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</si>
  <si>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</si>
  <si>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</si>
  <si>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</si>
  <si>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</si>
  <si>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</si>
  <si>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</si>
  <si>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</si>
  <si>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</si>
  <si>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</si>
  <si>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</si>
  <si>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</si>
  <si>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</si>
  <si>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</si>
  <si>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</si>
  <si>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</si>
  <si>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</si>
  <si>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</si>
  <si>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</si>
  <si>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</si>
  <si>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</si>
  <si>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</si>
  <si>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</si>
  <si>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</si>
  <si>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</si>
  <si>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</si>
  <si>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</si>
  <si>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</si>
  <si>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</si>
  <si>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</si>
  <si>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</si>
  <si>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</si>
  <si>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</si>
  <si>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</si>
  <si>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</si>
  <si>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</si>
  <si>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</si>
  <si>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</si>
  <si>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</si>
  <si>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</si>
  <si>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</si>
  <si>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</si>
  <si>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</si>
  <si>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</si>
  <si>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</si>
  <si>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</si>
  <si>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</si>
  <si>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</si>
  <si>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</si>
  <si>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</si>
  <si>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</si>
  <si>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</si>
  <si>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</si>
  <si>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</si>
  <si>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</si>
  <si>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</si>
  <si>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</si>
  <si>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</si>
  <si>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</si>
  <si>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</si>
  <si>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</si>
  <si>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</si>
  <si>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</si>
  <si>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</si>
  <si>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</si>
  <si>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</si>
  <si>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</si>
  <si>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</si>
  <si>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</si>
  <si>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</si>
  <si>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</si>
  <si>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</si>
  <si>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</si>
  <si>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</si>
  <si>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</si>
  <si>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</si>
  <si>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</si>
  <si>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</si>
  <si>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</si>
  <si>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</si>
  <si>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</si>
  <si>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</si>
  <si>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</si>
  <si>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</si>
  <si>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</si>
  <si>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</si>
  <si>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</si>
  <si>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</si>
  <si>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</si>
  <si>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</si>
  <si>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</si>
  <si>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</si>
  <si>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</si>
  <si>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</si>
  <si>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</si>
  <si>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</si>
  <si>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</si>
  <si>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</si>
  <si>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</si>
  <si>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</si>
  <si>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</si>
  <si>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</si>
  <si>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</si>
  <si>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</si>
  <si>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</si>
  <si>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</si>
  <si>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</si>
  <si>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</si>
  <si>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</si>
  <si>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</si>
  <si>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</si>
  <si>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</si>
  <si>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</si>
  <si>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</si>
  <si>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</si>
  <si>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</si>
  <si>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</si>
  <si>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</si>
  <si>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</si>
  <si>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</si>
  <si>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</si>
  <si>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</si>
  <si>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</si>
  <si>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</si>
  <si>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</si>
  <si>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</si>
  <si>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</si>
  <si>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</si>
  <si>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</si>
  <si>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</si>
  <si>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</si>
  <si>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</si>
  <si>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</si>
  <si>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</si>
  <si>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</si>
  <si>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</si>
  <si>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</si>
  <si>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</si>
  <si>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</si>
  <si>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</si>
  <si>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</si>
  <si>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</si>
  <si>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</si>
  <si>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</si>
  <si>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</si>
  <si>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</si>
  <si>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</si>
  <si>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</si>
  <si>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</si>
  <si>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</si>
  <si>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</si>
  <si>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</si>
  <si>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</si>
  <si>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</si>
  <si>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</si>
  <si>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</si>
  <si>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</si>
  <si>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</si>
  <si>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</si>
  <si>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</si>
  <si>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</si>
  <si>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</si>
  <si>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</si>
  <si>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</si>
  <si>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</si>
  <si>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</si>
  <si>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</si>
  <si>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</si>
  <si>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</si>
  <si>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</si>
  <si>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</si>
  <si>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</si>
  <si>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</si>
  <si>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</si>
  <si>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</si>
  <si>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</si>
  <si>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</si>
  <si>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</si>
  <si>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</si>
  <si>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</si>
  <si>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</si>
  <si>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</si>
  <si>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</si>
  <si>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</si>
  <si>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</si>
  <si>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</si>
  <si>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</si>
  <si>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</si>
  <si>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</si>
  <si>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</si>
  <si>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</si>
  <si>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</si>
  <si>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</si>
  <si>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</si>
  <si>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</si>
  <si>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</si>
  <si>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</si>
  <si>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</si>
  <si>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</si>
  <si>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</si>
  <si>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</si>
  <si>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</si>
  <si>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</si>
  <si>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</si>
  <si>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</si>
  <si>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</si>
  <si>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</si>
  <si>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</si>
  <si>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</si>
  <si>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</si>
  <si>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</si>
  <si>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</si>
  <si>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</si>
  <si>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</si>
  <si>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</si>
  <si>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</si>
  <si>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</si>
  <si>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</si>
  <si>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</si>
  <si>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</si>
  <si>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</si>
  <si>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</si>
  <si>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</si>
  <si>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</si>
  <si>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</si>
  <si>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</si>
  <si>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</si>
  <si>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</si>
  <si>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</si>
  <si>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</si>
  <si>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</si>
  <si>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</si>
  <si>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</si>
  <si>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</si>
  <si>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</si>
  <si>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</si>
  <si>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</si>
  <si>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</si>
  <si>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</si>
  <si>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</si>
  <si>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</si>
  <si>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</si>
  <si>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</si>
  <si>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</si>
  <si>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</si>
  <si>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</si>
  <si>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</si>
  <si>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</si>
  <si>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</si>
  <si>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</si>
  <si>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</si>
  <si>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</si>
  <si>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</si>
  <si>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</si>
  <si>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</si>
  <si>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</si>
  <si>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</si>
  <si>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</si>
  <si>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</si>
  <si>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</si>
  <si>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</si>
  <si>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</si>
  <si>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</si>
  <si>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</si>
  <si>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</si>
  <si>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</si>
  <si>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</si>
  <si>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</si>
  <si>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</si>
  <si>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</si>
  <si>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</si>
  <si>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</si>
  <si>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</si>
  <si>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</si>
  <si>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</si>
  <si>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</si>
  <si>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</si>
  <si>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</si>
  <si>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</si>
  <si>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</si>
  <si>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</si>
  <si>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</si>
  <si>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</si>
  <si>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</si>
  <si>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</si>
  <si>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</si>
  <si>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</si>
  <si>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</si>
  <si>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</si>
  <si>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</si>
  <si>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</si>
  <si>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</si>
  <si>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</si>
  <si>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</si>
  <si>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</si>
  <si>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</si>
  <si>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</si>
  <si>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</si>
  <si>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</si>
  <si>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</si>
  <si>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</si>
  <si>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</si>
  <si>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</si>
  <si>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</si>
  <si>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</si>
  <si>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</si>
  <si>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</si>
  <si>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</si>
  <si>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</si>
  <si>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</si>
  <si>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</si>
  <si>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</si>
  <si>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</si>
  <si>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</si>
  <si>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</si>
  <si>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</si>
  <si>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</si>
  <si>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</si>
  <si>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</si>
  <si>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</si>
  <si>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</si>
  <si>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</si>
  <si>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</si>
  <si>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</si>
  <si>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</si>
  <si>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</si>
  <si>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</si>
  <si>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</si>
  <si>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</si>
  <si>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</si>
  <si>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</si>
  <si>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</si>
  <si>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</si>
  <si>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</si>
  <si>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</si>
  <si>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</si>
  <si>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</si>
  <si>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</si>
  <si>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</si>
  <si>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</si>
  <si>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</si>
  <si>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</si>
  <si>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</si>
  <si>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</si>
  <si>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</si>
  <si>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</si>
  <si>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</si>
  <si>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</si>
  <si>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</si>
  <si>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</si>
  <si>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</si>
  <si>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</si>
  <si>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</si>
  <si>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</si>
  <si>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</si>
  <si>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</si>
  <si>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</si>
  <si>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</si>
  <si>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</si>
  <si>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</si>
  <si>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</si>
  <si>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</si>
  <si>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</si>
  <si>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</si>
  <si>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</si>
  <si>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</si>
  <si>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</si>
  <si>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</si>
  <si>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</si>
  <si>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</si>
  <si>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</si>
  <si>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</si>
  <si>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</si>
  <si>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</si>
  <si>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</si>
  <si>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</si>
  <si>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</si>
  <si>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</si>
  <si>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</si>
  <si>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</si>
  <si>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</si>
  <si>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</si>
  <si>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</si>
  <si>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</si>
  <si>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</si>
  <si>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</si>
  <si>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</si>
  <si>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</si>
  <si>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</si>
  <si>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</si>
  <si>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</si>
  <si>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</si>
  <si>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</si>
  <si>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</si>
  <si>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</si>
  <si>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</si>
  <si>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</si>
  <si>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</si>
  <si>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</si>
  <si>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</si>
  <si>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</si>
  <si>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</si>
  <si>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</si>
  <si>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</si>
  <si>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</si>
  <si>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</si>
  <si>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</si>
  <si>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</si>
  <si>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</si>
  <si>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</si>
  <si>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</si>
  <si>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</si>
  <si>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</si>
  <si>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</si>
  <si>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</si>
  <si>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</si>
  <si>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</si>
  <si>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</si>
  <si>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</si>
  <si>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</si>
  <si>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</si>
  <si>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</si>
  <si>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</si>
  <si>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</si>
  <si>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</si>
  <si>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</si>
  <si>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</si>
  <si>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</si>
  <si>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</si>
  <si>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</si>
  <si>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</si>
  <si>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</si>
  <si>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</si>
  <si>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</si>
  <si>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</si>
  <si>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</si>
  <si>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</si>
  <si>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</si>
  <si>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</si>
  <si>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</si>
  <si>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</si>
  <si>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</si>
  <si>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</si>
  <si>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</si>
  <si>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</si>
  <si>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</si>
  <si>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</si>
  <si>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</si>
  <si>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</si>
  <si>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</si>
  <si>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</si>
  <si>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</si>
  <si>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</si>
  <si>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</si>
  <si>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</si>
  <si>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</si>
  <si>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</si>
  <si>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</si>
  <si>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</si>
  <si>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</si>
  <si>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</si>
  <si>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</si>
  <si>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</si>
  <si>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</si>
  <si>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</si>
  <si>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</si>
  <si>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</si>
  <si>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</si>
  <si>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</si>
  <si>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</si>
  <si>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</si>
  <si>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</si>
  <si>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</si>
  <si>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</si>
  <si>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</si>
  <si>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</si>
  <si>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</si>
  <si>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</si>
  <si>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</si>
  <si>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</si>
  <si>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</si>
  <si>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</si>
  <si>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</si>
  <si>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</si>
  <si>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</si>
  <si>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</si>
  <si>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</si>
  <si>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</si>
  <si>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</si>
  <si>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</si>
  <si>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</si>
  <si>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</si>
  <si>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</si>
  <si>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</si>
  <si>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</si>
  <si>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</si>
  <si>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</si>
  <si>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</si>
  <si>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</si>
  <si>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</si>
  <si>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</si>
  <si>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</si>
  <si>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</si>
  <si>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</si>
  <si>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</si>
  <si>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</si>
  <si>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</si>
  <si>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</si>
  <si>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</si>
  <si>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</si>
  <si>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</si>
  <si>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</si>
  <si>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</si>
  <si>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</si>
  <si>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</si>
  <si>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</si>
  <si>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</si>
  <si>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</si>
  <si>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</si>
  <si>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</si>
  <si>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</si>
  <si>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</si>
  <si>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</si>
  <si>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</si>
  <si>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</si>
  <si>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</si>
  <si>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</si>
  <si>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</si>
  <si>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</si>
  <si>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</si>
  <si>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</si>
  <si>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</si>
  <si>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</si>
  <si>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</si>
  <si>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</si>
  <si>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</si>
  <si>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</si>
  <si>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</si>
  <si>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</si>
  <si>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</si>
  <si>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</si>
  <si>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</si>
  <si>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</si>
  <si>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</si>
  <si>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</si>
  <si>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</si>
  <si>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</si>
  <si>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</si>
  <si>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</si>
  <si>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</si>
  <si>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</si>
  <si>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</si>
  <si>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</si>
  <si>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</si>
  <si>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</si>
  <si>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</si>
  <si>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</si>
  <si>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</si>
  <si>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</si>
  <si>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</si>
  <si>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</si>
  <si>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</si>
  <si>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</si>
  <si>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</si>
  <si>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</si>
  <si>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</si>
  <si>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</si>
  <si>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</si>
  <si>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</si>
  <si>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</si>
  <si>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</si>
  <si>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</si>
  <si>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</si>
  <si>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</si>
  <si>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</si>
  <si>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</si>
  <si>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</si>
  <si>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</si>
  <si>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</si>
  <si>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</si>
  <si>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</si>
  <si>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</si>
  <si>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</si>
  <si>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</si>
  <si>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</si>
  <si>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</si>
  <si>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</si>
  <si>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</si>
  <si>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</si>
  <si>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</si>
  <si>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</si>
  <si>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</si>
  <si>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</si>
  <si>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</si>
  <si>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</si>
  <si>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</si>
  <si>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</si>
  <si>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</si>
  <si>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</si>
  <si>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</si>
  <si>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</si>
  <si>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</si>
  <si>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</si>
  <si>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</si>
  <si>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</si>
  <si>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</si>
  <si>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</si>
  <si>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</si>
  <si>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</si>
  <si>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</si>
  <si>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</si>
  <si>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</si>
  <si>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</si>
  <si>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</si>
  <si>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</si>
  <si>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</si>
  <si>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</si>
  <si>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</si>
  <si>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</si>
  <si>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</si>
  <si>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</si>
  <si>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</si>
  <si>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</si>
  <si>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</si>
  <si>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</si>
  <si>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</si>
  <si>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</si>
  <si>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</si>
  <si>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</si>
  <si>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</si>
  <si>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</si>
  <si>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</si>
  <si>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</si>
  <si>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</si>
  <si>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</si>
  <si>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</si>
  <si>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</si>
  <si>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</si>
  <si>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</si>
  <si>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</si>
  <si>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</si>
  <si>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</si>
  <si>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</si>
  <si>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</si>
  <si>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</si>
  <si>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</si>
  <si>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</si>
  <si>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</si>
  <si>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</si>
  <si>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</si>
  <si>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</si>
  <si>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</si>
  <si>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</si>
  <si>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</si>
  <si>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</si>
  <si>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</si>
  <si>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</si>
  <si>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</si>
  <si>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</si>
  <si>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</si>
  <si>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</si>
  <si>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</si>
  <si>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</si>
  <si>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</si>
  <si>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</si>
  <si>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</si>
  <si>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</si>
  <si>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</si>
  <si>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</si>
  <si>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</si>
  <si>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</si>
  <si>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</si>
  <si>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</si>
  <si>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</si>
  <si>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</si>
  <si>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</si>
  <si>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</si>
  <si>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</si>
  <si>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</si>
  <si>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</si>
  <si>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</si>
  <si>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</si>
  <si>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</si>
  <si>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</si>
  <si>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</si>
  <si>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</si>
  <si>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</si>
  <si>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</si>
  <si>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</si>
  <si>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</si>
  <si>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</si>
  <si>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</si>
  <si>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</si>
  <si>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</si>
  <si>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</si>
  <si>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</si>
  <si>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</si>
  <si>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</si>
  <si>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</si>
  <si>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</si>
  <si>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</si>
  <si>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</si>
  <si>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</si>
  <si>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</si>
  <si>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</si>
  <si>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</si>
  <si>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</si>
  <si>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</si>
  <si>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</si>
  <si>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</si>
  <si>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</si>
  <si>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</si>
  <si>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</si>
  <si>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</si>
  <si>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</si>
  <si>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</si>
  <si>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</si>
  <si>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</si>
  <si>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</si>
  <si>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</si>
  <si>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</si>
  <si>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</si>
  <si>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</si>
  <si>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</si>
  <si>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</si>
  <si>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</si>
  <si>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</si>
  <si>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</si>
  <si>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</si>
  <si>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</si>
  <si>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</si>
  <si>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</si>
  <si>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</si>
  <si>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</si>
  <si>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</si>
  <si>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</si>
  <si>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</si>
  <si>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</si>
  <si>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</si>
  <si>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</si>
  <si>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</si>
  <si>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</si>
  <si>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</si>
  <si>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</si>
  <si>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</si>
  <si>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</si>
  <si>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</si>
  <si>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</si>
  <si>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</si>
  <si>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</si>
  <si>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</si>
  <si>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</si>
  <si>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</si>
  <si>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</si>
  <si>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</si>
  <si>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</si>
  <si>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</si>
  <si>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</si>
  <si>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</si>
  <si>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</si>
  <si>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</si>
  <si>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</si>
  <si>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</si>
  <si>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</si>
  <si>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</si>
  <si>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</si>
  <si>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</si>
  <si>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</si>
  <si>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</si>
  <si>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</si>
  <si>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</si>
  <si>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</si>
  <si>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</si>
  <si>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</si>
  <si>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</si>
  <si>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</si>
  <si>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</si>
  <si>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</si>
  <si>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</si>
  <si>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</si>
  <si>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</si>
  <si>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</si>
  <si>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</si>
  <si>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</si>
  <si>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</si>
  <si>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</si>
  <si>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</si>
  <si>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</si>
  <si>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</si>
  <si>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</si>
  <si>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</si>
  <si>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</si>
  <si>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</si>
  <si>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</si>
  <si>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</si>
  <si>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</si>
  <si>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</si>
  <si>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</si>
  <si>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</si>
  <si>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</si>
  <si>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</si>
  <si>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</si>
  <si>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</si>
  <si>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</si>
  <si>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</si>
  <si>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</si>
  <si>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</si>
  <si>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</si>
  <si>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</si>
  <si>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</si>
  <si>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</si>
  <si>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</si>
  <si>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</si>
  <si>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</si>
  <si>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</si>
  <si>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</si>
  <si>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</si>
  <si>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</si>
  <si>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</si>
  <si>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</si>
  <si>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</si>
  <si>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</si>
  <si>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</si>
  <si>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</si>
  <si>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</si>
  <si>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</si>
  <si>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</si>
  <si>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</si>
  <si>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</si>
  <si>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</si>
  <si>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</si>
  <si>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</si>
  <si>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</si>
  <si>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</si>
  <si>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</si>
  <si>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</si>
  <si>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</si>
  <si>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</si>
  <si>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</si>
  <si>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</si>
  <si>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</si>
  <si>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</si>
  <si>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</si>
  <si>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</si>
  <si>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</si>
  <si>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</si>
  <si>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</si>
  <si>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</si>
  <si>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</si>
  <si>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</si>
  <si>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</si>
  <si>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</si>
  <si>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</si>
  <si>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</si>
  <si>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</si>
  <si>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</si>
  <si>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</si>
  <si>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</si>
  <si>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</si>
  <si>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</si>
  <si>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</si>
  <si>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</si>
  <si>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</si>
  <si>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</si>
  <si>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</si>
  <si>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</si>
  <si>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</si>
  <si>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</si>
  <si>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</si>
  <si>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</si>
  <si>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</si>
  <si>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</si>
  <si>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</si>
  <si>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</si>
  <si>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</si>
  <si>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</si>
  <si>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</si>
  <si>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</si>
  <si>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</si>
  <si>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</si>
  <si>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</si>
  <si>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</si>
  <si>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</si>
  <si>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</si>
  <si>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</si>
  <si>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</si>
  <si>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</si>
  <si>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</si>
  <si>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</si>
  <si>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</si>
  <si>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</si>
  <si>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</si>
  <si>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</si>
  <si>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</si>
  <si>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</si>
  <si>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</si>
  <si>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</si>
  <si>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</si>
  <si>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</si>
  <si>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</si>
  <si>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</si>
  <si>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</si>
  <si>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</si>
  <si>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</si>
  <si>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</si>
  <si>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</si>
  <si>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</si>
  <si>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</si>
  <si>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</si>
  <si>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</si>
  <si>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</si>
  <si>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</si>
  <si>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</si>
  <si>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</si>
  <si>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</si>
  <si>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</si>
  <si>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</si>
  <si>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</si>
  <si>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</si>
  <si>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</si>
  <si>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</si>
  <si>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</si>
  <si>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</si>
  <si>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</si>
  <si>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</si>
  <si>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</si>
  <si>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</si>
  <si>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</si>
  <si>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</si>
  <si>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</si>
  <si>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</si>
  <si>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</si>
  <si>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</si>
  <si>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</si>
  <si>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</si>
  <si>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</si>
  <si>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</si>
  <si>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</si>
  <si>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</si>
  <si>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</si>
  <si>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</si>
  <si>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</si>
  <si>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</si>
  <si>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</si>
  <si>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</si>
  <si>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</si>
  <si>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</si>
  <si>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</si>
  <si>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</si>
  <si>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</si>
  <si>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</si>
  <si>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</si>
  <si>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</si>
  <si>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</si>
  <si>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</si>
  <si>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</si>
  <si>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</si>
  <si>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</si>
  <si>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</si>
  <si>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</si>
  <si>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</si>
  <si>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</si>
  <si>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</si>
  <si>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</si>
  <si>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</si>
  <si>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</si>
  <si>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</si>
  <si>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</si>
  <si>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</si>
  <si>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</si>
  <si>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</si>
  <si>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</si>
  <si>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</si>
  <si>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</si>
  <si>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</si>
  <si>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</si>
  <si>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</si>
  <si>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</si>
  <si>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</si>
  <si>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</si>
  <si>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</si>
  <si>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</si>
  <si>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</si>
  <si>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</si>
  <si>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</si>
  <si>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</si>
  <si>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</si>
  <si>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</si>
  <si>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</si>
  <si>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</si>
  <si>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</si>
  <si>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</si>
  <si>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</si>
  <si>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</si>
  <si>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</si>
  <si>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</si>
  <si>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</si>
  <si>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</si>
  <si>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</si>
  <si>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</si>
  <si>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</si>
  <si>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</si>
  <si>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</si>
  <si>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</si>
  <si>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</si>
  <si>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</si>
  <si>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</si>
  <si>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</si>
  <si>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</si>
  <si>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</si>
  <si>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</si>
  <si>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</si>
  <si>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</si>
  <si>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</si>
  <si>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</si>
  <si>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</si>
  <si>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</si>
  <si>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</si>
  <si>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</si>
  <si>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</si>
  <si>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</si>
  <si>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</si>
  <si>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</si>
  <si>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</si>
  <si>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</si>
  <si>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</si>
  <si>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</si>
  <si>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</si>
  <si>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</si>
  <si>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</si>
  <si>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</si>
  <si>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</si>
  <si>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</si>
  <si>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</si>
  <si>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</si>
  <si>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</si>
  <si>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</si>
  <si>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</si>
  <si>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</si>
  <si>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</si>
  <si>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</si>
  <si>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</si>
  <si>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</si>
  <si>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</si>
  <si>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</si>
  <si>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</si>
  <si>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</si>
  <si>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</si>
  <si>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</si>
  <si>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</si>
  <si>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</si>
  <si>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</si>
  <si>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</si>
  <si>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</si>
  <si>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</si>
  <si>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</si>
  <si>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</si>
  <si>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</si>
  <si>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</si>
  <si>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</si>
  <si>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</si>
  <si>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</si>
  <si>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</si>
  <si>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</si>
  <si>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</si>
  <si>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</si>
  <si>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</si>
  <si>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</si>
  <si>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</si>
  <si>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</si>
  <si>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</si>
  <si>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</si>
  <si>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</si>
  <si>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</si>
  <si>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</si>
  <si>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</si>
  <si>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</si>
  <si>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</si>
  <si>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</si>
  <si>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</si>
  <si>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</si>
  <si>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</si>
  <si>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</si>
  <si>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</si>
  <si>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</si>
  <si>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</si>
  <si>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</si>
  <si>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</si>
  <si>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</si>
  <si>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</si>
  <si>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</si>
  <si>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</si>
  <si>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</si>
  <si>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</si>
  <si>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</si>
  <si>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</si>
  <si>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</si>
  <si>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</si>
  <si>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</si>
  <si>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</si>
  <si>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</si>
  <si>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</si>
  <si>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</si>
  <si>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</si>
  <si>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</si>
  <si>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</si>
  <si>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</si>
  <si>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</si>
  <si>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</si>
  <si>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</si>
  <si>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</si>
  <si>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</si>
  <si>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</si>
  <si>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</si>
  <si>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</si>
  <si>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</si>
  <si>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</si>
  <si>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</si>
  <si>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</si>
  <si>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</si>
  <si>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</si>
  <si>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</si>
  <si>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</si>
  <si>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</si>
  <si>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</si>
  <si>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</si>
  <si>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</si>
  <si>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</si>
  <si>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</si>
  <si>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</si>
  <si>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</si>
  <si>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</si>
  <si>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</si>
  <si>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</si>
  <si>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</si>
  <si>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</si>
  <si>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</si>
  <si>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</si>
  <si>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</si>
  <si>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</si>
  <si>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</si>
  <si>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</si>
  <si>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</si>
  <si>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</si>
  <si>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</si>
  <si>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</si>
  <si>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</si>
  <si>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</si>
  <si>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</si>
  <si>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</si>
  <si>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</si>
  <si>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</si>
  <si>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</si>
  <si>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</si>
  <si>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</si>
  <si>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</si>
  <si>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</si>
  <si>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</si>
  <si>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</si>
  <si>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</si>
  <si>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</si>
  <si>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</si>
  <si>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</si>
  <si>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</si>
  <si>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</si>
  <si>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</si>
  <si>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</si>
  <si>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</si>
  <si>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</si>
  <si>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</si>
  <si>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</si>
  <si>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</si>
  <si>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</si>
  <si>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</si>
  <si>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</si>
  <si>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</si>
  <si>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</si>
  <si>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</si>
  <si>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</si>
  <si>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</si>
  <si>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</si>
  <si>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</si>
  <si>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</si>
  <si>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</si>
  <si>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</si>
  <si>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</si>
  <si>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</si>
  <si>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</si>
  <si>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</si>
  <si>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</si>
  <si>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</si>
  <si>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</si>
  <si>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</si>
  <si>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</si>
  <si>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</si>
  <si>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</si>
  <si>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</si>
  <si>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</si>
  <si>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</si>
  <si>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</si>
  <si>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</si>
  <si>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</si>
  <si>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</si>
  <si>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</si>
  <si>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</si>
  <si>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</si>
  <si>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</si>
  <si>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</si>
  <si>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</si>
  <si>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</si>
  <si>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</si>
  <si>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</si>
  <si>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</si>
  <si>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</si>
  <si>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</si>
  <si>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</si>
  <si>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</si>
  <si>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</si>
  <si>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</si>
  <si>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</si>
  <si>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</si>
  <si>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</si>
  <si>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</si>
  <si>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</si>
  <si>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</si>
  <si>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</si>
  <si>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</si>
  <si>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</si>
  <si>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</si>
  <si>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</si>
  <si>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</si>
  <si>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</si>
  <si>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</si>
  <si>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</si>
  <si>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</si>
  <si>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</si>
  <si>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</si>
  <si>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</si>
  <si>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</si>
  <si>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</si>
  <si>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</si>
  <si>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</si>
  <si>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</si>
  <si>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</si>
  <si>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</si>
  <si>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</si>
  <si>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</si>
  <si>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</si>
  <si>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</si>
  <si>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</si>
  <si>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</si>
  <si>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</si>
  <si>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</si>
  <si>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</si>
  <si>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</si>
  <si>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</si>
  <si>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</si>
  <si>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</si>
  <si>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</si>
  <si>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</si>
  <si>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</si>
  <si>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</si>
  <si>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</si>
  <si>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</si>
  <si>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</si>
  <si>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</si>
  <si>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</si>
  <si>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</si>
  <si>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</si>
  <si>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</si>
  <si>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</si>
  <si>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</si>
  <si>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</si>
  <si>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</si>
  <si>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</si>
  <si>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</si>
  <si>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</si>
  <si>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</si>
  <si>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</si>
  <si>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</si>
  <si>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</si>
  <si>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</si>
  <si>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</si>
  <si>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</si>
  <si>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</si>
  <si>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</si>
  <si>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</si>
  <si>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</si>
  <si>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</si>
  <si>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</si>
  <si>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</si>
  <si>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</si>
  <si>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</si>
  <si>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</si>
  <si>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</si>
  <si>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</si>
  <si>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</si>
  <si>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</si>
  <si>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</si>
  <si>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</si>
  <si>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</si>
  <si>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</si>
  <si>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</si>
  <si>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</si>
  <si>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</si>
  <si>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</si>
  <si>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</si>
  <si>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</si>
  <si>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</si>
  <si>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</si>
  <si>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</si>
  <si>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</si>
  <si>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</si>
  <si>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</si>
  <si>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</si>
  <si>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</si>
  <si>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</si>
  <si>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</si>
  <si>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</si>
  <si>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</si>
  <si>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</si>
  <si>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</si>
  <si>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</si>
  <si>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</si>
  <si>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</si>
  <si>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</si>
  <si>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</si>
  <si>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</si>
  <si>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</si>
  <si>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</si>
  <si>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</si>
  <si>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</si>
  <si>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</si>
  <si>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</si>
  <si>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</si>
  <si>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</si>
  <si>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</si>
  <si>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</si>
  <si>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</si>
  <si>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</si>
  <si>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</si>
  <si>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</si>
  <si>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</si>
  <si>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</si>
  <si>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</si>
  <si>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</si>
  <si>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</si>
  <si>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</si>
  <si>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</si>
  <si>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</si>
  <si>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</si>
  <si>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</si>
  <si>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</si>
  <si>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</si>
  <si>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</si>
  <si>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</si>
  <si>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</si>
  <si>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</si>
  <si>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</si>
  <si>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</si>
  <si>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</si>
  <si>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</si>
  <si>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</si>
  <si>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</si>
  <si>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</si>
  <si>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</si>
  <si>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</si>
  <si>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</si>
  <si>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</si>
  <si>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</si>
  <si>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</si>
  <si>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</si>
  <si>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</si>
  <si>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</si>
  <si>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</si>
  <si>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</si>
  <si>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</si>
  <si>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</si>
  <si>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</si>
  <si>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</si>
  <si>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</si>
  <si>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</si>
  <si>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</si>
  <si>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</si>
  <si>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</si>
  <si>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</si>
  <si>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</si>
  <si>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</si>
  <si>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</si>
  <si>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</si>
  <si>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</si>
  <si>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</si>
  <si>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</si>
  <si>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</si>
  <si>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</si>
  <si>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</si>
  <si>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</si>
  <si>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</si>
  <si>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</si>
  <si>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</si>
  <si>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</si>
  <si>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</si>
  <si>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</si>
  <si>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</si>
  <si>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</si>
  <si>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</si>
  <si>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</si>
  <si>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</si>
  <si>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</si>
  <si>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</si>
  <si>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</si>
  <si>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</si>
  <si>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</si>
  <si>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</si>
  <si>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</si>
  <si>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</si>
  <si>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</si>
  <si>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</si>
  <si>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</si>
  <si>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</si>
  <si>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</si>
  <si>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</si>
  <si>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</si>
  <si>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</si>
  <si>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</si>
  <si>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</si>
  <si>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</si>
  <si>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</si>
  <si>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</si>
  <si>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</si>
  <si>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</si>
  <si>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</si>
  <si>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</si>
  <si>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</si>
  <si>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</si>
  <si>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</si>
  <si>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</si>
  <si>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</si>
  <si>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</si>
  <si>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</si>
  <si>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</si>
  <si>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</si>
  <si>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</si>
  <si>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</si>
  <si>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</si>
  <si>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</si>
  <si>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</si>
  <si>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</si>
  <si>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</si>
  <si>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</si>
  <si>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</si>
  <si>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</si>
  <si>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</si>
  <si>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</si>
  <si>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</si>
  <si>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</si>
  <si>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</si>
  <si>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</si>
  <si>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</si>
  <si>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</si>
  <si>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</si>
  <si>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</si>
  <si>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</si>
  <si>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</si>
  <si>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</si>
  <si>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</si>
  <si>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</si>
  <si>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</si>
  <si>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</si>
  <si>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</si>
  <si>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</si>
  <si>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</si>
  <si>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</si>
  <si>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</si>
  <si>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</si>
  <si>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</si>
  <si>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</si>
  <si>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</si>
  <si>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</si>
  <si>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</si>
  <si>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</si>
  <si>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</si>
  <si>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</si>
  <si>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</si>
  <si>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</si>
  <si>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</si>
  <si>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</si>
  <si>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</si>
  <si>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</si>
  <si>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</si>
  <si>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</si>
  <si>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</si>
  <si>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</si>
  <si>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</si>
  <si>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</si>
  <si>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</si>
  <si>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</si>
  <si>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</si>
  <si>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</si>
  <si>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</si>
  <si>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</si>
  <si>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</si>
  <si>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</si>
  <si>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</si>
  <si>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</si>
  <si>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</si>
  <si>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</si>
  <si>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</si>
  <si>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</si>
  <si>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</si>
  <si>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</si>
  <si>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</si>
  <si>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</si>
  <si>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</si>
  <si>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</si>
  <si>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</si>
  <si>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</si>
  <si>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</si>
  <si>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</si>
  <si>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</si>
  <si>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</si>
  <si>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</si>
  <si>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</si>
  <si>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</si>
  <si>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</si>
  <si>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</si>
  <si>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</si>
  <si>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</si>
  <si>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</si>
  <si>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</si>
  <si>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</si>
  <si>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</si>
  <si>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</si>
  <si>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</si>
  <si>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</si>
  <si>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</si>
  <si>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</si>
  <si>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</si>
  <si>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</si>
  <si>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</si>
  <si>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</si>
  <si>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</si>
  <si>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</si>
  <si>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</si>
  <si>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</si>
  <si>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</si>
  <si>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</si>
  <si>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</si>
  <si>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</si>
  <si>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</si>
  <si>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</si>
  <si>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</si>
  <si>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</si>
  <si>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</si>
  <si>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</si>
  <si>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</si>
  <si>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</si>
  <si>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</si>
  <si>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</si>
  <si>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</si>
  <si>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</si>
  <si>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</si>
  <si>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</si>
  <si>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</si>
  <si>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</si>
  <si>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</si>
  <si>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</si>
  <si>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</si>
  <si>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</si>
  <si>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</si>
  <si>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</si>
  <si>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</si>
  <si>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</si>
  <si>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</si>
  <si>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</si>
  <si>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</si>
  <si>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</si>
  <si>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</si>
  <si>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</si>
  <si>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</si>
  <si>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</si>
  <si>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</si>
  <si>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</si>
  <si>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</si>
  <si>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</si>
  <si>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</si>
  <si>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</si>
  <si>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</si>
  <si>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</si>
  <si>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</si>
  <si>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</si>
  <si>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</si>
  <si>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</si>
  <si>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</si>
  <si>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</si>
  <si>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</si>
  <si>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</si>
  <si>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</si>
  <si>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</si>
  <si>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</si>
  <si>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</si>
  <si>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</si>
  <si>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</si>
  <si>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</si>
  <si>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</si>
  <si>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</si>
  <si>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</si>
  <si>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</si>
  <si>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</si>
  <si>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</si>
  <si>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</si>
  <si>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</si>
  <si>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</si>
  <si>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</si>
  <si>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</si>
  <si>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</si>
  <si>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</si>
  <si>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</si>
  <si>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</si>
  <si>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</si>
  <si>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</si>
  <si>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</si>
  <si>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</si>
  <si>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</si>
  <si>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</si>
  <si>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</si>
  <si>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</si>
  <si>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</si>
  <si>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</si>
  <si>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</si>
  <si>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</si>
  <si>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</si>
  <si>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</si>
  <si>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</si>
  <si>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</si>
  <si>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</si>
  <si>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</si>
  <si>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</si>
  <si>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</si>
  <si>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</si>
  <si>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</si>
  <si>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</si>
  <si>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</si>
  <si>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</si>
  <si>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</si>
  <si>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</si>
  <si>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</si>
  <si>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</si>
  <si>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</si>
  <si>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</si>
  <si>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</si>
  <si>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</si>
  <si>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</si>
  <si>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</si>
  <si>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</si>
  <si>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</si>
  <si>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</si>
  <si>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</si>
  <si>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</si>
  <si>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</si>
  <si>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</si>
  <si>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</si>
  <si>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</si>
  <si>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</si>
  <si>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</si>
  <si>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</si>
  <si>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</si>
  <si>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</si>
  <si>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</si>
  <si>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</si>
  <si>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</si>
  <si>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</si>
  <si>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</si>
  <si>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</si>
  <si>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</si>
  <si>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</si>
  <si>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</si>
  <si>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</si>
  <si>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</si>
  <si>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</si>
  <si>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</si>
  <si>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</si>
  <si>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</si>
  <si>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</si>
  <si>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</si>
  <si>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</si>
  <si>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</si>
  <si>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</si>
  <si>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</si>
  <si>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</si>
  <si>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</si>
  <si>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</si>
  <si>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</si>
  <si>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</si>
  <si>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</si>
  <si>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</si>
  <si>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</si>
  <si>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</si>
  <si>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</si>
  <si>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</si>
  <si>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</si>
  <si>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</si>
  <si>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</si>
  <si>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</si>
  <si>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</si>
  <si>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</si>
  <si>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</si>
  <si>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</si>
  <si>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</si>
  <si>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</si>
  <si>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</si>
  <si>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</si>
  <si>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</si>
  <si>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</si>
  <si>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</si>
  <si>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</si>
  <si>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</si>
  <si>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</si>
  <si>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</si>
  <si>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</si>
  <si>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</si>
  <si>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</si>
  <si>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</si>
  <si>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</si>
  <si>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</si>
  <si>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</si>
  <si>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</si>
  <si>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</si>
  <si>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</si>
  <si>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</si>
  <si>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</si>
  <si>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</si>
  <si>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</si>
  <si>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</si>
  <si>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</si>
  <si>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</si>
  <si>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</si>
  <si>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</si>
  <si>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</si>
  <si>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</si>
  <si>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</si>
  <si>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</si>
  <si>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</si>
  <si>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</si>
  <si>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</si>
  <si>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</si>
  <si>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</si>
  <si>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</si>
  <si>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</si>
  <si>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</si>
  <si>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</si>
  <si>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</si>
  <si>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</si>
  <si>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</si>
  <si>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</si>
  <si>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</si>
  <si>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</si>
  <si>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</si>
  <si>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</si>
  <si>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</si>
  <si>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</si>
  <si>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</si>
  <si>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</si>
  <si>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</si>
  <si>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</si>
  <si>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</si>
  <si>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</si>
  <si>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</si>
  <si>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</si>
  <si>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</si>
  <si>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</si>
  <si>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</si>
  <si>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</si>
  <si>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</si>
  <si>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</si>
  <si>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</si>
  <si>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</si>
  <si>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</si>
  <si>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</si>
  <si>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</si>
  <si>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</si>
  <si>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</si>
  <si>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</si>
  <si>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</si>
  <si>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</si>
  <si>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</si>
  <si>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</si>
  <si>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</si>
  <si>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</si>
  <si>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</si>
  <si>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</si>
  <si>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</si>
  <si>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</si>
  <si>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</si>
  <si>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</si>
  <si>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</si>
  <si>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</si>
  <si>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</si>
  <si>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</si>
  <si>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</si>
  <si>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</si>
  <si>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</si>
  <si>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</si>
  <si>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</si>
  <si>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</si>
  <si>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</si>
  <si>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</si>
  <si>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</si>
  <si>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</si>
  <si>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</si>
  <si>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</si>
  <si>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</si>
  <si>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</si>
  <si>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</si>
  <si>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</si>
  <si>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</si>
  <si>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</si>
  <si>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</si>
  <si>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</si>
  <si>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</si>
  <si>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</si>
  <si>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</si>
  <si>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</si>
  <si>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</si>
  <si>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</si>
  <si>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</si>
  <si>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</si>
  <si>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</si>
  <si>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</si>
  <si>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</si>
  <si>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</si>
  <si>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</si>
  <si>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</si>
  <si>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</si>
  <si>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</si>
  <si>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</si>
  <si>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</si>
  <si>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</si>
  <si>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</si>
  <si>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</si>
  <si>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</si>
  <si>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</si>
  <si>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</si>
  <si>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</si>
  <si>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</si>
  <si>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</si>
  <si>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</si>
  <si>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</si>
  <si>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</si>
  <si>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</si>
  <si>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</si>
  <si>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</si>
  <si>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</si>
  <si>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</si>
  <si>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</si>
  <si>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</si>
  <si>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</si>
  <si>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</si>
  <si>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</si>
  <si>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</si>
  <si>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</si>
  <si>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</si>
  <si>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</si>
  <si>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</si>
  <si>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</si>
  <si>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</si>
  <si>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</si>
  <si>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</si>
  <si>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</si>
  <si>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</si>
  <si>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</si>
  <si>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</si>
  <si>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</si>
  <si>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</si>
  <si>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</si>
  <si>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</si>
  <si>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</si>
  <si>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</si>
  <si>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</si>
  <si>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</si>
  <si>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</si>
  <si>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</si>
  <si>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</si>
  <si>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</si>
  <si>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</si>
  <si>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</si>
  <si>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</si>
  <si>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</si>
  <si>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</si>
  <si>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</si>
  <si>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</si>
  <si>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</si>
  <si>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</si>
  <si>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</si>
  <si>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</si>
  <si>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</si>
  <si>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</si>
  <si>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</si>
  <si>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</si>
  <si>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</si>
  <si>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</si>
  <si>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</si>
  <si>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</si>
  <si>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</si>
  <si>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</si>
  <si>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</si>
  <si>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</si>
  <si>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</si>
  <si>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</si>
  <si>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</si>
  <si>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</si>
  <si>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</si>
  <si>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</si>
  <si>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</si>
  <si>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</si>
  <si>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</si>
  <si>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</si>
  <si>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</si>
  <si>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</si>
  <si>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</si>
  <si>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</si>
  <si>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</si>
  <si>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</si>
  <si>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</si>
  <si>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</si>
  <si>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</si>
  <si>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</si>
  <si>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</si>
  <si>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</si>
  <si>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</si>
  <si>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</si>
  <si>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</si>
  <si>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</si>
  <si>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</si>
  <si>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</si>
  <si>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</si>
  <si>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</si>
  <si>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</si>
  <si>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</si>
  <si>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</si>
  <si>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</si>
  <si>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</si>
  <si>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</si>
  <si>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</si>
  <si>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</si>
  <si>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</si>
  <si>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</si>
  <si>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</si>
  <si>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</si>
  <si>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</si>
  <si>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</si>
  <si>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</si>
  <si>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</si>
  <si>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</si>
  <si>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</si>
  <si>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</si>
  <si>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</si>
  <si>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</si>
  <si>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</si>
  <si>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</si>
  <si>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</si>
  <si>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</si>
  <si>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</si>
  <si>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</si>
  <si>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</si>
  <si>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</si>
  <si>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</si>
  <si>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</si>
  <si>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</si>
  <si>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</si>
  <si>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</si>
  <si>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</si>
  <si>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</si>
  <si>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</si>
  <si>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</si>
  <si>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</si>
  <si>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</si>
  <si>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</si>
  <si>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</si>
  <si>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</si>
  <si>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</si>
  <si>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</si>
  <si>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</si>
  <si>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</si>
  <si>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</si>
  <si>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</si>
  <si>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</si>
  <si>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</si>
  <si>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</si>
  <si>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</si>
  <si>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</si>
  <si>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</si>
  <si>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</si>
  <si>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</si>
  <si>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</si>
  <si>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</si>
  <si>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</si>
  <si>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</si>
  <si>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</si>
  <si>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</si>
  <si>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</si>
  <si>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</si>
  <si>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</si>
  <si>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</si>
  <si>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</si>
  <si>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</si>
  <si>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</si>
  <si>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</si>
  <si>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</si>
  <si>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</si>
  <si>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</si>
  <si>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</si>
  <si>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</si>
  <si>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</si>
  <si>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</si>
  <si>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</si>
  <si>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</si>
  <si>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</si>
  <si>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</si>
  <si>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</si>
  <si>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</si>
  <si>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</si>
  <si>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</si>
  <si>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</si>
  <si>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</si>
  <si>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</si>
  <si>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</si>
  <si>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</si>
  <si>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</si>
  <si>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</si>
  <si>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</si>
  <si>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</si>
  <si>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</si>
  <si>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</si>
  <si>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</si>
  <si>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</si>
  <si>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</si>
  <si>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</si>
  <si>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</si>
  <si>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</si>
  <si>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</si>
  <si>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</si>
  <si>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</si>
  <si>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</si>
  <si>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</si>
  <si>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</si>
  <si>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</si>
  <si>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</si>
  <si>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</si>
  <si>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</si>
  <si>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</si>
  <si>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</si>
  <si>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</si>
  <si>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</si>
  <si>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</si>
  <si>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</si>
  <si>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</si>
  <si>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</si>
  <si>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</si>
  <si>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</si>
  <si>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</si>
  <si>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</si>
  <si>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</si>
  <si>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</si>
  <si>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</si>
  <si>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</si>
  <si>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</si>
  <si>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</si>
  <si>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</si>
  <si>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</si>
  <si>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</si>
  <si>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</si>
  <si>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</si>
  <si>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</si>
  <si>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</si>
  <si>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</si>
  <si>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</si>
  <si>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</si>
  <si>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</si>
  <si>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</si>
  <si>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</si>
  <si>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</si>
  <si>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</si>
  <si>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</si>
  <si>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</si>
  <si>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</si>
  <si>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</si>
  <si>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</si>
  <si>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</si>
  <si>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Morales Payano, Wilfredy Leandro</t>
  </si>
  <si>
    <t>INCIDENTE</t>
  </si>
  <si>
    <t>Abastecido</t>
  </si>
  <si>
    <t>Solucionado</t>
  </si>
  <si>
    <t>SIN ACTIVIDAD DE RETIRO</t>
  </si>
  <si>
    <t>LECTOR VANDALIZADO</t>
  </si>
  <si>
    <t>Toribio Batista, Junior De Jesus</t>
  </si>
  <si>
    <t>Closed</t>
  </si>
  <si>
    <t>3336031761</t>
  </si>
  <si>
    <t>3336031814</t>
  </si>
  <si>
    <t>3336031881</t>
  </si>
  <si>
    <t>3336031896</t>
  </si>
  <si>
    <t>3336031901</t>
  </si>
  <si>
    <t>3336031921</t>
  </si>
  <si>
    <t>3336031925</t>
  </si>
  <si>
    <t>3336031933</t>
  </si>
  <si>
    <t>3336031943</t>
  </si>
  <si>
    <t>3336031950</t>
  </si>
  <si>
    <t>3336031951</t>
  </si>
  <si>
    <t>3336031954</t>
  </si>
  <si>
    <t>3336031957</t>
  </si>
  <si>
    <t>3336031960</t>
  </si>
  <si>
    <t>3336031962</t>
  </si>
  <si>
    <t>3336031965</t>
  </si>
  <si>
    <t>3336031966</t>
  </si>
  <si>
    <t>3336031982</t>
  </si>
  <si>
    <t>3336031988</t>
  </si>
  <si>
    <t>3336031990</t>
  </si>
  <si>
    <t>3336031991</t>
  </si>
  <si>
    <t>3336031996</t>
  </si>
  <si>
    <t>3336032010</t>
  </si>
  <si>
    <t>3336032012</t>
  </si>
  <si>
    <t>3336032015</t>
  </si>
  <si>
    <t>3336032016</t>
  </si>
  <si>
    <t>3336032017</t>
  </si>
  <si>
    <t>3336032018</t>
  </si>
  <si>
    <t>3336032019</t>
  </si>
  <si>
    <t>3336032020</t>
  </si>
  <si>
    <t>3336032021</t>
  </si>
  <si>
    <t>3336032022</t>
  </si>
  <si>
    <t>3336032023</t>
  </si>
  <si>
    <t>3336032024</t>
  </si>
  <si>
    <t>3336032025</t>
  </si>
  <si>
    <t>3336032026</t>
  </si>
  <si>
    <t>3336032027</t>
  </si>
  <si>
    <t>3336032028</t>
  </si>
  <si>
    <t>TAJRETA TRABADA</t>
  </si>
  <si>
    <t>3336032044</t>
  </si>
  <si>
    <t>3336032045</t>
  </si>
  <si>
    <t>3336032046</t>
  </si>
  <si>
    <t>3336032047</t>
  </si>
  <si>
    <t>3336032048</t>
  </si>
  <si>
    <t>3336032049</t>
  </si>
  <si>
    <t>3336032050</t>
  </si>
  <si>
    <t>3336032051</t>
  </si>
  <si>
    <t>3336032087</t>
  </si>
  <si>
    <t>3336032086</t>
  </si>
  <si>
    <t>3336032085</t>
  </si>
  <si>
    <t>3336032084</t>
  </si>
  <si>
    <t>3336032083</t>
  </si>
  <si>
    <t>3336032082</t>
  </si>
  <si>
    <t>3336032081</t>
  </si>
  <si>
    <t>3336032080</t>
  </si>
  <si>
    <t>3336032079</t>
  </si>
  <si>
    <t>3336032078</t>
  </si>
  <si>
    <t>3336032077</t>
  </si>
  <si>
    <t>3336032076</t>
  </si>
  <si>
    <t>3336032075</t>
  </si>
  <si>
    <t>3336032074</t>
  </si>
  <si>
    <t>3336032073</t>
  </si>
  <si>
    <t>3336032072</t>
  </si>
  <si>
    <t>3336032071</t>
  </si>
  <si>
    <t>3336032070</t>
  </si>
  <si>
    <t>3336032068</t>
  </si>
  <si>
    <t>3336032066</t>
  </si>
  <si>
    <t>3336032065</t>
  </si>
  <si>
    <t>3336032063</t>
  </si>
  <si>
    <t>3336032062</t>
  </si>
  <si>
    <t>3336032061</t>
  </si>
  <si>
    <t>3336032059</t>
  </si>
  <si>
    <t>3336032058</t>
  </si>
  <si>
    <t>PRINTER</t>
  </si>
  <si>
    <t>Acevedo Dominguez, Victor Leonardo</t>
  </si>
  <si>
    <t>DISPENSASOR</t>
  </si>
  <si>
    <t>GAVETA DE DEPOSITO CON PROBLEMA</t>
  </si>
  <si>
    <t>3336031116 </t>
  </si>
  <si>
    <t>3336031361 </t>
  </si>
  <si>
    <t>3336031464 </t>
  </si>
  <si>
    <t>3336031486 </t>
  </si>
  <si>
    <t>3336031563 </t>
  </si>
  <si>
    <t>3336031712 </t>
  </si>
  <si>
    <t>3336031966 </t>
  </si>
  <si>
    <t>3336031582 </t>
  </si>
  <si>
    <t>3336031567 </t>
  </si>
  <si>
    <t>3336031951 </t>
  </si>
  <si>
    <t>3336032044 </t>
  </si>
  <si>
    <t xml:space="preserve">GAVETA DE DEPOSITO LLENA </t>
  </si>
  <si>
    <t>3336030281 </t>
  </si>
  <si>
    <t>SUSTITUCION DEL ATM</t>
  </si>
  <si>
    <t>3336032097</t>
  </si>
  <si>
    <t>3336032096</t>
  </si>
  <si>
    <t>3336032094</t>
  </si>
  <si>
    <t>3336032092</t>
  </si>
  <si>
    <t>3336032091</t>
  </si>
  <si>
    <t>3336032090</t>
  </si>
  <si>
    <t>3336032089</t>
  </si>
  <si>
    <t>3336032088</t>
  </si>
  <si>
    <t>3336030554</t>
  </si>
  <si>
    <t>21 Septiembre de 2021</t>
  </si>
  <si>
    <t>3336032666</t>
  </si>
  <si>
    <t>3336032650</t>
  </si>
  <si>
    <t>3336032623</t>
  </si>
  <si>
    <t>3336032553</t>
  </si>
  <si>
    <t>3336032548</t>
  </si>
  <si>
    <t>3336032532</t>
  </si>
  <si>
    <t>3336032521</t>
  </si>
  <si>
    <t>3336032513</t>
  </si>
  <si>
    <t>3336032504</t>
  </si>
  <si>
    <t>3336032498</t>
  </si>
  <si>
    <t>3336032489</t>
  </si>
  <si>
    <t>3336032486</t>
  </si>
  <si>
    <t>3336032464</t>
  </si>
  <si>
    <t>3336032461</t>
  </si>
  <si>
    <t>3336032453</t>
  </si>
  <si>
    <t>3336032436</t>
  </si>
  <si>
    <t>3336032435</t>
  </si>
  <si>
    <t>3336032426</t>
  </si>
  <si>
    <t>3336032415</t>
  </si>
  <si>
    <t>3336032408</t>
  </si>
  <si>
    <t>3336032398</t>
  </si>
  <si>
    <t>3336032395</t>
  </si>
  <si>
    <t>3336032365</t>
  </si>
  <si>
    <t>3336032357</t>
  </si>
  <si>
    <t>3336032343</t>
  </si>
  <si>
    <t>3336032179</t>
  </si>
  <si>
    <t>3336032133</t>
  </si>
  <si>
    <t>3336032126</t>
  </si>
  <si>
    <t>3336032122</t>
  </si>
  <si>
    <t>GAVETA DE RECHAZO LLENA</t>
  </si>
  <si>
    <t>INHIBIDO</t>
  </si>
  <si>
    <t>De Leon Gonzalez, Jose Ciprian</t>
  </si>
  <si>
    <t>3336032500</t>
  </si>
  <si>
    <t>Moreta, Christian Aury</t>
  </si>
  <si>
    <t>3336033166</t>
  </si>
  <si>
    <t>3336033115</t>
  </si>
  <si>
    <t>3336033111</t>
  </si>
  <si>
    <t>3336033108</t>
  </si>
  <si>
    <t>3336033107</t>
  </si>
  <si>
    <t>3336033102</t>
  </si>
  <si>
    <t>3336033100</t>
  </si>
  <si>
    <t>3336033099</t>
  </si>
  <si>
    <t>3336033096</t>
  </si>
  <si>
    <t>3336033091</t>
  </si>
  <si>
    <t>3336033086</t>
  </si>
  <si>
    <t>3336033083</t>
  </si>
  <si>
    <t>3336033074</t>
  </si>
  <si>
    <t>3336033072</t>
  </si>
  <si>
    <t>3336033069</t>
  </si>
  <si>
    <t>3336033051</t>
  </si>
  <si>
    <t>3336033045</t>
  </si>
  <si>
    <t>3336033038</t>
  </si>
  <si>
    <t>3336032990</t>
  </si>
  <si>
    <t>3336032929</t>
  </si>
  <si>
    <t>3336032919</t>
  </si>
  <si>
    <t>3336032899</t>
  </si>
  <si>
    <t>3336032872</t>
  </si>
  <si>
    <t>3336032830</t>
  </si>
  <si>
    <t>3336032827</t>
  </si>
  <si>
    <t>3336032780</t>
  </si>
  <si>
    <t>3336032776</t>
  </si>
  <si>
    <t>3336032773</t>
  </si>
  <si>
    <t>3336032766</t>
  </si>
  <si>
    <t>3336032747</t>
  </si>
  <si>
    <t>3336032702</t>
  </si>
  <si>
    <t>3336032686</t>
  </si>
  <si>
    <t>3336032671</t>
  </si>
  <si>
    <t>Hold</t>
  </si>
  <si>
    <t>Peguero Solano, Victor Manuel</t>
  </si>
  <si>
    <t>3336033660</t>
  </si>
  <si>
    <t>3336033659</t>
  </si>
  <si>
    <t>3336033654</t>
  </si>
  <si>
    <t>3336033653</t>
  </si>
  <si>
    <t>3336033652</t>
  </si>
  <si>
    <t>3336033651</t>
  </si>
  <si>
    <t>3336033650</t>
  </si>
  <si>
    <t>3336033649</t>
  </si>
  <si>
    <t>3336033648</t>
  </si>
  <si>
    <t>3336033647</t>
  </si>
  <si>
    <t>3336033646</t>
  </si>
  <si>
    <t>3336033645</t>
  </si>
  <si>
    <t>3336033644</t>
  </si>
  <si>
    <t>3336033643</t>
  </si>
  <si>
    <t>3336033642</t>
  </si>
  <si>
    <t>3336033641</t>
  </si>
  <si>
    <t>3336033640</t>
  </si>
  <si>
    <t>3336033639</t>
  </si>
  <si>
    <t>3336033638</t>
  </si>
  <si>
    <t>3336033637</t>
  </si>
  <si>
    <t>3336033636</t>
  </si>
  <si>
    <t>3336033634</t>
  </si>
  <si>
    <t>3336033633</t>
  </si>
  <si>
    <t>3336033628</t>
  </si>
  <si>
    <t>3336033627</t>
  </si>
  <si>
    <t>3336033625</t>
  </si>
  <si>
    <t>3336033624</t>
  </si>
  <si>
    <t>3336033622</t>
  </si>
  <si>
    <t>3336033621</t>
  </si>
  <si>
    <t>3336033620</t>
  </si>
  <si>
    <t>3336033613</t>
  </si>
  <si>
    <t>3336033610</t>
  </si>
  <si>
    <t>3336033608</t>
  </si>
  <si>
    <t>3336033596</t>
  </si>
  <si>
    <t>3336033595</t>
  </si>
  <si>
    <t>3336033573</t>
  </si>
  <si>
    <t>3336033562</t>
  </si>
  <si>
    <t>3336033561</t>
  </si>
  <si>
    <t>3336033557</t>
  </si>
  <si>
    <t>3336033479</t>
  </si>
  <si>
    <t>3336033449</t>
  </si>
  <si>
    <t>3336033443</t>
  </si>
  <si>
    <t>3336033423</t>
  </si>
  <si>
    <t>3336033421</t>
  </si>
  <si>
    <t>3336033419</t>
  </si>
  <si>
    <t>3336033417</t>
  </si>
  <si>
    <t>3336033413</t>
  </si>
  <si>
    <t>3336033411</t>
  </si>
  <si>
    <t>3336033396</t>
  </si>
  <si>
    <t>3336033313</t>
  </si>
  <si>
    <t>3336033266</t>
  </si>
  <si>
    <t>3336033260</t>
  </si>
  <si>
    <t>3336033252</t>
  </si>
  <si>
    <t>3336033245</t>
  </si>
  <si>
    <t>3336033242</t>
  </si>
  <si>
    <t>3336033197</t>
  </si>
  <si>
    <t>3336033195</t>
  </si>
  <si>
    <t>3336033194</t>
  </si>
  <si>
    <t>3336033665</t>
  </si>
  <si>
    <t>3336033664</t>
  </si>
  <si>
    <t>3336033661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</si>
</sst>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81" xfId="0" applyNumberFormat="1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9"/>
      <tableStyleElement type="headerRow" dxfId="378"/>
      <tableStyleElement type="totalRow" dxfId="377"/>
      <tableStyleElement type="firstColumn" dxfId="376"/>
      <tableStyleElement type="lastColumn" dxfId="375"/>
      <tableStyleElement type="firstRowStripe" dxfId="374"/>
      <tableStyleElement type="firstColumnStripe" dxfId="3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102.44140625" style="28" bestFit="1" customWidth="1"/>
    <col min="12" max="16384" width="11.44140625" style="28"/>
  </cols>
  <sheetData>
    <row r="1" spans="1:11" ht="26.25" customHeight="1" x14ac:dyDescent="0.3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7.399999999999999" x14ac:dyDescent="0.3">
      <c r="A3" s="105" t="str">
        <f ca="1">CONCATENATE(TODAY()-C3," días")</f>
        <v>134.832442129627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7.399999999999999" x14ac:dyDescent="0.3">
      <c r="A4" s="105" t="str">
        <f t="shared" ref="A4:A11" ca="1" si="0">CONCATENATE(TODAY()-C4," días")</f>
        <v>97.4985879629603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7.399999999999999" x14ac:dyDescent="0.3">
      <c r="A5" s="105" t="str">
        <f ca="1">CONCATENATE(TODAY()-C5," días")</f>
        <v>87.4985879629603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7.399999999999999" x14ac:dyDescent="0.3">
      <c r="A6" s="105" t="str">
        <f t="shared" ca="1" si="0"/>
        <v>87.5651273148178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7.399999999999999" x14ac:dyDescent="0.3">
      <c r="A7" s="105" t="str">
        <f t="shared" ca="1" si="0"/>
        <v>58.0556018518546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7.399999999999999" x14ac:dyDescent="0.3">
      <c r="A8" s="105" t="str">
        <f t="shared" ca="1" si="0"/>
        <v>52.4964583333349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7.399999999999999" x14ac:dyDescent="0.3">
      <c r="A9" s="105" t="str">
        <f t="shared" ca="1" si="0"/>
        <v>39.0611689814832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7.399999999999999" x14ac:dyDescent="0.3">
      <c r="A10" s="105" t="str">
        <f t="shared" ca="1" si="0"/>
        <v>41.1852893518517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7.399999999999999" x14ac:dyDescent="0.3">
      <c r="A11" s="105" t="str">
        <f t="shared" ca="1" si="0"/>
        <v>11.1091898148152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7.399999999999999" x14ac:dyDescent="0.3">
      <c r="A12" s="105" t="str">
        <f ca="1">CONCATENATE(TODAY()-C12," días")</f>
        <v>10.7719328703679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7.399999999999999" x14ac:dyDescent="0.3">
      <c r="A13" s="105" t="str">
        <f ca="1">CONCATENATE(TODAY()-C13," días")</f>
        <v>-0.270138888889051 días</v>
      </c>
      <c r="B13" s="107" t="s">
        <v>2722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2723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6" priority="99428"/>
  </conditionalFormatting>
  <conditionalFormatting sqref="E3">
    <cfRule type="duplicateValues" dxfId="105" priority="121791"/>
  </conditionalFormatting>
  <conditionalFormatting sqref="E3">
    <cfRule type="duplicateValues" dxfId="104" priority="121792"/>
    <cfRule type="duplicateValues" dxfId="103" priority="121793"/>
  </conditionalFormatting>
  <conditionalFormatting sqref="E3">
    <cfRule type="duplicateValues" dxfId="102" priority="121794"/>
    <cfRule type="duplicateValues" dxfId="101" priority="121795"/>
    <cfRule type="duplicateValues" dxfId="100" priority="121796"/>
    <cfRule type="duplicateValues" dxfId="99" priority="121797"/>
  </conditionalFormatting>
  <conditionalFormatting sqref="B3">
    <cfRule type="duplicateValues" dxfId="98" priority="121798"/>
  </conditionalFormatting>
  <conditionalFormatting sqref="E4">
    <cfRule type="duplicateValues" dxfId="97" priority="143"/>
  </conditionalFormatting>
  <conditionalFormatting sqref="E4">
    <cfRule type="duplicateValues" dxfId="96" priority="140"/>
    <cfRule type="duplicateValues" dxfId="95" priority="141"/>
    <cfRule type="duplicateValues" dxfId="94" priority="142"/>
  </conditionalFormatting>
  <conditionalFormatting sqref="E4">
    <cfRule type="duplicateValues" dxfId="93" priority="139"/>
  </conditionalFormatting>
  <conditionalFormatting sqref="E4">
    <cfRule type="duplicateValues" dxfId="92" priority="136"/>
    <cfRule type="duplicateValues" dxfId="91" priority="137"/>
    <cfRule type="duplicateValues" dxfId="90" priority="138"/>
  </conditionalFormatting>
  <conditionalFormatting sqref="B4">
    <cfRule type="duplicateValues" dxfId="89" priority="135"/>
  </conditionalFormatting>
  <conditionalFormatting sqref="E4">
    <cfRule type="duplicateValues" dxfId="88" priority="134"/>
  </conditionalFormatting>
  <conditionalFormatting sqref="B5">
    <cfRule type="duplicateValues" dxfId="87" priority="118"/>
  </conditionalFormatting>
  <conditionalFormatting sqref="E5">
    <cfRule type="duplicateValues" dxfId="86" priority="117"/>
  </conditionalFormatting>
  <conditionalFormatting sqref="E5">
    <cfRule type="duplicateValues" dxfId="85" priority="114"/>
    <cfRule type="duplicateValues" dxfId="84" priority="115"/>
    <cfRule type="duplicateValues" dxfId="83" priority="116"/>
  </conditionalFormatting>
  <conditionalFormatting sqref="E5">
    <cfRule type="duplicateValues" dxfId="82" priority="113"/>
  </conditionalFormatting>
  <conditionalFormatting sqref="E5">
    <cfRule type="duplicateValues" dxfId="81" priority="110"/>
    <cfRule type="duplicateValues" dxfId="80" priority="111"/>
    <cfRule type="duplicateValues" dxfId="79" priority="112"/>
  </conditionalFormatting>
  <conditionalFormatting sqref="E5">
    <cfRule type="duplicateValues" dxfId="78" priority="109"/>
  </conditionalFormatting>
  <conditionalFormatting sqref="E7">
    <cfRule type="duplicateValues" dxfId="77" priority="62"/>
  </conditionalFormatting>
  <conditionalFormatting sqref="E7">
    <cfRule type="duplicateValues" dxfId="76" priority="60"/>
    <cfRule type="duplicateValues" dxfId="75" priority="61"/>
  </conditionalFormatting>
  <conditionalFormatting sqref="E7">
    <cfRule type="duplicateValues" dxfId="74" priority="57"/>
    <cfRule type="duplicateValues" dxfId="73" priority="58"/>
    <cfRule type="duplicateValues" dxfId="72" priority="59"/>
  </conditionalFormatting>
  <conditionalFormatting sqref="E7">
    <cfRule type="duplicateValues" dxfId="71" priority="53"/>
    <cfRule type="duplicateValues" dxfId="70" priority="54"/>
    <cfRule type="duplicateValues" dxfId="69" priority="55"/>
    <cfRule type="duplicateValues" dxfId="68" priority="56"/>
  </conditionalFormatting>
  <conditionalFormatting sqref="B7">
    <cfRule type="duplicateValues" dxfId="67" priority="52"/>
  </conditionalFormatting>
  <conditionalFormatting sqref="B7">
    <cfRule type="duplicateValues" dxfId="66" priority="50"/>
    <cfRule type="duplicateValues" dxfId="65" priority="51"/>
  </conditionalFormatting>
  <conditionalFormatting sqref="E8">
    <cfRule type="duplicateValues" dxfId="64" priority="49"/>
  </conditionalFormatting>
  <conditionalFormatting sqref="E8">
    <cfRule type="duplicateValues" dxfId="63" priority="48"/>
  </conditionalFormatting>
  <conditionalFormatting sqref="B8">
    <cfRule type="duplicateValues" dxfId="62" priority="47"/>
  </conditionalFormatting>
  <conditionalFormatting sqref="E8">
    <cfRule type="duplicateValues" dxfId="61" priority="46"/>
  </conditionalFormatting>
  <conditionalFormatting sqref="B8">
    <cfRule type="duplicateValues" dxfId="60" priority="45"/>
  </conditionalFormatting>
  <conditionalFormatting sqref="E8">
    <cfRule type="duplicateValues" dxfId="59" priority="44"/>
  </conditionalFormatting>
  <conditionalFormatting sqref="E9">
    <cfRule type="duplicateValues" dxfId="58" priority="33"/>
    <cfRule type="duplicateValues" dxfId="57" priority="34"/>
    <cfRule type="duplicateValues" dxfId="56" priority="35"/>
    <cfRule type="duplicateValues" dxfId="55" priority="36"/>
  </conditionalFormatting>
  <conditionalFormatting sqref="B9">
    <cfRule type="duplicateValues" dxfId="54" priority="130254"/>
  </conditionalFormatting>
  <conditionalFormatting sqref="E6">
    <cfRule type="duplicateValues" dxfId="53" priority="130256"/>
  </conditionalFormatting>
  <conditionalFormatting sqref="B6">
    <cfRule type="duplicateValues" dxfId="52" priority="130257"/>
  </conditionalFormatting>
  <conditionalFormatting sqref="B6">
    <cfRule type="duplicateValues" dxfId="51" priority="130258"/>
    <cfRule type="duplicateValues" dxfId="50" priority="130259"/>
    <cfRule type="duplicateValues" dxfId="49" priority="130260"/>
  </conditionalFormatting>
  <conditionalFormatting sqref="E6">
    <cfRule type="duplicateValues" dxfId="48" priority="130261"/>
    <cfRule type="duplicateValues" dxfId="47" priority="130262"/>
  </conditionalFormatting>
  <conditionalFormatting sqref="E6">
    <cfRule type="duplicateValues" dxfId="46" priority="130263"/>
    <cfRule type="duplicateValues" dxfId="45" priority="130264"/>
    <cfRule type="duplicateValues" dxfId="44" priority="130265"/>
  </conditionalFormatting>
  <conditionalFormatting sqref="E6">
    <cfRule type="duplicateValues" dxfId="43" priority="130266"/>
    <cfRule type="duplicateValues" dxfId="42" priority="130267"/>
    <cfRule type="duplicateValues" dxfId="41" priority="130268"/>
    <cfRule type="duplicateValues" dxfId="40" priority="130269"/>
  </conditionalFormatting>
  <conditionalFormatting sqref="B10">
    <cfRule type="duplicateValues" dxfId="39" priority="148812"/>
  </conditionalFormatting>
  <conditionalFormatting sqref="E10">
    <cfRule type="duplicateValues" dxfId="38" priority="148813"/>
  </conditionalFormatting>
  <conditionalFormatting sqref="E11:E12">
    <cfRule type="duplicateValues" dxfId="37" priority="26"/>
  </conditionalFormatting>
  <conditionalFormatting sqref="E11:E12">
    <cfRule type="duplicateValues" dxfId="36" priority="25"/>
  </conditionalFormatting>
  <conditionalFormatting sqref="E11:E12">
    <cfRule type="duplicateValues" dxfId="35" priority="23"/>
    <cfRule type="duplicateValues" dxfId="34" priority="24"/>
  </conditionalFormatting>
  <conditionalFormatting sqref="E11:E12">
    <cfRule type="duplicateValues" dxfId="33" priority="20"/>
    <cfRule type="duplicateValues" dxfId="32" priority="21"/>
    <cfRule type="duplicateValues" dxfId="31" priority="22"/>
  </conditionalFormatting>
  <conditionalFormatting sqref="B11:B12">
    <cfRule type="duplicateValues" dxfId="30" priority="18"/>
    <cfRule type="duplicateValues" dxfId="29" priority="19"/>
  </conditionalFormatting>
  <conditionalFormatting sqref="B11:B12">
    <cfRule type="duplicateValues" dxfId="28" priority="17"/>
  </conditionalFormatting>
  <conditionalFormatting sqref="B11:B12">
    <cfRule type="duplicateValues" dxfId="27" priority="14"/>
    <cfRule type="duplicateValues" dxfId="26" priority="15"/>
    <cfRule type="duplicateValues" dxfId="25" priority="16"/>
  </conditionalFormatting>
  <conditionalFormatting sqref="E13">
    <cfRule type="duplicateValues" dxfId="24" priority="13"/>
  </conditionalFormatting>
  <conditionalFormatting sqref="E13">
    <cfRule type="duplicateValues" dxfId="23" priority="12"/>
  </conditionalFormatting>
  <conditionalFormatting sqref="E13">
    <cfRule type="duplicateValues" dxfId="22" priority="10"/>
    <cfRule type="duplicateValues" dxfId="21" priority="11"/>
  </conditionalFormatting>
  <conditionalFormatting sqref="E13">
    <cfRule type="duplicateValues" dxfId="20" priority="7"/>
    <cfRule type="duplicateValues" dxfId="19" priority="8"/>
    <cfRule type="duplicateValues" dxfId="18" priority="9"/>
  </conditionalFormatting>
  <conditionalFormatting sqref="B13">
    <cfRule type="duplicateValues" dxfId="17" priority="5"/>
    <cfRule type="duplicateValues" dxfId="16" priority="6"/>
  </conditionalFormatting>
  <conditionalFormatting sqref="B13">
    <cfRule type="duplicateValues" dxfId="15" priority="4"/>
  </conditionalFormatting>
  <conditionalFormatting sqref="B13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31.44140625" style="28" bestFit="1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6" hidden="1" x14ac:dyDescent="0.3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6" hidden="1" x14ac:dyDescent="0.3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2" x14ac:dyDescent="0.3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6" x14ac:dyDescent="0.3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6" hidden="1" x14ac:dyDescent="0.3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6" hidden="1" x14ac:dyDescent="0.3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6" hidden="1" x14ac:dyDescent="0.3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6" x14ac:dyDescent="0.3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6" x14ac:dyDescent="0.3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6" hidden="1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6" x14ac:dyDescent="0.3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6" hidden="1" x14ac:dyDescent="0.3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2" hidden="1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6" hidden="1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6" hidden="1" x14ac:dyDescent="0.3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6" hidden="1" x14ac:dyDescent="0.3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2" hidden="1" x14ac:dyDescent="0.3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6" hidden="1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6" hidden="1" x14ac:dyDescent="0.3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hidden="1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6" x14ac:dyDescent="0.3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6" hidden="1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2" hidden="1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6" hidden="1" x14ac:dyDescent="0.3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hidden="1" x14ac:dyDescent="0.3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hidden="1" x14ac:dyDescent="0.3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2" hidden="1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6" x14ac:dyDescent="0.3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2" hidden="1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2" hidden="1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6" hidden="1" x14ac:dyDescent="0.3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6" hidden="1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6" hidden="1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6" hidden="1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6" hidden="1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6" hidden="1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6" x14ac:dyDescent="0.3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2" x14ac:dyDescent="0.3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6" hidden="1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6" hidden="1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6" hidden="1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6" hidden="1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6" hidden="1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6" hidden="1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6" x14ac:dyDescent="0.3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6" x14ac:dyDescent="0.3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6" hidden="1" x14ac:dyDescent="0.3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6" hidden="1" x14ac:dyDescent="0.3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6" hidden="1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6" x14ac:dyDescent="0.3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6" x14ac:dyDescent="0.3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6" x14ac:dyDescent="0.3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6" hidden="1" x14ac:dyDescent="0.3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6" hidden="1" x14ac:dyDescent="0.3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6" hidden="1" x14ac:dyDescent="0.3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6" x14ac:dyDescent="0.3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2" x14ac:dyDescent="0.3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6" x14ac:dyDescent="0.3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6" x14ac:dyDescent="0.3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6" x14ac:dyDescent="0.3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6" x14ac:dyDescent="0.3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6" hidden="1" x14ac:dyDescent="0.3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6" x14ac:dyDescent="0.3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6" hidden="1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6" hidden="1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6" hidden="1" x14ac:dyDescent="0.3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6" x14ac:dyDescent="0.3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6" hidden="1" x14ac:dyDescent="0.3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6" hidden="1" x14ac:dyDescent="0.3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6" x14ac:dyDescent="0.3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6" x14ac:dyDescent="0.3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6" x14ac:dyDescent="0.3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6" x14ac:dyDescent="0.3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6" x14ac:dyDescent="0.3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6" hidden="1" x14ac:dyDescent="0.3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2" x14ac:dyDescent="0.3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6" x14ac:dyDescent="0.3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6" x14ac:dyDescent="0.3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2" hidden="1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6" hidden="1" x14ac:dyDescent="0.3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6" hidden="1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6" hidden="1" x14ac:dyDescent="0.3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2" x14ac:dyDescent="0.3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2" x14ac:dyDescent="0.3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2" hidden="1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6" hidden="1" x14ac:dyDescent="0.3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2" hidden="1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6" hidden="1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6" hidden="1" x14ac:dyDescent="0.3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6" hidden="1" x14ac:dyDescent="0.3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6" hidden="1" x14ac:dyDescent="0.3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6" hidden="1" x14ac:dyDescent="0.3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6" x14ac:dyDescent="0.3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6" hidden="1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6" hidden="1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6" hidden="1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6" hidden="1" x14ac:dyDescent="0.3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6" hidden="1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6" x14ac:dyDescent="0.3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6" hidden="1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6" x14ac:dyDescent="0.3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6" x14ac:dyDescent="0.3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6" hidden="1" x14ac:dyDescent="0.3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6" x14ac:dyDescent="0.3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6" hidden="1" x14ac:dyDescent="0.3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3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6" hidden="1" x14ac:dyDescent="0.3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6" x14ac:dyDescent="0.3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6" hidden="1" x14ac:dyDescent="0.3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6" hidden="1" x14ac:dyDescent="0.3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6" x14ac:dyDescent="0.3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2" x14ac:dyDescent="0.3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6" hidden="1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6" hidden="1" x14ac:dyDescent="0.3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2" hidden="1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6" hidden="1" x14ac:dyDescent="0.3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6" hidden="1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6" hidden="1" x14ac:dyDescent="0.3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2" x14ac:dyDescent="0.3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6" hidden="1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6" x14ac:dyDescent="0.3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6" x14ac:dyDescent="0.3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6" hidden="1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6" hidden="1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6" x14ac:dyDescent="0.3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hidden="1" x14ac:dyDescent="0.3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6" hidden="1" x14ac:dyDescent="0.3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6" hidden="1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6" hidden="1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6" hidden="1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6" x14ac:dyDescent="0.3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6" hidden="1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2" x14ac:dyDescent="0.3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6" hidden="1" x14ac:dyDescent="0.3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6" x14ac:dyDescent="0.3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6" x14ac:dyDescent="0.3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6" hidden="1" x14ac:dyDescent="0.3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6" x14ac:dyDescent="0.3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6" hidden="1" x14ac:dyDescent="0.3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6" x14ac:dyDescent="0.3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6" hidden="1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6" hidden="1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6" hidden="1" x14ac:dyDescent="0.3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6" hidden="1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6" hidden="1" x14ac:dyDescent="0.3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6" hidden="1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6" hidden="1" x14ac:dyDescent="0.3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6" hidden="1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6" hidden="1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6" hidden="1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6" hidden="1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6" hidden="1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6" hidden="1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6" x14ac:dyDescent="0.3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6" hidden="1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6" hidden="1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2" hidden="1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6" hidden="1" x14ac:dyDescent="0.3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6" hidden="1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6" hidden="1" x14ac:dyDescent="0.3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6" hidden="1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6" hidden="1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6" hidden="1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6" hidden="1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6" hidden="1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6" hidden="1" x14ac:dyDescent="0.3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hidden="1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6" hidden="1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6" hidden="1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6" hidden="1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6" x14ac:dyDescent="0.3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6" x14ac:dyDescent="0.3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6" x14ac:dyDescent="0.3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6" hidden="1" x14ac:dyDescent="0.3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6" x14ac:dyDescent="0.3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6" hidden="1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6" hidden="1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6" hidden="1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6" hidden="1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6" hidden="1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6" x14ac:dyDescent="0.3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6" x14ac:dyDescent="0.3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6" x14ac:dyDescent="0.3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6" hidden="1" x14ac:dyDescent="0.3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6" hidden="1" x14ac:dyDescent="0.3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6" hidden="1" x14ac:dyDescent="0.3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2" x14ac:dyDescent="0.3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6" x14ac:dyDescent="0.3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6" x14ac:dyDescent="0.3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2" x14ac:dyDescent="0.3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6" hidden="1" x14ac:dyDescent="0.3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6" x14ac:dyDescent="0.3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6" x14ac:dyDescent="0.3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2" x14ac:dyDescent="0.3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2" hidden="1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2" hidden="1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2" hidden="1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6" hidden="1" x14ac:dyDescent="0.3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6" hidden="1" x14ac:dyDescent="0.3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6" hidden="1" x14ac:dyDescent="0.3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6" x14ac:dyDescent="0.3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6" hidden="1" x14ac:dyDescent="0.3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6" hidden="1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6" hidden="1" x14ac:dyDescent="0.3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6" x14ac:dyDescent="0.3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6" x14ac:dyDescent="0.3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6" x14ac:dyDescent="0.3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6" hidden="1" x14ac:dyDescent="0.3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6" hidden="1" x14ac:dyDescent="0.3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6" x14ac:dyDescent="0.3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6" hidden="1" x14ac:dyDescent="0.3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6" hidden="1" x14ac:dyDescent="0.3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6" hidden="1" x14ac:dyDescent="0.3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6" x14ac:dyDescent="0.3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6" hidden="1" x14ac:dyDescent="0.3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6" hidden="1" x14ac:dyDescent="0.3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6" hidden="1" x14ac:dyDescent="0.3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6" hidden="1" x14ac:dyDescent="0.3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2" hidden="1" x14ac:dyDescent="0.3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6" hidden="1" x14ac:dyDescent="0.3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6" hidden="1" x14ac:dyDescent="0.3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6" hidden="1" x14ac:dyDescent="0.3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6" hidden="1" x14ac:dyDescent="0.3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6" hidden="1" x14ac:dyDescent="0.3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6" hidden="1" x14ac:dyDescent="0.3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6" hidden="1" x14ac:dyDescent="0.3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6" x14ac:dyDescent="0.3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6" hidden="1" x14ac:dyDescent="0.3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6" hidden="1" x14ac:dyDescent="0.3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6" x14ac:dyDescent="0.3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6" hidden="1" x14ac:dyDescent="0.3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6" hidden="1" x14ac:dyDescent="0.3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6" hidden="1" x14ac:dyDescent="0.3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6" hidden="1" x14ac:dyDescent="0.3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6" hidden="1" x14ac:dyDescent="0.3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6" hidden="1" x14ac:dyDescent="0.3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6" x14ac:dyDescent="0.3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6" hidden="1" x14ac:dyDescent="0.3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6" x14ac:dyDescent="0.3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6" x14ac:dyDescent="0.3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6" x14ac:dyDescent="0.3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6" hidden="1" x14ac:dyDescent="0.3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6" hidden="1" x14ac:dyDescent="0.3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6" hidden="1" x14ac:dyDescent="0.3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6" hidden="1" x14ac:dyDescent="0.3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6" x14ac:dyDescent="0.3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6" x14ac:dyDescent="0.3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6" hidden="1" x14ac:dyDescent="0.3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6" hidden="1" x14ac:dyDescent="0.3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6" x14ac:dyDescent="0.3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6" hidden="1" x14ac:dyDescent="0.3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6" hidden="1" x14ac:dyDescent="0.3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6" hidden="1" x14ac:dyDescent="0.3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6" hidden="1" x14ac:dyDescent="0.3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6" hidden="1" x14ac:dyDescent="0.3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6" hidden="1" x14ac:dyDescent="0.3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6" hidden="1" x14ac:dyDescent="0.3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6" x14ac:dyDescent="0.3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6" x14ac:dyDescent="0.3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6" x14ac:dyDescent="0.3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6" x14ac:dyDescent="0.3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6" hidden="1" x14ac:dyDescent="0.3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6" hidden="1" x14ac:dyDescent="0.3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6" hidden="1" x14ac:dyDescent="0.3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6" hidden="1" x14ac:dyDescent="0.3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6" hidden="1" x14ac:dyDescent="0.3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6" x14ac:dyDescent="0.3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6" hidden="1" x14ac:dyDescent="0.3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6" x14ac:dyDescent="0.3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6" hidden="1" x14ac:dyDescent="0.3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6" hidden="1" x14ac:dyDescent="0.3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6" hidden="1" x14ac:dyDescent="0.3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2" hidden="1" x14ac:dyDescent="0.3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6" hidden="1" x14ac:dyDescent="0.3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2" hidden="1" x14ac:dyDescent="0.3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2" hidden="1" x14ac:dyDescent="0.3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2" hidden="1" x14ac:dyDescent="0.3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2" hidden="1" x14ac:dyDescent="0.3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6" x14ac:dyDescent="0.3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2" x14ac:dyDescent="0.3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6" x14ac:dyDescent="0.3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6" hidden="1" x14ac:dyDescent="0.3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6" hidden="1" x14ac:dyDescent="0.3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2" x14ac:dyDescent="0.3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6" hidden="1" x14ac:dyDescent="0.3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2" x14ac:dyDescent="0.3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2" hidden="1" x14ac:dyDescent="0.3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2" hidden="1" x14ac:dyDescent="0.3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6" hidden="1" x14ac:dyDescent="0.3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2" hidden="1" x14ac:dyDescent="0.3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2" hidden="1" x14ac:dyDescent="0.3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6" x14ac:dyDescent="0.3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6" hidden="1" x14ac:dyDescent="0.3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6" x14ac:dyDescent="0.3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6" hidden="1" x14ac:dyDescent="0.3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6" hidden="1" x14ac:dyDescent="0.3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6" hidden="1" x14ac:dyDescent="0.3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2" hidden="1" x14ac:dyDescent="0.3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2" hidden="1" x14ac:dyDescent="0.3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2" hidden="1" x14ac:dyDescent="0.3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2" hidden="1" x14ac:dyDescent="0.3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2" hidden="1" x14ac:dyDescent="0.3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2" hidden="1" x14ac:dyDescent="0.3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2" hidden="1" x14ac:dyDescent="0.3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6" hidden="1" x14ac:dyDescent="0.3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6" hidden="1" x14ac:dyDescent="0.3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6" hidden="1" x14ac:dyDescent="0.3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2" x14ac:dyDescent="0.3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6" x14ac:dyDescent="0.3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6" hidden="1" x14ac:dyDescent="0.3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2" hidden="1" x14ac:dyDescent="0.3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6" hidden="1" x14ac:dyDescent="0.3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6" hidden="1" x14ac:dyDescent="0.3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6" hidden="1" x14ac:dyDescent="0.3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6" hidden="1" x14ac:dyDescent="0.3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6" hidden="1" x14ac:dyDescent="0.3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2" hidden="1" x14ac:dyDescent="0.3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6" x14ac:dyDescent="0.3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6" hidden="1" x14ac:dyDescent="0.3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2" hidden="1" x14ac:dyDescent="0.3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2" hidden="1" x14ac:dyDescent="0.3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6" hidden="1" x14ac:dyDescent="0.3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6" hidden="1" x14ac:dyDescent="0.3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6" hidden="1" x14ac:dyDescent="0.3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6" hidden="1" x14ac:dyDescent="0.3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6" hidden="1" x14ac:dyDescent="0.3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6" hidden="1" x14ac:dyDescent="0.3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6" hidden="1" x14ac:dyDescent="0.3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6" hidden="1" x14ac:dyDescent="0.3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6" hidden="1" x14ac:dyDescent="0.3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2" x14ac:dyDescent="0.3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6" hidden="1" x14ac:dyDescent="0.3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6" hidden="1" x14ac:dyDescent="0.3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6" x14ac:dyDescent="0.3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6" hidden="1" x14ac:dyDescent="0.3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6" hidden="1" x14ac:dyDescent="0.3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6" hidden="1" x14ac:dyDescent="0.3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2" hidden="1" x14ac:dyDescent="0.3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6" hidden="1" x14ac:dyDescent="0.3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6" hidden="1" x14ac:dyDescent="0.3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6" hidden="1" x14ac:dyDescent="0.3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6" x14ac:dyDescent="0.3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6" hidden="1" x14ac:dyDescent="0.3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6" x14ac:dyDescent="0.3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6" x14ac:dyDescent="0.3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6" hidden="1" x14ac:dyDescent="0.3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6" hidden="1" x14ac:dyDescent="0.3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6" hidden="1" x14ac:dyDescent="0.3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6" hidden="1" x14ac:dyDescent="0.3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6" x14ac:dyDescent="0.3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6" hidden="1" x14ac:dyDescent="0.3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6" hidden="1" x14ac:dyDescent="0.3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2" x14ac:dyDescent="0.3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6" hidden="1" x14ac:dyDescent="0.3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6" hidden="1" x14ac:dyDescent="0.3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2" hidden="1" x14ac:dyDescent="0.3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6" x14ac:dyDescent="0.3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6" x14ac:dyDescent="0.3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6" hidden="1" x14ac:dyDescent="0.3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6" hidden="1" x14ac:dyDescent="0.3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6" x14ac:dyDescent="0.3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6" x14ac:dyDescent="0.3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2" x14ac:dyDescent="0.3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6" x14ac:dyDescent="0.3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6" hidden="1" x14ac:dyDescent="0.3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6" x14ac:dyDescent="0.3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6" x14ac:dyDescent="0.3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6" hidden="1" x14ac:dyDescent="0.3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6" hidden="1" x14ac:dyDescent="0.3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6" hidden="1" x14ac:dyDescent="0.3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6" hidden="1" x14ac:dyDescent="0.3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6" hidden="1" x14ac:dyDescent="0.3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6" hidden="1" x14ac:dyDescent="0.3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6" x14ac:dyDescent="0.3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6" hidden="1" x14ac:dyDescent="0.3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6" x14ac:dyDescent="0.3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6" hidden="1" x14ac:dyDescent="0.3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6" hidden="1" x14ac:dyDescent="0.3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2" hidden="1" x14ac:dyDescent="0.3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6" hidden="1" x14ac:dyDescent="0.3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6" hidden="1" x14ac:dyDescent="0.3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6" x14ac:dyDescent="0.3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2" hidden="1" x14ac:dyDescent="0.3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2" hidden="1" x14ac:dyDescent="0.3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6" x14ac:dyDescent="0.3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6" hidden="1" x14ac:dyDescent="0.3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2" hidden="1" x14ac:dyDescent="0.3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6" hidden="1" x14ac:dyDescent="0.3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2" hidden="1" x14ac:dyDescent="0.3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2" hidden="1" x14ac:dyDescent="0.3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6" hidden="1" x14ac:dyDescent="0.3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6" hidden="1" x14ac:dyDescent="0.3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2" hidden="1" x14ac:dyDescent="0.3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2" hidden="1" x14ac:dyDescent="0.3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6" hidden="1" x14ac:dyDescent="0.3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6" hidden="1" x14ac:dyDescent="0.3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6" hidden="1" x14ac:dyDescent="0.3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hidden="1" x14ac:dyDescent="0.3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6" hidden="1" x14ac:dyDescent="0.3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6" hidden="1" x14ac:dyDescent="0.3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6" hidden="1" x14ac:dyDescent="0.3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6" hidden="1" x14ac:dyDescent="0.3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6" hidden="1" x14ac:dyDescent="0.3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6" hidden="1" x14ac:dyDescent="0.3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6" hidden="1" x14ac:dyDescent="0.3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6" hidden="1" x14ac:dyDescent="0.3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6" hidden="1" x14ac:dyDescent="0.3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6" hidden="1" x14ac:dyDescent="0.3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hidden="1" x14ac:dyDescent="0.3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6" hidden="1" x14ac:dyDescent="0.3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6" hidden="1" x14ac:dyDescent="0.3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6" hidden="1" x14ac:dyDescent="0.3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6" hidden="1" x14ac:dyDescent="0.3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6" hidden="1" x14ac:dyDescent="0.3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6" hidden="1" x14ac:dyDescent="0.3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6" hidden="1" x14ac:dyDescent="0.3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6" hidden="1" x14ac:dyDescent="0.3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6" hidden="1" x14ac:dyDescent="0.3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6" hidden="1" x14ac:dyDescent="0.3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6" hidden="1" x14ac:dyDescent="0.3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6" hidden="1" x14ac:dyDescent="0.3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6" hidden="1" x14ac:dyDescent="0.3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hidden="1" x14ac:dyDescent="0.3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6" hidden="1" x14ac:dyDescent="0.3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6" hidden="1" x14ac:dyDescent="0.3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6" hidden="1" x14ac:dyDescent="0.3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6" hidden="1" x14ac:dyDescent="0.3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6" hidden="1" x14ac:dyDescent="0.3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6" hidden="1" x14ac:dyDescent="0.3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6" hidden="1" x14ac:dyDescent="0.3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6" hidden="1" x14ac:dyDescent="0.3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6" hidden="1" x14ac:dyDescent="0.3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6" hidden="1" x14ac:dyDescent="0.3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6" hidden="1" x14ac:dyDescent="0.3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6" hidden="1" x14ac:dyDescent="0.3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6" hidden="1" x14ac:dyDescent="0.3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6" hidden="1" x14ac:dyDescent="0.3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6" hidden="1" x14ac:dyDescent="0.3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6" hidden="1" x14ac:dyDescent="0.3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6" hidden="1" x14ac:dyDescent="0.3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6" hidden="1" x14ac:dyDescent="0.3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6" hidden="1" x14ac:dyDescent="0.3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6" hidden="1" x14ac:dyDescent="0.3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6" hidden="1" x14ac:dyDescent="0.3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6" x14ac:dyDescent="0.3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2" x14ac:dyDescent="0.3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6" hidden="1" x14ac:dyDescent="0.3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6" x14ac:dyDescent="0.3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6" x14ac:dyDescent="0.3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6" hidden="1" x14ac:dyDescent="0.3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6" x14ac:dyDescent="0.3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6" x14ac:dyDescent="0.3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6" x14ac:dyDescent="0.3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6" x14ac:dyDescent="0.3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6" x14ac:dyDescent="0.3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6" x14ac:dyDescent="0.3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6" hidden="1" x14ac:dyDescent="0.3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2" hidden="1" x14ac:dyDescent="0.3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2" hidden="1" x14ac:dyDescent="0.3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6" hidden="1" x14ac:dyDescent="0.3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6" hidden="1" x14ac:dyDescent="0.3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6" hidden="1" x14ac:dyDescent="0.3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6" hidden="1" x14ac:dyDescent="0.3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6" x14ac:dyDescent="0.3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6" hidden="1" x14ac:dyDescent="0.3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3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6" hidden="1" x14ac:dyDescent="0.3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6" hidden="1" x14ac:dyDescent="0.3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6" hidden="1" x14ac:dyDescent="0.3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6" hidden="1" x14ac:dyDescent="0.3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6" hidden="1" x14ac:dyDescent="0.3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6" hidden="1" x14ac:dyDescent="0.3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6" hidden="1" x14ac:dyDescent="0.3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6" hidden="1" x14ac:dyDescent="0.3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6" hidden="1" x14ac:dyDescent="0.3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6" hidden="1" x14ac:dyDescent="0.3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6" hidden="1" x14ac:dyDescent="0.3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6" hidden="1" x14ac:dyDescent="0.3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6" hidden="1" x14ac:dyDescent="0.3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2" hidden="1" x14ac:dyDescent="0.3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2" hidden="1" x14ac:dyDescent="0.3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6" x14ac:dyDescent="0.3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6" x14ac:dyDescent="0.3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2" hidden="1" x14ac:dyDescent="0.3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6" x14ac:dyDescent="0.3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6" x14ac:dyDescent="0.3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6" x14ac:dyDescent="0.3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6" x14ac:dyDescent="0.3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6" hidden="1" x14ac:dyDescent="0.3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6" hidden="1" x14ac:dyDescent="0.3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6" hidden="1" x14ac:dyDescent="0.3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6" hidden="1" x14ac:dyDescent="0.3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6" x14ac:dyDescent="0.3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2" x14ac:dyDescent="0.3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6" x14ac:dyDescent="0.3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6" x14ac:dyDescent="0.3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6" hidden="1" x14ac:dyDescent="0.3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6" x14ac:dyDescent="0.3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6" x14ac:dyDescent="0.3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6" hidden="1" x14ac:dyDescent="0.3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6" hidden="1" x14ac:dyDescent="0.3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6" hidden="1" x14ac:dyDescent="0.3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6" hidden="1" x14ac:dyDescent="0.3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6" hidden="1" x14ac:dyDescent="0.3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6" hidden="1" x14ac:dyDescent="0.3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6" hidden="1" x14ac:dyDescent="0.3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2" hidden="1" x14ac:dyDescent="0.3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2" x14ac:dyDescent="0.3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6" hidden="1" x14ac:dyDescent="0.3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6" x14ac:dyDescent="0.3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6" x14ac:dyDescent="0.3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6" x14ac:dyDescent="0.3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6" x14ac:dyDescent="0.3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6" x14ac:dyDescent="0.3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6" hidden="1" x14ac:dyDescent="0.3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6" hidden="1" x14ac:dyDescent="0.3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6" hidden="1" x14ac:dyDescent="0.3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6" hidden="1" x14ac:dyDescent="0.3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6" hidden="1" x14ac:dyDescent="0.3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6" hidden="1" x14ac:dyDescent="0.3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6" hidden="1" x14ac:dyDescent="0.3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6" hidden="1" x14ac:dyDescent="0.3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6" hidden="1" x14ac:dyDescent="0.3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6" hidden="1" x14ac:dyDescent="0.3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6" hidden="1" x14ac:dyDescent="0.3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6" hidden="1" x14ac:dyDescent="0.3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6" x14ac:dyDescent="0.3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6" hidden="1" x14ac:dyDescent="0.3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6" hidden="1" x14ac:dyDescent="0.3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6" hidden="1" x14ac:dyDescent="0.3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6" x14ac:dyDescent="0.3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6" hidden="1" x14ac:dyDescent="0.3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6" x14ac:dyDescent="0.3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6" x14ac:dyDescent="0.3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6" hidden="1" x14ac:dyDescent="0.3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6" hidden="1" x14ac:dyDescent="0.3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6" hidden="1" x14ac:dyDescent="0.3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6" hidden="1" x14ac:dyDescent="0.3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6" hidden="1" x14ac:dyDescent="0.3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6" hidden="1" x14ac:dyDescent="0.3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6" hidden="1" x14ac:dyDescent="0.3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6" hidden="1" x14ac:dyDescent="0.3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6" x14ac:dyDescent="0.3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6" x14ac:dyDescent="0.3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6" x14ac:dyDescent="0.3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6" hidden="1" x14ac:dyDescent="0.3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6" hidden="1" x14ac:dyDescent="0.3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6" hidden="1" x14ac:dyDescent="0.3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6" hidden="1" x14ac:dyDescent="0.3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6" hidden="1" x14ac:dyDescent="0.3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6" x14ac:dyDescent="0.3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6" hidden="1" x14ac:dyDescent="0.3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6" hidden="1" x14ac:dyDescent="0.3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6" hidden="1" x14ac:dyDescent="0.3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6" x14ac:dyDescent="0.3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6" hidden="1" x14ac:dyDescent="0.3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6" hidden="1" x14ac:dyDescent="0.3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6" hidden="1" x14ac:dyDescent="0.3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6" x14ac:dyDescent="0.3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6" hidden="1" x14ac:dyDescent="0.3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6" hidden="1" x14ac:dyDescent="0.3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6" x14ac:dyDescent="0.3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6" hidden="1" x14ac:dyDescent="0.3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6" hidden="1" x14ac:dyDescent="0.3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6" hidden="1" x14ac:dyDescent="0.3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6" x14ac:dyDescent="0.3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6" x14ac:dyDescent="0.3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6" x14ac:dyDescent="0.3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6" hidden="1" x14ac:dyDescent="0.3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6" x14ac:dyDescent="0.3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6" x14ac:dyDescent="0.3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6" hidden="1" x14ac:dyDescent="0.3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6" hidden="1" x14ac:dyDescent="0.3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6" hidden="1" x14ac:dyDescent="0.3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6" x14ac:dyDescent="0.3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6" x14ac:dyDescent="0.3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6" hidden="1" x14ac:dyDescent="0.3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6" hidden="1" x14ac:dyDescent="0.3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6" x14ac:dyDescent="0.3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6" x14ac:dyDescent="0.3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6" hidden="1" x14ac:dyDescent="0.3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6" hidden="1" x14ac:dyDescent="0.3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6" hidden="1" x14ac:dyDescent="0.3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6" hidden="1" x14ac:dyDescent="0.3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6" x14ac:dyDescent="0.3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2" x14ac:dyDescent="0.3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6" x14ac:dyDescent="0.3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6" x14ac:dyDescent="0.3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6" hidden="1" x14ac:dyDescent="0.3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6" hidden="1" x14ac:dyDescent="0.3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6" x14ac:dyDescent="0.3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6" hidden="1" x14ac:dyDescent="0.3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6" x14ac:dyDescent="0.3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6" hidden="1" x14ac:dyDescent="0.3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6" x14ac:dyDescent="0.3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6" x14ac:dyDescent="0.3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6" x14ac:dyDescent="0.3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6" hidden="1" x14ac:dyDescent="0.3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6" x14ac:dyDescent="0.3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6" hidden="1" x14ac:dyDescent="0.3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6" x14ac:dyDescent="0.3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6" hidden="1" x14ac:dyDescent="0.3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6" hidden="1" x14ac:dyDescent="0.3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6" hidden="1" x14ac:dyDescent="0.3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6" hidden="1" x14ac:dyDescent="0.3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6" hidden="1" x14ac:dyDescent="0.3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6" x14ac:dyDescent="0.3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6" x14ac:dyDescent="0.3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6" hidden="1" x14ac:dyDescent="0.3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6" hidden="1" x14ac:dyDescent="0.3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6" x14ac:dyDescent="0.3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6" x14ac:dyDescent="0.3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6" hidden="1" x14ac:dyDescent="0.3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6" hidden="1" x14ac:dyDescent="0.3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6" x14ac:dyDescent="0.3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6" x14ac:dyDescent="0.3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6" hidden="1" x14ac:dyDescent="0.3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2" hidden="1" x14ac:dyDescent="0.3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6" x14ac:dyDescent="0.3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6" hidden="1" x14ac:dyDescent="0.3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6" hidden="1" x14ac:dyDescent="0.3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6" hidden="1" x14ac:dyDescent="0.3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6" hidden="1" x14ac:dyDescent="0.3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6" hidden="1" x14ac:dyDescent="0.3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2" hidden="1" x14ac:dyDescent="0.3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6" hidden="1" x14ac:dyDescent="0.3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6" hidden="1" x14ac:dyDescent="0.3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2" hidden="1" x14ac:dyDescent="0.3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6" hidden="1" x14ac:dyDescent="0.3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6" hidden="1" x14ac:dyDescent="0.3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6" hidden="1" x14ac:dyDescent="0.3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6" hidden="1" x14ac:dyDescent="0.3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6" x14ac:dyDescent="0.3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6" hidden="1" x14ac:dyDescent="0.3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6" x14ac:dyDescent="0.3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6" x14ac:dyDescent="0.3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6" hidden="1" x14ac:dyDescent="0.3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6" hidden="1" x14ac:dyDescent="0.3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6" hidden="1" x14ac:dyDescent="0.3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6" hidden="1" x14ac:dyDescent="0.3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6" hidden="1" x14ac:dyDescent="0.3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6" x14ac:dyDescent="0.3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6" x14ac:dyDescent="0.3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6" x14ac:dyDescent="0.3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6" x14ac:dyDescent="0.3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6" x14ac:dyDescent="0.3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6" hidden="1" x14ac:dyDescent="0.3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6" hidden="1" x14ac:dyDescent="0.3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6" hidden="1" x14ac:dyDescent="0.3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hidden="1" x14ac:dyDescent="0.3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6" hidden="1" x14ac:dyDescent="0.3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6" hidden="1" x14ac:dyDescent="0.3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6" hidden="1" x14ac:dyDescent="0.3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6" hidden="1" x14ac:dyDescent="0.3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6" x14ac:dyDescent="0.3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6" hidden="1" x14ac:dyDescent="0.3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6" hidden="1" x14ac:dyDescent="0.3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6" hidden="1" x14ac:dyDescent="0.3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6" hidden="1" x14ac:dyDescent="0.3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6" hidden="1" x14ac:dyDescent="0.3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6" hidden="1" x14ac:dyDescent="0.3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6" hidden="1" x14ac:dyDescent="0.3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6" hidden="1" x14ac:dyDescent="0.3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6" hidden="1" x14ac:dyDescent="0.3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6" hidden="1" x14ac:dyDescent="0.3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6" x14ac:dyDescent="0.3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6" hidden="1" x14ac:dyDescent="0.3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6" hidden="1" x14ac:dyDescent="0.3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6" hidden="1" x14ac:dyDescent="0.3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6" hidden="1" x14ac:dyDescent="0.3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6" x14ac:dyDescent="0.3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2" hidden="1" x14ac:dyDescent="0.3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2" hidden="1" x14ac:dyDescent="0.3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6" x14ac:dyDescent="0.3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6" hidden="1" x14ac:dyDescent="0.3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6" hidden="1" x14ac:dyDescent="0.3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6" hidden="1" x14ac:dyDescent="0.3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6" hidden="1" x14ac:dyDescent="0.3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6" hidden="1" x14ac:dyDescent="0.3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6" hidden="1" x14ac:dyDescent="0.3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6" hidden="1" x14ac:dyDescent="0.3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6" x14ac:dyDescent="0.3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6" x14ac:dyDescent="0.3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6" x14ac:dyDescent="0.3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6" x14ac:dyDescent="0.3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2" hidden="1" x14ac:dyDescent="0.3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6" hidden="1" x14ac:dyDescent="0.3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6" hidden="1" x14ac:dyDescent="0.3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6" hidden="1" x14ac:dyDescent="0.3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6" x14ac:dyDescent="0.3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6" hidden="1" x14ac:dyDescent="0.3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6" hidden="1" x14ac:dyDescent="0.3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6" hidden="1" x14ac:dyDescent="0.3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6" hidden="1" x14ac:dyDescent="0.3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6" x14ac:dyDescent="0.3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6" hidden="1" x14ac:dyDescent="0.3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6" hidden="1" x14ac:dyDescent="0.3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2" x14ac:dyDescent="0.3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6" hidden="1" x14ac:dyDescent="0.3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6" x14ac:dyDescent="0.3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6" hidden="1" x14ac:dyDescent="0.3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hidden="1" x14ac:dyDescent="0.3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6" x14ac:dyDescent="0.3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6" x14ac:dyDescent="0.3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6" hidden="1" x14ac:dyDescent="0.3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6" hidden="1" x14ac:dyDescent="0.3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6" hidden="1" x14ac:dyDescent="0.3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2" x14ac:dyDescent="0.3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6" hidden="1" x14ac:dyDescent="0.3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6" hidden="1" x14ac:dyDescent="0.3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6" hidden="1" x14ac:dyDescent="0.3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6" x14ac:dyDescent="0.3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6" hidden="1" x14ac:dyDescent="0.3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6" x14ac:dyDescent="0.3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6" hidden="1" x14ac:dyDescent="0.3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6" hidden="1" x14ac:dyDescent="0.3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6" hidden="1" x14ac:dyDescent="0.3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6" hidden="1" x14ac:dyDescent="0.3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6" hidden="1" x14ac:dyDescent="0.3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6" x14ac:dyDescent="0.3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2" x14ac:dyDescent="0.3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6" hidden="1" x14ac:dyDescent="0.3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6" hidden="1" x14ac:dyDescent="0.3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6" hidden="1" x14ac:dyDescent="0.3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6" hidden="1" x14ac:dyDescent="0.3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6" hidden="1" x14ac:dyDescent="0.3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hidden="1" x14ac:dyDescent="0.3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6" x14ac:dyDescent="0.3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6" hidden="1" x14ac:dyDescent="0.3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6" x14ac:dyDescent="0.3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6" hidden="1" x14ac:dyDescent="0.3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6" hidden="1" x14ac:dyDescent="0.3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6" hidden="1" x14ac:dyDescent="0.3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6" x14ac:dyDescent="0.3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6" hidden="1" x14ac:dyDescent="0.3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6" hidden="1" x14ac:dyDescent="0.3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2" hidden="1" x14ac:dyDescent="0.3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6" hidden="1" x14ac:dyDescent="0.3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6" hidden="1" x14ac:dyDescent="0.3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6" hidden="1" x14ac:dyDescent="0.3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6" hidden="1" x14ac:dyDescent="0.3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6" hidden="1" x14ac:dyDescent="0.3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6" x14ac:dyDescent="0.3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2" hidden="1" x14ac:dyDescent="0.3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2" x14ac:dyDescent="0.3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6" hidden="1" x14ac:dyDescent="0.3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6" x14ac:dyDescent="0.3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6" hidden="1" x14ac:dyDescent="0.3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6" x14ac:dyDescent="0.3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6" hidden="1" x14ac:dyDescent="0.3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6" hidden="1" x14ac:dyDescent="0.3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6" hidden="1" x14ac:dyDescent="0.3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6" hidden="1" x14ac:dyDescent="0.3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6" hidden="1" x14ac:dyDescent="0.3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6" hidden="1" x14ac:dyDescent="0.3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6" hidden="1" x14ac:dyDescent="0.3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6" x14ac:dyDescent="0.3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6" x14ac:dyDescent="0.3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6" hidden="1" x14ac:dyDescent="0.3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6" hidden="1" x14ac:dyDescent="0.3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6" x14ac:dyDescent="0.3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6" x14ac:dyDescent="0.3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6" x14ac:dyDescent="0.3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6" hidden="1" x14ac:dyDescent="0.3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6" x14ac:dyDescent="0.3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6" hidden="1" x14ac:dyDescent="0.3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6" hidden="1" x14ac:dyDescent="0.3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6" hidden="1" x14ac:dyDescent="0.3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6" x14ac:dyDescent="0.3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2" hidden="1" x14ac:dyDescent="0.3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6" x14ac:dyDescent="0.3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6" hidden="1" x14ac:dyDescent="0.3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6" hidden="1" x14ac:dyDescent="0.3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6" hidden="1" x14ac:dyDescent="0.3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6" x14ac:dyDescent="0.3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6" hidden="1" x14ac:dyDescent="0.3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6" x14ac:dyDescent="0.3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6" hidden="1" x14ac:dyDescent="0.3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6" hidden="1" x14ac:dyDescent="0.3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6" hidden="1" x14ac:dyDescent="0.3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6" hidden="1" x14ac:dyDescent="0.3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6" hidden="1" x14ac:dyDescent="0.3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6" hidden="1" x14ac:dyDescent="0.3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6" hidden="1" x14ac:dyDescent="0.3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6" x14ac:dyDescent="0.3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6" x14ac:dyDescent="0.3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6" hidden="1" x14ac:dyDescent="0.3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6" hidden="1" x14ac:dyDescent="0.3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6" hidden="1" x14ac:dyDescent="0.3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6" x14ac:dyDescent="0.3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6" hidden="1" x14ac:dyDescent="0.3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6" hidden="1" x14ac:dyDescent="0.3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2" hidden="1" x14ac:dyDescent="0.3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6" hidden="1" x14ac:dyDescent="0.3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6" hidden="1" x14ac:dyDescent="0.3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6" hidden="1" x14ac:dyDescent="0.3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6" hidden="1" x14ac:dyDescent="0.3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6" hidden="1" x14ac:dyDescent="0.3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6" hidden="1" x14ac:dyDescent="0.3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6" hidden="1" x14ac:dyDescent="0.3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6" hidden="1" x14ac:dyDescent="0.3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6" hidden="1" x14ac:dyDescent="0.3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6" hidden="1" x14ac:dyDescent="0.3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6" x14ac:dyDescent="0.3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6" x14ac:dyDescent="0.3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6" x14ac:dyDescent="0.3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6" hidden="1" x14ac:dyDescent="0.3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6" hidden="1" x14ac:dyDescent="0.3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6" x14ac:dyDescent="0.3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6" x14ac:dyDescent="0.3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6" hidden="1" x14ac:dyDescent="0.3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6" hidden="1" x14ac:dyDescent="0.3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6" hidden="1" x14ac:dyDescent="0.3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6" hidden="1" x14ac:dyDescent="0.3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6" x14ac:dyDescent="0.3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6" x14ac:dyDescent="0.3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6" x14ac:dyDescent="0.3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6" x14ac:dyDescent="0.3">
      <c r="A825" s="28">
        <v>100</v>
      </c>
      <c r="B825" s="124" t="s">
        <v>2620</v>
      </c>
      <c r="C825" s="135" t="s">
        <v>2621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29" t="s">
        <v>0</v>
      </c>
      <c r="B1" s="23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31" t="s">
        <v>8</v>
      </c>
      <c r="B9" s="232"/>
    </row>
    <row r="10" spans="1:9" x14ac:dyDescent="0.4">
      <c r="A10" s="8" t="s">
        <v>2004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33" t="s">
        <v>9</v>
      </c>
      <c r="B14" s="23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2293</v>
      </c>
      <c r="C70" s="3" t="s">
        <v>2294</v>
      </c>
      <c r="D70" s="3" t="s">
        <v>2295</v>
      </c>
    </row>
    <row r="71" spans="1:5" x14ac:dyDescent="0.4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4">
      <c r="A72" s="3" t="s">
        <v>2300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5833"/>
  <sheetViews>
    <sheetView tabSelected="1" zoomScale="80" zoomScaleNormal="80" workbookViewId="0">
      <pane ySplit="4" topLeftCell="A227" activePane="bottomLeft" state="frozen"/>
      <selection pane="bottomLeft" activeCell="A244" sqref="A244"/>
    </sheetView>
  </sheetViews>
  <sheetFormatPr baseColWidth="10" defaultColWidth="12.33203125" defaultRowHeight="14.4" x14ac:dyDescent="0.3"/>
  <cols>
    <col min="1" max="1" width="27.109375" style="99" bestFit="1" customWidth="1"/>
    <col min="2" max="2" width="19.109375" style="81" bestFit="1" customWidth="1"/>
    <col min="3" max="3" width="20.44140625" style="43" customWidth="1"/>
    <col min="4" max="4" width="29.33203125" style="99" customWidth="1"/>
    <col min="5" max="5" width="12.33203125" style="74" customWidth="1"/>
    <col min="6" max="6" width="11.6640625" style="44" customWidth="1"/>
    <col min="7" max="7" width="59.44140625" style="44" customWidth="1"/>
    <col min="8" max="11" width="5.33203125" style="44" customWidth="1"/>
    <col min="12" max="12" width="52.109375" style="44" customWidth="1"/>
    <col min="13" max="13" width="20.109375" style="99" customWidth="1"/>
    <col min="14" max="14" width="16.5546875" style="99" customWidth="1"/>
    <col min="15" max="15" width="42.88671875" style="99" customWidth="1"/>
    <col min="16" max="16" width="22.5546875" style="129" customWidth="1"/>
    <col min="17" max="17" width="52" style="68" bestFit="1" customWidth="1"/>
    <col min="18" max="16384" width="12.33203125" style="42"/>
  </cols>
  <sheetData>
    <row r="1" spans="1:17" ht="17.399999999999999" x14ac:dyDescent="0.3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7.399999999999999" x14ac:dyDescent="0.3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" thickBot="1" x14ac:dyDescent="0.35">
      <c r="A3" s="165" t="s">
        <v>2733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7.399999999999999" x14ac:dyDescent="0.3">
      <c r="A4" s="89" t="s">
        <v>2386</v>
      </c>
      <c r="B4" s="88" t="s">
        <v>2626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2618</v>
      </c>
      <c r="Q4" s="90" t="s">
        <v>2429</v>
      </c>
    </row>
    <row r="5" spans="1:17" s="119" customFormat="1" ht="17.399999999999999" x14ac:dyDescent="0.3">
      <c r="A5" s="138" t="str">
        <f>VLOOKUP(E5,'LISTADO ATM'!$A$2:$C$901,3,0)</f>
        <v>DISTRITO NACIONAL</v>
      </c>
      <c r="B5" s="144">
        <v>3336027761</v>
      </c>
      <c r="C5" s="94">
        <v>44454.811493055553</v>
      </c>
      <c r="D5" s="94" t="s">
        <v>2174</v>
      </c>
      <c r="E5" s="136">
        <v>875</v>
      </c>
      <c r="F5" s="138" t="str">
        <f>VLOOKUP(E5,VIP!$A$2:$O15988,2,0)</f>
        <v>DRBR875</v>
      </c>
      <c r="G5" s="138" t="str">
        <f>VLOOKUP(E5,'LISTADO ATM'!$A$2:$B$900,2,0)</f>
        <v xml:space="preserve">ATM Texaco Aut. Duarte KM 14 1/2 (Los Alcarrizos) </v>
      </c>
      <c r="H5" s="138" t="str">
        <f>VLOOKUP(E5,VIP!$A$2:$O20949,7,FALSE)</f>
        <v>Si</v>
      </c>
      <c r="I5" s="138" t="str">
        <f>VLOOKUP(E5,VIP!$A$2:$O12914,8,FALSE)</f>
        <v>Si</v>
      </c>
      <c r="J5" s="138" t="str">
        <f>VLOOKUP(E5,VIP!$A$2:$O12864,8,FALSE)</f>
        <v>Si</v>
      </c>
      <c r="K5" s="138" t="str">
        <f>VLOOKUP(E5,VIP!$A$2:$O16438,6,0)</f>
        <v>NO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s="119" customFormat="1" ht="17.399999999999999" x14ac:dyDescent="0.3">
      <c r="A6" s="138" t="str">
        <f>VLOOKUP(E6,'LISTADO ATM'!$A$2:$C$901,3,0)</f>
        <v>DISTRITO NACIONAL</v>
      </c>
      <c r="B6" s="144">
        <v>3336029012</v>
      </c>
      <c r="C6" s="94">
        <v>44455.794247685182</v>
      </c>
      <c r="D6" s="94" t="s">
        <v>2174</v>
      </c>
      <c r="E6" s="136">
        <v>979</v>
      </c>
      <c r="F6" s="138" t="str">
        <f>VLOOKUP(E6,VIP!$A$2:$O16025,2,0)</f>
        <v>DRBR979</v>
      </c>
      <c r="G6" s="138" t="str">
        <f>VLOOKUP(E6,'LISTADO ATM'!$A$2:$B$900,2,0)</f>
        <v xml:space="preserve">ATM Oficina Luperón I </v>
      </c>
      <c r="H6" s="138" t="str">
        <f>VLOOKUP(E6,VIP!$A$2:$O20986,7,FALSE)</f>
        <v>Si</v>
      </c>
      <c r="I6" s="138" t="str">
        <f>VLOOKUP(E6,VIP!$A$2:$O12951,8,FALSE)</f>
        <v>Si</v>
      </c>
      <c r="J6" s="138" t="str">
        <f>VLOOKUP(E6,VIP!$A$2:$O12901,8,FALSE)</f>
        <v>Si</v>
      </c>
      <c r="K6" s="138" t="str">
        <f>VLOOKUP(E6,VIP!$A$2:$O16475,6,0)</f>
        <v>NO</v>
      </c>
      <c r="L6" s="143" t="s">
        <v>2212</v>
      </c>
      <c r="M6" s="154" t="s">
        <v>2530</v>
      </c>
      <c r="N6" s="93" t="s">
        <v>2443</v>
      </c>
      <c r="O6" s="138" t="s">
        <v>2445</v>
      </c>
      <c r="P6" s="143"/>
      <c r="Q6" s="158">
        <v>44460.613067129627</v>
      </c>
    </row>
    <row r="7" spans="1:17" s="119" customFormat="1" ht="17.399999999999999" x14ac:dyDescent="0.3">
      <c r="A7" s="138" t="str">
        <f>VLOOKUP(E7,'LISTADO ATM'!$A$2:$C$901,3,0)</f>
        <v>ESTE</v>
      </c>
      <c r="B7" s="144">
        <v>3336030061</v>
      </c>
      <c r="C7" s="94">
        <v>44456.734039351853</v>
      </c>
      <c r="D7" s="94" t="s">
        <v>2174</v>
      </c>
      <c r="E7" s="136">
        <v>289</v>
      </c>
      <c r="F7" s="138" t="str">
        <f>VLOOKUP(E7,VIP!$A$2:$O16003,2,0)</f>
        <v>DRBR910</v>
      </c>
      <c r="G7" s="138" t="str">
        <f>VLOOKUP(E7,'LISTADO ATM'!$A$2:$B$900,2,0)</f>
        <v>ATM Oficina Bávaro II</v>
      </c>
      <c r="H7" s="138" t="str">
        <f>VLOOKUP(E7,VIP!$A$2:$O20964,7,FALSE)</f>
        <v>Si</v>
      </c>
      <c r="I7" s="138" t="str">
        <f>VLOOKUP(E7,VIP!$A$2:$O12929,8,FALSE)</f>
        <v>Si</v>
      </c>
      <c r="J7" s="138" t="str">
        <f>VLOOKUP(E7,VIP!$A$2:$O12879,8,FALSE)</f>
        <v>Si</v>
      </c>
      <c r="K7" s="138" t="str">
        <f>VLOOKUP(E7,VIP!$A$2:$O16453,6,0)</f>
        <v>NO</v>
      </c>
      <c r="L7" s="143" t="s">
        <v>2238</v>
      </c>
      <c r="M7" s="154" t="s">
        <v>2530</v>
      </c>
      <c r="N7" s="93" t="s">
        <v>2443</v>
      </c>
      <c r="O7" s="138" t="s">
        <v>2445</v>
      </c>
      <c r="P7" s="143"/>
      <c r="Q7" s="158">
        <v>44460.578449074077</v>
      </c>
    </row>
    <row r="8" spans="1:17" s="119" customFormat="1" ht="17.399999999999999" x14ac:dyDescent="0.3">
      <c r="A8" s="138" t="str">
        <f>VLOOKUP(E8,'LISTADO ATM'!$A$2:$C$901,3,0)</f>
        <v>DISTRITO NACIONAL</v>
      </c>
      <c r="B8" s="144">
        <v>3336030123</v>
      </c>
      <c r="C8" s="94">
        <v>44457.063750000001</v>
      </c>
      <c r="D8" s="94" t="s">
        <v>2440</v>
      </c>
      <c r="E8" s="136">
        <v>325</v>
      </c>
      <c r="F8" s="138" t="str">
        <f>VLOOKUP(E8,VIP!$A$2:$O16005,2,0)</f>
        <v>DRBR325</v>
      </c>
      <c r="G8" s="138" t="str">
        <f>VLOOKUP(E8,'LISTADO ATM'!$A$2:$B$900,2,0)</f>
        <v>ATM Casa Edwin</v>
      </c>
      <c r="H8" s="138" t="str">
        <f>VLOOKUP(E8,VIP!$A$2:$O20966,7,FALSE)</f>
        <v>Si</v>
      </c>
      <c r="I8" s="138" t="str">
        <f>VLOOKUP(E8,VIP!$A$2:$O12931,8,FALSE)</f>
        <v>Si</v>
      </c>
      <c r="J8" s="138" t="str">
        <f>VLOOKUP(E8,VIP!$A$2:$O12881,8,FALSE)</f>
        <v>Si</v>
      </c>
      <c r="K8" s="138" t="str">
        <f>VLOOKUP(E8,VIP!$A$2:$O16455,6,0)</f>
        <v>NO</v>
      </c>
      <c r="L8" s="143" t="s">
        <v>2433</v>
      </c>
      <c r="M8" s="154" t="s">
        <v>2530</v>
      </c>
      <c r="N8" s="154" t="s">
        <v>2632</v>
      </c>
      <c r="O8" s="138" t="s">
        <v>2444</v>
      </c>
      <c r="P8" s="143"/>
      <c r="Q8" s="158">
        <v>44460.583495370367</v>
      </c>
    </row>
    <row r="9" spans="1:17" s="119" customFormat="1" ht="17.399999999999999" x14ac:dyDescent="0.3">
      <c r="A9" s="138" t="str">
        <f>VLOOKUP(E9,'LISTADO ATM'!$A$2:$C$901,3,0)</f>
        <v>SUR</v>
      </c>
      <c r="B9" s="144">
        <v>3336030155</v>
      </c>
      <c r="C9" s="94">
        <v>44457.361319444448</v>
      </c>
      <c r="D9" s="94" t="s">
        <v>2174</v>
      </c>
      <c r="E9" s="136">
        <v>134</v>
      </c>
      <c r="F9" s="138" t="str">
        <f>VLOOKUP(E9,VIP!$A$2:$O16012,2,0)</f>
        <v>DRBR134</v>
      </c>
      <c r="G9" s="138" t="str">
        <f>VLOOKUP(E9,'LISTADO ATM'!$A$2:$B$900,2,0)</f>
        <v xml:space="preserve">ATM Oficina San José de Ocoa </v>
      </c>
      <c r="H9" s="138" t="str">
        <f>VLOOKUP(E9,VIP!$A$2:$O20973,7,FALSE)</f>
        <v>Si</v>
      </c>
      <c r="I9" s="138" t="str">
        <f>VLOOKUP(E9,VIP!$A$2:$O12938,8,FALSE)</f>
        <v>Si</v>
      </c>
      <c r="J9" s="138" t="str">
        <f>VLOOKUP(E9,VIP!$A$2:$O12888,8,FALSE)</f>
        <v>Si</v>
      </c>
      <c r="K9" s="138" t="str">
        <f>VLOOKUP(E9,VIP!$A$2:$O16462,6,0)</f>
        <v>SI</v>
      </c>
      <c r="L9" s="143" t="s">
        <v>2212</v>
      </c>
      <c r="M9" s="93" t="s">
        <v>2437</v>
      </c>
      <c r="N9" s="93" t="s">
        <v>2443</v>
      </c>
      <c r="O9" s="138" t="s">
        <v>2445</v>
      </c>
      <c r="P9" s="143"/>
      <c r="Q9" s="134" t="s">
        <v>2212</v>
      </c>
    </row>
    <row r="10" spans="1:17" s="119" customFormat="1" ht="17.399999999999999" x14ac:dyDescent="0.3">
      <c r="A10" s="138" t="str">
        <f>VLOOKUP(E10,'LISTADO ATM'!$A$2:$C$901,3,0)</f>
        <v>DISTRITO NACIONAL</v>
      </c>
      <c r="B10" s="144">
        <v>3336030160</v>
      </c>
      <c r="C10" s="94">
        <v>44457.362395833334</v>
      </c>
      <c r="D10" s="94" t="s">
        <v>2174</v>
      </c>
      <c r="E10" s="136">
        <v>244</v>
      </c>
      <c r="F10" s="138" t="str">
        <f>VLOOKUP(E10,VIP!$A$2:$O16008,2,0)</f>
        <v>DRBR244</v>
      </c>
      <c r="G10" s="138" t="str">
        <f>VLOOKUP(E10,'LISTADO ATM'!$A$2:$B$900,2,0)</f>
        <v xml:space="preserve">ATM Ministerio de Hacienda (antiguo Finanzas) </v>
      </c>
      <c r="H10" s="138" t="str">
        <f>VLOOKUP(E10,VIP!$A$2:$O20969,7,FALSE)</f>
        <v>Si</v>
      </c>
      <c r="I10" s="138" t="str">
        <f>VLOOKUP(E10,VIP!$A$2:$O12934,8,FALSE)</f>
        <v>Si</v>
      </c>
      <c r="J10" s="138" t="str">
        <f>VLOOKUP(E10,VIP!$A$2:$O12884,8,FALSE)</f>
        <v>Si</v>
      </c>
      <c r="K10" s="138" t="str">
        <f>VLOOKUP(E10,VIP!$A$2:$O16458,6,0)</f>
        <v>NO</v>
      </c>
      <c r="L10" s="143" t="s">
        <v>2212</v>
      </c>
      <c r="M10" s="154" t="s">
        <v>2530</v>
      </c>
      <c r="N10" s="93" t="s">
        <v>2443</v>
      </c>
      <c r="O10" s="138" t="s">
        <v>2445</v>
      </c>
      <c r="P10" s="143"/>
      <c r="Q10" s="158">
        <v>44460.895138888889</v>
      </c>
    </row>
    <row r="11" spans="1:17" s="119" customFormat="1" ht="17.399999999999999" x14ac:dyDescent="0.3">
      <c r="A11" s="138" t="str">
        <f>VLOOKUP(E11,'LISTADO ATM'!$A$2:$C$901,3,0)</f>
        <v>DISTRITO NACIONAL</v>
      </c>
      <c r="B11" s="144">
        <v>3336030283</v>
      </c>
      <c r="C11" s="94">
        <v>44457.453159722223</v>
      </c>
      <c r="D11" s="94" t="s">
        <v>2440</v>
      </c>
      <c r="E11" s="136">
        <v>983</v>
      </c>
      <c r="F11" s="138" t="str">
        <f>VLOOKUP(E11,VIP!$A$2:$O16004,2,0)</f>
        <v>DRBR983</v>
      </c>
      <c r="G11" s="138" t="str">
        <f>VLOOKUP(E11,'LISTADO ATM'!$A$2:$B$900,2,0)</f>
        <v xml:space="preserve">ATM Bravo República de Colombia </v>
      </c>
      <c r="H11" s="138" t="str">
        <f>VLOOKUP(E11,VIP!$A$2:$O20965,7,FALSE)</f>
        <v>Si</v>
      </c>
      <c r="I11" s="138" t="str">
        <f>VLOOKUP(E11,VIP!$A$2:$O12930,8,FALSE)</f>
        <v>No</v>
      </c>
      <c r="J11" s="138" t="str">
        <f>VLOOKUP(E11,VIP!$A$2:$O12880,8,FALSE)</f>
        <v>No</v>
      </c>
      <c r="K11" s="138" t="str">
        <f>VLOOKUP(E11,VIP!$A$2:$O16454,6,0)</f>
        <v>NO</v>
      </c>
      <c r="L11" s="143" t="s">
        <v>2623</v>
      </c>
      <c r="M11" s="154" t="s">
        <v>2530</v>
      </c>
      <c r="N11" s="93" t="s">
        <v>2443</v>
      </c>
      <c r="O11" s="138" t="s">
        <v>2444</v>
      </c>
      <c r="P11" s="143"/>
      <c r="Q11" s="158">
        <v>44460.610300925924</v>
      </c>
    </row>
    <row r="12" spans="1:17" s="119" customFormat="1" ht="17.399999999999999" x14ac:dyDescent="0.3">
      <c r="A12" s="138" t="str">
        <f>VLOOKUP(E12,'LISTADO ATM'!$A$2:$C$901,3,0)</f>
        <v>DISTRITO NACIONAL</v>
      </c>
      <c r="B12" s="144">
        <v>3336030324</v>
      </c>
      <c r="C12" s="94">
        <v>44457.48841435185</v>
      </c>
      <c r="D12" s="94" t="s">
        <v>2174</v>
      </c>
      <c r="E12" s="136">
        <v>861</v>
      </c>
      <c r="F12" s="138" t="str">
        <f>VLOOKUP(E12,VIP!$A$2:$O16010,2,0)</f>
        <v>DRBR861</v>
      </c>
      <c r="G12" s="138" t="str">
        <f>VLOOKUP(E12,'LISTADO ATM'!$A$2:$B$900,2,0)</f>
        <v xml:space="preserve">ATM Oficina Bella Vista 27 de Febrero II </v>
      </c>
      <c r="H12" s="138" t="str">
        <f>VLOOKUP(E12,VIP!$A$2:$O20971,7,FALSE)</f>
        <v>Si</v>
      </c>
      <c r="I12" s="138" t="str">
        <f>VLOOKUP(E12,VIP!$A$2:$O12936,8,FALSE)</f>
        <v>Si</v>
      </c>
      <c r="J12" s="138" t="str">
        <f>VLOOKUP(E12,VIP!$A$2:$O12886,8,FALSE)</f>
        <v>Si</v>
      </c>
      <c r="K12" s="138" t="str">
        <f>VLOOKUP(E12,VIP!$A$2:$O16460,6,0)</f>
        <v>NO</v>
      </c>
      <c r="L12" s="143" t="s">
        <v>2212</v>
      </c>
      <c r="M12" s="93" t="s">
        <v>2437</v>
      </c>
      <c r="N12" s="93" t="s">
        <v>2443</v>
      </c>
      <c r="O12" s="138" t="s">
        <v>2445</v>
      </c>
      <c r="P12" s="143"/>
      <c r="Q12" s="134" t="s">
        <v>2212</v>
      </c>
    </row>
    <row r="13" spans="1:17" s="119" customFormat="1" ht="17.399999999999999" x14ac:dyDescent="0.3">
      <c r="A13" s="138" t="str">
        <f>VLOOKUP(E13,'LISTADO ATM'!$A$2:$C$901,3,0)</f>
        <v>SUR</v>
      </c>
      <c r="B13" s="144">
        <v>3336030456</v>
      </c>
      <c r="C13" s="94">
        <v>44458.422569444447</v>
      </c>
      <c r="D13" s="94" t="s">
        <v>2174</v>
      </c>
      <c r="E13" s="136">
        <v>89</v>
      </c>
      <c r="F13" s="138" t="str">
        <f>VLOOKUP(E13,VIP!$A$2:$O16010,2,0)</f>
        <v>DRBR089</v>
      </c>
      <c r="G13" s="138" t="str">
        <f>VLOOKUP(E13,'LISTADO ATM'!$A$2:$B$900,2,0)</f>
        <v xml:space="preserve">ATM UNP El Cercado (San Juan) </v>
      </c>
      <c r="H13" s="138" t="str">
        <f>VLOOKUP(E13,VIP!$A$2:$O20971,7,FALSE)</f>
        <v>Si</v>
      </c>
      <c r="I13" s="138" t="str">
        <f>VLOOKUP(E13,VIP!$A$2:$O12936,8,FALSE)</f>
        <v>Si</v>
      </c>
      <c r="J13" s="138" t="str">
        <f>VLOOKUP(E13,VIP!$A$2:$O12886,8,FALSE)</f>
        <v>Si</v>
      </c>
      <c r="K13" s="138" t="str">
        <f>VLOOKUP(E13,VIP!$A$2:$O16460,6,0)</f>
        <v>NO</v>
      </c>
      <c r="L13" s="143" t="s">
        <v>2455</v>
      </c>
      <c r="M13" s="154" t="s">
        <v>2530</v>
      </c>
      <c r="N13" s="93" t="s">
        <v>2443</v>
      </c>
      <c r="O13" s="138" t="s">
        <v>2445</v>
      </c>
      <c r="P13" s="143"/>
      <c r="Q13" s="158">
        <v>44460.882638888892</v>
      </c>
    </row>
    <row r="14" spans="1:17" s="119" customFormat="1" ht="17.399999999999999" x14ac:dyDescent="0.3">
      <c r="A14" s="138" t="str">
        <f>VLOOKUP(E14,'LISTADO ATM'!$A$2:$C$901,3,0)</f>
        <v>NORTE</v>
      </c>
      <c r="B14" s="144">
        <v>3336030489</v>
      </c>
      <c r="C14" s="94">
        <v>44458.670624999999</v>
      </c>
      <c r="D14" s="94" t="s">
        <v>2614</v>
      </c>
      <c r="E14" s="136">
        <v>208</v>
      </c>
      <c r="F14" s="138" t="str">
        <f>VLOOKUP(E14,VIP!$A$2:$O16022,2,0)</f>
        <v>DRBR208</v>
      </c>
      <c r="G14" s="138" t="str">
        <f>VLOOKUP(E14,'LISTADO ATM'!$A$2:$B$900,2,0)</f>
        <v xml:space="preserve">ATM UNP Tireo </v>
      </c>
      <c r="H14" s="138" t="str">
        <f>VLOOKUP(E14,VIP!$A$2:$O20983,7,FALSE)</f>
        <v>Si</v>
      </c>
      <c r="I14" s="138" t="str">
        <f>VLOOKUP(E14,VIP!$A$2:$O12948,8,FALSE)</f>
        <v>Si</v>
      </c>
      <c r="J14" s="138" t="str">
        <f>VLOOKUP(E14,VIP!$A$2:$O12898,8,FALSE)</f>
        <v>Si</v>
      </c>
      <c r="K14" s="138" t="str">
        <f>VLOOKUP(E14,VIP!$A$2:$O16472,6,0)</f>
        <v>NO</v>
      </c>
      <c r="L14" s="143" t="s">
        <v>2433</v>
      </c>
      <c r="M14" s="154" t="s">
        <v>2530</v>
      </c>
      <c r="N14" s="93" t="s">
        <v>2443</v>
      </c>
      <c r="O14" s="138" t="s">
        <v>2615</v>
      </c>
      <c r="P14" s="143"/>
      <c r="Q14" s="158">
        <v>44460.574490740742</v>
      </c>
    </row>
    <row r="15" spans="1:17" s="119" customFormat="1" ht="17.399999999999999" x14ac:dyDescent="0.3">
      <c r="A15" s="138" t="str">
        <f>VLOOKUP(E15,'LISTADO ATM'!$A$2:$C$901,3,0)</f>
        <v>DISTRITO NACIONAL</v>
      </c>
      <c r="B15" s="144">
        <v>3336030491</v>
      </c>
      <c r="C15" s="94">
        <v>44458.673645833333</v>
      </c>
      <c r="D15" s="94" t="s">
        <v>2174</v>
      </c>
      <c r="E15" s="136">
        <v>734</v>
      </c>
      <c r="F15" s="138" t="str">
        <f>VLOOKUP(E15,VIP!$A$2:$O16021,2,0)</f>
        <v>DRBR178</v>
      </c>
      <c r="G15" s="138" t="str">
        <f>VLOOKUP(E15,'LISTADO ATM'!$A$2:$B$900,2,0)</f>
        <v xml:space="preserve">ATM Oficina Independencia I </v>
      </c>
      <c r="H15" s="138" t="str">
        <f>VLOOKUP(E15,VIP!$A$2:$O20982,7,FALSE)</f>
        <v>Si</v>
      </c>
      <c r="I15" s="138" t="str">
        <f>VLOOKUP(E15,VIP!$A$2:$O12947,8,FALSE)</f>
        <v>Si</v>
      </c>
      <c r="J15" s="138" t="str">
        <f>VLOOKUP(E15,VIP!$A$2:$O12897,8,FALSE)</f>
        <v>Si</v>
      </c>
      <c r="K15" s="138" t="str">
        <f>VLOOKUP(E15,VIP!$A$2:$O16471,6,0)</f>
        <v>SI</v>
      </c>
      <c r="L15" s="143" t="s">
        <v>2611</v>
      </c>
      <c r="M15" s="154" t="s">
        <v>2530</v>
      </c>
      <c r="N15" s="93" t="s">
        <v>2443</v>
      </c>
      <c r="O15" s="138" t="s">
        <v>2445</v>
      </c>
      <c r="P15" s="143"/>
      <c r="Q15" s="158">
        <v>44460.414120370369</v>
      </c>
    </row>
    <row r="16" spans="1:17" s="119" customFormat="1" ht="17.399999999999999" x14ac:dyDescent="0.3">
      <c r="A16" s="138" t="str">
        <f>VLOOKUP(E16,'LISTADO ATM'!$A$2:$C$901,3,0)</f>
        <v>DISTRITO NACIONAL</v>
      </c>
      <c r="B16" s="144">
        <v>3336030492</v>
      </c>
      <c r="C16" s="94">
        <v>44458.674745370372</v>
      </c>
      <c r="D16" s="94" t="s">
        <v>2174</v>
      </c>
      <c r="E16" s="136">
        <v>735</v>
      </c>
      <c r="F16" s="138" t="str">
        <f>VLOOKUP(E16,VIP!$A$2:$O16020,2,0)</f>
        <v>DRBR179</v>
      </c>
      <c r="G16" s="138" t="str">
        <f>VLOOKUP(E16,'LISTADO ATM'!$A$2:$B$900,2,0)</f>
        <v xml:space="preserve">ATM Oficina Independencia II  </v>
      </c>
      <c r="H16" s="138" t="str">
        <f>VLOOKUP(E16,VIP!$A$2:$O20981,7,FALSE)</f>
        <v>Si</v>
      </c>
      <c r="I16" s="138" t="str">
        <f>VLOOKUP(E16,VIP!$A$2:$O12946,8,FALSE)</f>
        <v>Si</v>
      </c>
      <c r="J16" s="138" t="str">
        <f>VLOOKUP(E16,VIP!$A$2:$O12896,8,FALSE)</f>
        <v>Si</v>
      </c>
      <c r="K16" s="138" t="str">
        <f>VLOOKUP(E16,VIP!$A$2:$O16470,6,0)</f>
        <v>NO</v>
      </c>
      <c r="L16" s="143" t="s">
        <v>2611</v>
      </c>
      <c r="M16" s="154" t="s">
        <v>2530</v>
      </c>
      <c r="N16" s="93" t="s">
        <v>2443</v>
      </c>
      <c r="O16" s="138" t="s">
        <v>2445</v>
      </c>
      <c r="P16" s="143"/>
      <c r="Q16" s="158">
        <v>44460.411365740743</v>
      </c>
    </row>
    <row r="17" spans="1:17" s="119" customFormat="1" ht="17.399999999999999" x14ac:dyDescent="0.3">
      <c r="A17" s="138" t="str">
        <f>VLOOKUP(E17,'LISTADO ATM'!$A$2:$C$901,3,0)</f>
        <v>ESTE</v>
      </c>
      <c r="B17" s="144">
        <v>3336030519</v>
      </c>
      <c r="C17" s="94">
        <v>44458.750196759262</v>
      </c>
      <c r="D17" s="94" t="s">
        <v>2459</v>
      </c>
      <c r="E17" s="136">
        <v>114</v>
      </c>
      <c r="F17" s="138" t="str">
        <f>VLOOKUP(E17,VIP!$A$2:$O16013,2,0)</f>
        <v>DRBR114</v>
      </c>
      <c r="G17" s="138" t="str">
        <f>VLOOKUP(E17,'LISTADO ATM'!$A$2:$B$900,2,0)</f>
        <v xml:space="preserve">ATM Oficina Hato Mayor </v>
      </c>
      <c r="H17" s="138" t="str">
        <f>VLOOKUP(E17,VIP!$A$2:$O20974,7,FALSE)</f>
        <v>Si</v>
      </c>
      <c r="I17" s="138" t="str">
        <f>VLOOKUP(E17,VIP!$A$2:$O12939,8,FALSE)</f>
        <v>Si</v>
      </c>
      <c r="J17" s="138" t="str">
        <f>VLOOKUP(E17,VIP!$A$2:$O12889,8,FALSE)</f>
        <v>Si</v>
      </c>
      <c r="K17" s="138" t="str">
        <f>VLOOKUP(E17,VIP!$A$2:$O16463,6,0)</f>
        <v>NO</v>
      </c>
      <c r="L17" s="143" t="s">
        <v>2409</v>
      </c>
      <c r="M17" s="154" t="s">
        <v>2530</v>
      </c>
      <c r="N17" s="93" t="s">
        <v>2443</v>
      </c>
      <c r="O17" s="138" t="s">
        <v>2617</v>
      </c>
      <c r="P17" s="143"/>
      <c r="Q17" s="158">
        <v>44460.451851851853</v>
      </c>
    </row>
    <row r="18" spans="1:17" s="119" customFormat="1" ht="17.399999999999999" x14ac:dyDescent="0.3">
      <c r="A18" s="138" t="str">
        <f>VLOOKUP(E18,'LISTADO ATM'!$A$2:$C$901,3,0)</f>
        <v>ESTE</v>
      </c>
      <c r="B18" s="144">
        <v>3336030520</v>
      </c>
      <c r="C18" s="94">
        <v>44458.752430555556</v>
      </c>
      <c r="D18" s="94" t="s">
        <v>2459</v>
      </c>
      <c r="E18" s="136">
        <v>121</v>
      </c>
      <c r="F18" s="138" t="str">
        <f>VLOOKUP(E18,VIP!$A$2:$O16012,2,0)</f>
        <v>DRBR121</v>
      </c>
      <c r="G18" s="138" t="str">
        <f>VLOOKUP(E18,'LISTADO ATM'!$A$2:$B$900,2,0)</f>
        <v xml:space="preserve">ATM Oficina Bayaguana </v>
      </c>
      <c r="H18" s="138" t="str">
        <f>VLOOKUP(E18,VIP!$A$2:$O20973,7,FALSE)</f>
        <v>Si</v>
      </c>
      <c r="I18" s="138" t="str">
        <f>VLOOKUP(E18,VIP!$A$2:$O12938,8,FALSE)</f>
        <v>Si</v>
      </c>
      <c r="J18" s="138" t="str">
        <f>VLOOKUP(E18,VIP!$A$2:$O12888,8,FALSE)</f>
        <v>Si</v>
      </c>
      <c r="K18" s="138" t="str">
        <f>VLOOKUP(E18,VIP!$A$2:$O16462,6,0)</f>
        <v>SI</v>
      </c>
      <c r="L18" s="143" t="s">
        <v>2409</v>
      </c>
      <c r="M18" s="154" t="s">
        <v>2530</v>
      </c>
      <c r="N18" s="93" t="s">
        <v>2443</v>
      </c>
      <c r="O18" s="138" t="s">
        <v>2617</v>
      </c>
      <c r="P18" s="143"/>
      <c r="Q18" s="158">
        <v>44460.451261574075</v>
      </c>
    </row>
    <row r="19" spans="1:17" s="119" customFormat="1" ht="17.399999999999999" x14ac:dyDescent="0.3">
      <c r="A19" s="138" t="str">
        <f>VLOOKUP(E19,'LISTADO ATM'!$A$2:$C$901,3,0)</f>
        <v>DISTRITO NACIONAL</v>
      </c>
      <c r="B19" s="144">
        <v>3336030524</v>
      </c>
      <c r="C19" s="94">
        <v>44458.823344907411</v>
      </c>
      <c r="D19" s="94" t="s">
        <v>2440</v>
      </c>
      <c r="E19" s="136">
        <v>406</v>
      </c>
      <c r="F19" s="138" t="str">
        <f>VLOOKUP(E19,VIP!$A$2:$O16024,2,0)</f>
        <v>DRBR406</v>
      </c>
      <c r="G19" s="138" t="str">
        <f>VLOOKUP(E19,'LISTADO ATM'!$A$2:$B$900,2,0)</f>
        <v xml:space="preserve">ATM UNP Plaza Lama Máximo Gómez </v>
      </c>
      <c r="H19" s="138" t="str">
        <f>VLOOKUP(E19,VIP!$A$2:$O20985,7,FALSE)</f>
        <v>Si</v>
      </c>
      <c r="I19" s="138" t="str">
        <f>VLOOKUP(E19,VIP!$A$2:$O12950,8,FALSE)</f>
        <v>Si</v>
      </c>
      <c r="J19" s="138" t="str">
        <f>VLOOKUP(E19,VIP!$A$2:$O12900,8,FALSE)</f>
        <v>Si</v>
      </c>
      <c r="K19" s="138" t="str">
        <f>VLOOKUP(E19,VIP!$A$2:$O16474,6,0)</f>
        <v>SI</v>
      </c>
      <c r="L19" s="143" t="s">
        <v>2433</v>
      </c>
      <c r="M19" s="93" t="s">
        <v>2437</v>
      </c>
      <c r="N19" s="93" t="s">
        <v>2443</v>
      </c>
      <c r="O19" s="138" t="s">
        <v>2444</v>
      </c>
      <c r="P19" s="143"/>
      <c r="Q19" s="134" t="s">
        <v>2433</v>
      </c>
    </row>
    <row r="20" spans="1:17" s="119" customFormat="1" ht="17.399999999999999" x14ac:dyDescent="0.3">
      <c r="A20" s="138" t="str">
        <f>VLOOKUP(E20,'LISTADO ATM'!$A$2:$C$901,3,0)</f>
        <v>SUR</v>
      </c>
      <c r="B20" s="144">
        <v>3336030528</v>
      </c>
      <c r="C20" s="94">
        <v>44458.831770833334</v>
      </c>
      <c r="D20" s="94" t="s">
        <v>2459</v>
      </c>
      <c r="E20" s="136">
        <v>582</v>
      </c>
      <c r="F20" s="138" t="str">
        <f>VLOOKUP(E20,VIP!$A$2:$O16020,2,0)</f>
        <v xml:space="preserve">DRBR582 </v>
      </c>
      <c r="G20" s="138" t="str">
        <f>VLOOKUP(E20,'LISTADO ATM'!$A$2:$B$900,2,0)</f>
        <v>ATM Estación Sabana Yegua</v>
      </c>
      <c r="H20" s="138" t="str">
        <f>VLOOKUP(E20,VIP!$A$2:$O20981,7,FALSE)</f>
        <v>N/A</v>
      </c>
      <c r="I20" s="138" t="str">
        <f>VLOOKUP(E20,VIP!$A$2:$O12946,8,FALSE)</f>
        <v>N/A</v>
      </c>
      <c r="J20" s="138" t="str">
        <f>VLOOKUP(E20,VIP!$A$2:$O12896,8,FALSE)</f>
        <v>N/A</v>
      </c>
      <c r="K20" s="138" t="str">
        <f>VLOOKUP(E20,VIP!$A$2:$O16470,6,0)</f>
        <v>N/A</v>
      </c>
      <c r="L20" s="143" t="s">
        <v>2409</v>
      </c>
      <c r="M20" s="154" t="s">
        <v>2530</v>
      </c>
      <c r="N20" s="93" t="s">
        <v>2443</v>
      </c>
      <c r="O20" s="138" t="s">
        <v>2617</v>
      </c>
      <c r="P20" s="143"/>
      <c r="Q20" s="158">
        <v>44460.708333333336</v>
      </c>
    </row>
    <row r="21" spans="1:17" s="119" customFormat="1" ht="17.399999999999999" x14ac:dyDescent="0.3">
      <c r="A21" s="138" t="str">
        <f>VLOOKUP(E21,'LISTADO ATM'!$A$2:$C$901,3,0)</f>
        <v>DISTRITO NACIONAL</v>
      </c>
      <c r="B21" s="144">
        <v>3336030532</v>
      </c>
      <c r="C21" s="94">
        <v>44458.863275462965</v>
      </c>
      <c r="D21" s="94" t="s">
        <v>2459</v>
      </c>
      <c r="E21" s="136">
        <v>721</v>
      </c>
      <c r="F21" s="138" t="str">
        <f>VLOOKUP(E21,VIP!$A$2:$O16016,2,0)</f>
        <v>DRBR23A</v>
      </c>
      <c r="G21" s="138" t="str">
        <f>VLOOKUP(E21,'LISTADO ATM'!$A$2:$B$900,2,0)</f>
        <v xml:space="preserve">ATM Oficina Charles de Gaulle II </v>
      </c>
      <c r="H21" s="138" t="str">
        <f>VLOOKUP(E21,VIP!$A$2:$O20977,7,FALSE)</f>
        <v>Si</v>
      </c>
      <c r="I21" s="138" t="str">
        <f>VLOOKUP(E21,VIP!$A$2:$O12942,8,FALSE)</f>
        <v>Si</v>
      </c>
      <c r="J21" s="138" t="str">
        <f>VLOOKUP(E21,VIP!$A$2:$O12892,8,FALSE)</f>
        <v>Si</v>
      </c>
      <c r="K21" s="138" t="str">
        <f>VLOOKUP(E21,VIP!$A$2:$O16466,6,0)</f>
        <v>NO</v>
      </c>
      <c r="L21" s="143" t="s">
        <v>2409</v>
      </c>
      <c r="M21" s="154" t="s">
        <v>2530</v>
      </c>
      <c r="N21" s="93" t="s">
        <v>2443</v>
      </c>
      <c r="O21" s="138" t="s">
        <v>2617</v>
      </c>
      <c r="P21" s="143"/>
      <c r="Q21" s="158">
        <v>44460.448425925926</v>
      </c>
    </row>
    <row r="22" spans="1:17" s="119" customFormat="1" ht="17.399999999999999" x14ac:dyDescent="0.3">
      <c r="A22" s="138" t="str">
        <f>VLOOKUP(E22,'LISTADO ATM'!$A$2:$C$901,3,0)</f>
        <v>DISTRITO NACIONAL</v>
      </c>
      <c r="B22" s="144">
        <v>3336030548</v>
      </c>
      <c r="C22" s="94">
        <v>44459.047777777778</v>
      </c>
      <c r="D22" s="94" t="s">
        <v>2174</v>
      </c>
      <c r="E22" s="136">
        <v>453</v>
      </c>
      <c r="F22" s="138" t="str">
        <f>VLOOKUP(E22,VIP!$A$2:$O16018,2,0)</f>
        <v>DRBR453</v>
      </c>
      <c r="G22" s="138" t="str">
        <f>VLOOKUP(E22,'LISTADO ATM'!$A$2:$B$900,2,0)</f>
        <v xml:space="preserve">ATM Autobanco Sarasota II </v>
      </c>
      <c r="H22" s="138" t="str">
        <f>VLOOKUP(E22,VIP!$A$2:$O20979,7,FALSE)</f>
        <v>Si</v>
      </c>
      <c r="I22" s="138" t="str">
        <f>VLOOKUP(E22,VIP!$A$2:$O12944,8,FALSE)</f>
        <v>Si</v>
      </c>
      <c r="J22" s="138" t="str">
        <f>VLOOKUP(E22,VIP!$A$2:$O12894,8,FALSE)</f>
        <v>Si</v>
      </c>
      <c r="K22" s="138" t="str">
        <f>VLOOKUP(E22,VIP!$A$2:$O16468,6,0)</f>
        <v>SI</v>
      </c>
      <c r="L22" s="143" t="s">
        <v>2212</v>
      </c>
      <c r="M22" s="154" t="s">
        <v>2530</v>
      </c>
      <c r="N22" s="93" t="s">
        <v>2443</v>
      </c>
      <c r="O22" s="138" t="s">
        <v>2445</v>
      </c>
      <c r="P22" s="143"/>
      <c r="Q22" s="158">
        <v>44460.510011574072</v>
      </c>
    </row>
    <row r="23" spans="1:17" s="119" customFormat="1" ht="17.399999999999999" x14ac:dyDescent="0.3">
      <c r="A23" s="138" t="str">
        <f>VLOOKUP(E23,'LISTADO ATM'!$A$2:$C$901,3,0)</f>
        <v>DISTRITO NACIONAL</v>
      </c>
      <c r="B23" s="144">
        <v>3336030549</v>
      </c>
      <c r="C23" s="94">
        <v>44459.048703703702</v>
      </c>
      <c r="D23" s="94" t="s">
        <v>2174</v>
      </c>
      <c r="E23" s="136">
        <v>946</v>
      </c>
      <c r="F23" s="138" t="str">
        <f>VLOOKUP(E23,VIP!$A$2:$O16017,2,0)</f>
        <v>DRBR24R</v>
      </c>
      <c r="G23" s="138" t="str">
        <f>VLOOKUP(E23,'LISTADO ATM'!$A$2:$B$900,2,0)</f>
        <v xml:space="preserve">ATM Oficina Núñez de Cáceres I </v>
      </c>
      <c r="H23" s="138" t="str">
        <f>VLOOKUP(E23,VIP!$A$2:$O20978,7,FALSE)</f>
        <v>Si</v>
      </c>
      <c r="I23" s="138" t="str">
        <f>VLOOKUP(E23,VIP!$A$2:$O12943,8,FALSE)</f>
        <v>Si</v>
      </c>
      <c r="J23" s="138" t="str">
        <f>VLOOKUP(E23,VIP!$A$2:$O12893,8,FALSE)</f>
        <v>Si</v>
      </c>
      <c r="K23" s="138" t="str">
        <f>VLOOKUP(E23,VIP!$A$2:$O16467,6,0)</f>
        <v>NO</v>
      </c>
      <c r="L23" s="143" t="s">
        <v>2455</v>
      </c>
      <c r="M23" s="154" t="s">
        <v>2530</v>
      </c>
      <c r="N23" s="93" t="s">
        <v>2443</v>
      </c>
      <c r="O23" s="138" t="s">
        <v>2445</v>
      </c>
      <c r="P23" s="143"/>
      <c r="Q23" s="158">
        <v>44460.459791666668</v>
      </c>
    </row>
    <row r="24" spans="1:17" s="119" customFormat="1" ht="17.399999999999999" x14ac:dyDescent="0.3">
      <c r="A24" s="138" t="str">
        <f>VLOOKUP(E24,'LISTADO ATM'!$A$2:$C$901,3,0)</f>
        <v>NORTE</v>
      </c>
      <c r="B24" s="144" t="s">
        <v>2732</v>
      </c>
      <c r="C24" s="94">
        <v>44459.255416666667</v>
      </c>
      <c r="D24" s="94" t="s">
        <v>2459</v>
      </c>
      <c r="E24" s="136">
        <v>431</v>
      </c>
      <c r="F24" s="138" t="str">
        <f>VLOOKUP(E24,VIP!$A$2:$O16106,2,0)</f>
        <v>DRBR583</v>
      </c>
      <c r="G24" s="138" t="str">
        <f>VLOOKUP(E24,'LISTADO ATM'!$A$2:$B$900,2,0)</f>
        <v xml:space="preserve">ATM Autoservicio Sol (Santiago) </v>
      </c>
      <c r="H24" s="138" t="str">
        <f>VLOOKUP(E24,VIP!$A$2:$O21067,7,FALSE)</f>
        <v>Si</v>
      </c>
      <c r="I24" s="138" t="str">
        <f>VLOOKUP(E24,VIP!$A$2:$O13032,8,FALSE)</f>
        <v>Si</v>
      </c>
      <c r="J24" s="138" t="str">
        <f>VLOOKUP(E24,VIP!$A$2:$O12982,8,FALSE)</f>
        <v>Si</v>
      </c>
      <c r="K24" s="138" t="str">
        <f>VLOOKUP(E24,VIP!$A$2:$O16556,6,0)</f>
        <v>SI</v>
      </c>
      <c r="L24" s="143" t="s">
        <v>2606</v>
      </c>
      <c r="M24" s="154" t="s">
        <v>2530</v>
      </c>
      <c r="N24" s="93" t="s">
        <v>2443</v>
      </c>
      <c r="O24" s="138" t="s">
        <v>2616</v>
      </c>
      <c r="P24" s="143"/>
      <c r="Q24" s="158">
        <v>44460.708333333336</v>
      </c>
    </row>
    <row r="25" spans="1:17" s="119" customFormat="1" ht="17.399999999999999" x14ac:dyDescent="0.3">
      <c r="A25" s="138" t="str">
        <f>VLOOKUP(E25,'LISTADO ATM'!$A$2:$C$901,3,0)</f>
        <v>NORTE</v>
      </c>
      <c r="B25" s="144">
        <v>3336030597</v>
      </c>
      <c r="C25" s="94">
        <v>44459.329976851855</v>
      </c>
      <c r="D25" s="94" t="s">
        <v>2459</v>
      </c>
      <c r="E25" s="136">
        <v>277</v>
      </c>
      <c r="F25" s="138" t="str">
        <f>VLOOKUP(E25,VIP!$A$2:$O16045,2,0)</f>
        <v>DRBR277</v>
      </c>
      <c r="G25" s="138" t="str">
        <f>VLOOKUP(E25,'LISTADO ATM'!$A$2:$B$900,2,0)</f>
        <v xml:space="preserve">ATM Oficina Duarte (Santiago) </v>
      </c>
      <c r="H25" s="138" t="str">
        <f>VLOOKUP(E25,VIP!$A$2:$O21006,7,FALSE)</f>
        <v>Si</v>
      </c>
      <c r="I25" s="138" t="str">
        <f>VLOOKUP(E25,VIP!$A$2:$O12971,8,FALSE)</f>
        <v>Si</v>
      </c>
      <c r="J25" s="138" t="str">
        <f>VLOOKUP(E25,VIP!$A$2:$O12921,8,FALSE)</f>
        <v>Si</v>
      </c>
      <c r="K25" s="138" t="str">
        <f>VLOOKUP(E25,VIP!$A$2:$O16495,6,0)</f>
        <v>NO</v>
      </c>
      <c r="L25" s="143" t="s">
        <v>2433</v>
      </c>
      <c r="M25" s="154" t="s">
        <v>2530</v>
      </c>
      <c r="N25" s="93" t="s">
        <v>2443</v>
      </c>
      <c r="O25" s="138" t="s">
        <v>2616</v>
      </c>
      <c r="P25" s="143"/>
      <c r="Q25" s="158">
        <v>44460.439247685186</v>
      </c>
    </row>
    <row r="26" spans="1:17" s="119" customFormat="1" ht="17.399999999999999" x14ac:dyDescent="0.3">
      <c r="A26" s="138" t="str">
        <f>VLOOKUP(E26,'LISTADO ATM'!$A$2:$C$901,3,0)</f>
        <v>DISTRITO NACIONAL</v>
      </c>
      <c r="B26" s="144">
        <v>3336030613</v>
      </c>
      <c r="C26" s="94">
        <v>44459.334097222221</v>
      </c>
      <c r="D26" s="94" t="s">
        <v>2174</v>
      </c>
      <c r="E26" s="136">
        <v>761</v>
      </c>
      <c r="F26" s="138" t="str">
        <f>VLOOKUP(E26,VIP!$A$2:$O16041,2,0)</f>
        <v>DRBR761</v>
      </c>
      <c r="G26" s="138" t="str">
        <f>VLOOKUP(E26,'LISTADO ATM'!$A$2:$B$900,2,0)</f>
        <v xml:space="preserve">ATM ISSPOL </v>
      </c>
      <c r="H26" s="138" t="str">
        <f>VLOOKUP(E26,VIP!$A$2:$O21002,7,FALSE)</f>
        <v>Si</v>
      </c>
      <c r="I26" s="138" t="str">
        <f>VLOOKUP(E26,VIP!$A$2:$O12967,8,FALSE)</f>
        <v>Si</v>
      </c>
      <c r="J26" s="138" t="str">
        <f>VLOOKUP(E26,VIP!$A$2:$O12917,8,FALSE)</f>
        <v>Si</v>
      </c>
      <c r="K26" s="138" t="str">
        <f>VLOOKUP(E26,VIP!$A$2:$O16491,6,0)</f>
        <v>NO</v>
      </c>
      <c r="L26" s="143" t="s">
        <v>2455</v>
      </c>
      <c r="M26" s="154" t="s">
        <v>2530</v>
      </c>
      <c r="N26" s="93" t="s">
        <v>2443</v>
      </c>
      <c r="O26" s="138" t="s">
        <v>2445</v>
      </c>
      <c r="P26" s="143"/>
      <c r="Q26" s="158">
        <v>44460.459768518522</v>
      </c>
    </row>
    <row r="27" spans="1:17" s="119" customFormat="1" ht="17.399999999999999" x14ac:dyDescent="0.3">
      <c r="A27" s="138" t="str">
        <f>VLOOKUP(E27,'LISTADO ATM'!$A$2:$C$901,3,0)</f>
        <v>DISTRITO NACIONAL</v>
      </c>
      <c r="B27" s="144">
        <v>3336030939</v>
      </c>
      <c r="C27" s="94">
        <v>44459.391817129632</v>
      </c>
      <c r="D27" s="94" t="s">
        <v>2174</v>
      </c>
      <c r="E27" s="136">
        <v>911</v>
      </c>
      <c r="F27" s="138" t="str">
        <f>VLOOKUP(E27,VIP!$A$2:$O16029,2,0)</f>
        <v>DRBR911</v>
      </c>
      <c r="G27" s="138" t="str">
        <f>VLOOKUP(E27,'LISTADO ATM'!$A$2:$B$900,2,0)</f>
        <v xml:space="preserve">ATM Oficina Venezuela II </v>
      </c>
      <c r="H27" s="138" t="str">
        <f>VLOOKUP(E27,VIP!$A$2:$O20990,7,FALSE)</f>
        <v>Si</v>
      </c>
      <c r="I27" s="138" t="str">
        <f>VLOOKUP(E27,VIP!$A$2:$O12955,8,FALSE)</f>
        <v>Si</v>
      </c>
      <c r="J27" s="138" t="str">
        <f>VLOOKUP(E27,VIP!$A$2:$O12905,8,FALSE)</f>
        <v>Si</v>
      </c>
      <c r="K27" s="138" t="str">
        <f>VLOOKUP(E27,VIP!$A$2:$O16479,6,0)</f>
        <v>SI</v>
      </c>
      <c r="L27" s="143" t="s">
        <v>2212</v>
      </c>
      <c r="M27" s="154" t="s">
        <v>2530</v>
      </c>
      <c r="N27" s="93" t="s">
        <v>2443</v>
      </c>
      <c r="O27" s="138" t="s">
        <v>2445</v>
      </c>
      <c r="P27" s="143"/>
      <c r="Q27" s="158">
        <v>44460.613923611112</v>
      </c>
    </row>
    <row r="28" spans="1:17" s="119" customFormat="1" ht="17.399999999999999" x14ac:dyDescent="0.3">
      <c r="A28" s="138" t="str">
        <f>VLOOKUP(E28,'LISTADO ATM'!$A$2:$C$901,3,0)</f>
        <v>DISTRITO NACIONAL</v>
      </c>
      <c r="B28" s="144">
        <v>3336031017</v>
      </c>
      <c r="C28" s="94">
        <v>44459.408888888887</v>
      </c>
      <c r="D28" s="94" t="s">
        <v>2174</v>
      </c>
      <c r="E28" s="136">
        <v>718</v>
      </c>
      <c r="F28" s="138" t="str">
        <f>VLOOKUP(E28,VIP!$A$2:$O16025,2,0)</f>
        <v>DRBR24Y</v>
      </c>
      <c r="G28" s="138" t="str">
        <f>VLOOKUP(E28,'LISTADO ATM'!$A$2:$B$900,2,0)</f>
        <v xml:space="preserve">ATM Feria Ganadera </v>
      </c>
      <c r="H28" s="138" t="str">
        <f>VLOOKUP(E28,VIP!$A$2:$O20986,7,FALSE)</f>
        <v>Si</v>
      </c>
      <c r="I28" s="138" t="str">
        <f>VLOOKUP(E28,VIP!$A$2:$O12951,8,FALSE)</f>
        <v>Si</v>
      </c>
      <c r="J28" s="138" t="str">
        <f>VLOOKUP(E28,VIP!$A$2:$O12901,8,FALSE)</f>
        <v>Si</v>
      </c>
      <c r="K28" s="138" t="str">
        <f>VLOOKUP(E28,VIP!$A$2:$O16475,6,0)</f>
        <v>NO</v>
      </c>
      <c r="L28" s="143" t="s">
        <v>2238</v>
      </c>
      <c r="M28" s="154" t="s">
        <v>2530</v>
      </c>
      <c r="N28" s="93" t="s">
        <v>2443</v>
      </c>
      <c r="O28" s="138" t="s">
        <v>2445</v>
      </c>
      <c r="P28" s="143"/>
      <c r="Q28" s="158">
        <v>44460.886111111111</v>
      </c>
    </row>
    <row r="29" spans="1:17" s="119" customFormat="1" ht="17.399999999999999" x14ac:dyDescent="0.3">
      <c r="A29" s="138" t="str">
        <f>VLOOKUP(E29,'LISTADO ATM'!$A$2:$C$901,3,0)</f>
        <v>DISTRITO NACIONAL</v>
      </c>
      <c r="B29" s="144">
        <v>3336031047</v>
      </c>
      <c r="C29" s="94">
        <v>44459.415636574071</v>
      </c>
      <c r="D29" s="94" t="s">
        <v>2174</v>
      </c>
      <c r="E29" s="136">
        <v>527</v>
      </c>
      <c r="F29" s="138" t="str">
        <f>VLOOKUP(E29,VIP!$A$2:$O16024,2,0)</f>
        <v>DRBR527</v>
      </c>
      <c r="G29" s="138" t="str">
        <f>VLOOKUP(E29,'LISTADO ATM'!$A$2:$B$900,2,0)</f>
        <v>ATM Oficina Zona Oriental II</v>
      </c>
      <c r="H29" s="138" t="str">
        <f>VLOOKUP(E29,VIP!$A$2:$O20985,7,FALSE)</f>
        <v>Si</v>
      </c>
      <c r="I29" s="138" t="str">
        <f>VLOOKUP(E29,VIP!$A$2:$O12950,8,FALSE)</f>
        <v>Si</v>
      </c>
      <c r="J29" s="138" t="str">
        <f>VLOOKUP(E29,VIP!$A$2:$O12900,8,FALSE)</f>
        <v>Si</v>
      </c>
      <c r="K29" s="138" t="str">
        <f>VLOOKUP(E29,VIP!$A$2:$O16474,6,0)</f>
        <v>SI</v>
      </c>
      <c r="L29" s="143" t="s">
        <v>2455</v>
      </c>
      <c r="M29" s="154" t="s">
        <v>2530</v>
      </c>
      <c r="N29" s="93" t="s">
        <v>2443</v>
      </c>
      <c r="O29" s="138" t="s">
        <v>2445</v>
      </c>
      <c r="P29" s="143"/>
      <c r="Q29" s="158">
        <v>44460.458321759259</v>
      </c>
    </row>
    <row r="30" spans="1:17" s="119" customFormat="1" ht="17.399999999999999" x14ac:dyDescent="0.3">
      <c r="A30" s="138" t="str">
        <f>VLOOKUP(E30,'LISTADO ATM'!$A$2:$C$901,3,0)</f>
        <v>SUR</v>
      </c>
      <c r="B30" s="144">
        <v>3336031116</v>
      </c>
      <c r="C30" s="94">
        <v>44459.438969907409</v>
      </c>
      <c r="D30" s="94" t="s">
        <v>2459</v>
      </c>
      <c r="E30" s="136">
        <v>512</v>
      </c>
      <c r="F30" s="138" t="str">
        <f>VLOOKUP(E30,VIP!$A$2:$O16022,2,0)</f>
        <v>DRBR512</v>
      </c>
      <c r="G30" s="138" t="str">
        <f>VLOOKUP(E30,'LISTADO ATM'!$A$2:$B$900,2,0)</f>
        <v>ATM Plaza Jesús Ferreira</v>
      </c>
      <c r="H30" s="138" t="str">
        <f>VLOOKUP(E30,VIP!$A$2:$O20983,7,FALSE)</f>
        <v>N/A</v>
      </c>
      <c r="I30" s="138" t="str">
        <f>VLOOKUP(E30,VIP!$A$2:$O12948,8,FALSE)</f>
        <v>N/A</v>
      </c>
      <c r="J30" s="138" t="str">
        <f>VLOOKUP(E30,VIP!$A$2:$O12898,8,FALSE)</f>
        <v>N/A</v>
      </c>
      <c r="K30" s="138" t="str">
        <f>VLOOKUP(E30,VIP!$A$2:$O16472,6,0)</f>
        <v>N/A</v>
      </c>
      <c r="L30" s="143" t="s">
        <v>2409</v>
      </c>
      <c r="M30" s="154" t="s">
        <v>2530</v>
      </c>
      <c r="N30" s="93" t="s">
        <v>2443</v>
      </c>
      <c r="O30" s="138" t="s">
        <v>2616</v>
      </c>
      <c r="P30" s="143"/>
      <c r="Q30" s="158">
        <v>44460.708333333336</v>
      </c>
    </row>
    <row r="31" spans="1:17" s="119" customFormat="1" ht="17.399999999999999" x14ac:dyDescent="0.3">
      <c r="A31" s="138" t="str">
        <f>VLOOKUP(E31,'LISTADO ATM'!$A$2:$C$901,3,0)</f>
        <v>DISTRITO NACIONAL</v>
      </c>
      <c r="B31" s="144">
        <v>3336031223</v>
      </c>
      <c r="C31" s="94">
        <v>44459.465185185189</v>
      </c>
      <c r="D31" s="94" t="s">
        <v>2174</v>
      </c>
      <c r="E31" s="136">
        <v>180</v>
      </c>
      <c r="F31" s="138" t="str">
        <f>VLOOKUP(E31,VIP!$A$2:$O16017,2,0)</f>
        <v>DRBR180</v>
      </c>
      <c r="G31" s="138" t="str">
        <f>VLOOKUP(E31,'LISTADO ATM'!$A$2:$B$900,2,0)</f>
        <v xml:space="preserve">ATM Megacentro II </v>
      </c>
      <c r="H31" s="138" t="str">
        <f>VLOOKUP(E31,VIP!$A$2:$O20978,7,FALSE)</f>
        <v>Si</v>
      </c>
      <c r="I31" s="138" t="str">
        <f>VLOOKUP(E31,VIP!$A$2:$O12943,8,FALSE)</f>
        <v>Si</v>
      </c>
      <c r="J31" s="138" t="str">
        <f>VLOOKUP(E31,VIP!$A$2:$O12893,8,FALSE)</f>
        <v>Si</v>
      </c>
      <c r="K31" s="138" t="str">
        <f>VLOOKUP(E31,VIP!$A$2:$O16467,6,0)</f>
        <v>SI</v>
      </c>
      <c r="L31" s="143" t="s">
        <v>2212</v>
      </c>
      <c r="M31" s="93" t="s">
        <v>2437</v>
      </c>
      <c r="N31" s="93" t="s">
        <v>2443</v>
      </c>
      <c r="O31" s="138" t="s">
        <v>2445</v>
      </c>
      <c r="P31" s="143"/>
      <c r="Q31" s="134" t="s">
        <v>2212</v>
      </c>
    </row>
    <row r="32" spans="1:17" s="119" customFormat="1" ht="17.399999999999999" x14ac:dyDescent="0.3">
      <c r="A32" s="138" t="str">
        <f>VLOOKUP(E32,'LISTADO ATM'!$A$2:$C$901,3,0)</f>
        <v>NORTE</v>
      </c>
      <c r="B32" s="144">
        <v>3336031361</v>
      </c>
      <c r="C32" s="94">
        <v>44459.497928240744</v>
      </c>
      <c r="D32" s="94" t="s">
        <v>2459</v>
      </c>
      <c r="E32" s="136">
        <v>144</v>
      </c>
      <c r="F32" s="138" t="str">
        <f>VLOOKUP(E32,VIP!$A$2:$O16065,2,0)</f>
        <v>DRBR144</v>
      </c>
      <c r="G32" s="138" t="str">
        <f>VLOOKUP(E32,'LISTADO ATM'!$A$2:$B$900,2,0)</f>
        <v xml:space="preserve">ATM Oficina Villa Altagracia </v>
      </c>
      <c r="H32" s="138" t="str">
        <f>VLOOKUP(E32,VIP!$A$2:$O21026,7,FALSE)</f>
        <v>Si</v>
      </c>
      <c r="I32" s="138" t="str">
        <f>VLOOKUP(E32,VIP!$A$2:$O12991,8,FALSE)</f>
        <v>Si</v>
      </c>
      <c r="J32" s="138" t="str">
        <f>VLOOKUP(E32,VIP!$A$2:$O12941,8,FALSE)</f>
        <v>Si</v>
      </c>
      <c r="K32" s="138" t="str">
        <f>VLOOKUP(E32,VIP!$A$2:$O16515,6,0)</f>
        <v>SI</v>
      </c>
      <c r="L32" s="143" t="s">
        <v>2409</v>
      </c>
      <c r="M32" s="154" t="s">
        <v>2530</v>
      </c>
      <c r="N32" s="93" t="s">
        <v>2443</v>
      </c>
      <c r="O32" s="138" t="s">
        <v>2616</v>
      </c>
      <c r="P32" s="143"/>
      <c r="Q32" s="158">
        <v>44460.450775462959</v>
      </c>
    </row>
    <row r="33" spans="1:17" s="119" customFormat="1" ht="17.399999999999999" x14ac:dyDescent="0.3">
      <c r="A33" s="138" t="str">
        <f>VLOOKUP(E33,'LISTADO ATM'!$A$2:$C$901,3,0)</f>
        <v>ESTE</v>
      </c>
      <c r="B33" s="144">
        <v>3336031464</v>
      </c>
      <c r="C33" s="94">
        <v>44459.533703703702</v>
      </c>
      <c r="D33" s="94" t="s">
        <v>2459</v>
      </c>
      <c r="E33" s="136">
        <v>631</v>
      </c>
      <c r="F33" s="138" t="str">
        <f>VLOOKUP(E33,VIP!$A$2:$O16056,2,0)</f>
        <v>DRBR417</v>
      </c>
      <c r="G33" s="138" t="str">
        <f>VLOOKUP(E33,'LISTADO ATM'!$A$2:$B$900,2,0)</f>
        <v xml:space="preserve">ATM ASOCODEQUI (San Pedro) </v>
      </c>
      <c r="H33" s="138" t="str">
        <f>VLOOKUP(E33,VIP!$A$2:$O21017,7,FALSE)</f>
        <v>Si</v>
      </c>
      <c r="I33" s="138" t="str">
        <f>VLOOKUP(E33,VIP!$A$2:$O12982,8,FALSE)</f>
        <v>Si</v>
      </c>
      <c r="J33" s="138" t="str">
        <f>VLOOKUP(E33,VIP!$A$2:$O12932,8,FALSE)</f>
        <v>Si</v>
      </c>
      <c r="K33" s="138" t="str">
        <f>VLOOKUP(E33,VIP!$A$2:$O16506,6,0)</f>
        <v>NO</v>
      </c>
      <c r="L33" s="143" t="s">
        <v>2409</v>
      </c>
      <c r="M33" s="154" t="s">
        <v>2530</v>
      </c>
      <c r="N33" s="93" t="s">
        <v>2443</v>
      </c>
      <c r="O33" s="138" t="s">
        <v>2616</v>
      </c>
      <c r="P33" s="143"/>
      <c r="Q33" s="158">
        <v>44460.602511574078</v>
      </c>
    </row>
    <row r="34" spans="1:17" ht="17.399999999999999" x14ac:dyDescent="0.3">
      <c r="A34" s="138" t="str">
        <f>VLOOKUP(E34,'LISTADO ATM'!$A$2:$C$901,3,0)</f>
        <v>NORTE</v>
      </c>
      <c r="B34" s="144">
        <v>3336031486</v>
      </c>
      <c r="C34" s="94">
        <v>44459.54583333333</v>
      </c>
      <c r="D34" s="94" t="s">
        <v>2459</v>
      </c>
      <c r="E34" s="136">
        <v>950</v>
      </c>
      <c r="F34" s="138" t="str">
        <f>VLOOKUP(E34,VIP!$A$2:$O16054,2,0)</f>
        <v>DRBR12G</v>
      </c>
      <c r="G34" s="138" t="str">
        <f>VLOOKUP(E34,'LISTADO ATM'!$A$2:$B$900,2,0)</f>
        <v xml:space="preserve">ATM Oficina Monterrico </v>
      </c>
      <c r="H34" s="138" t="str">
        <f>VLOOKUP(E34,VIP!$A$2:$O21015,7,FALSE)</f>
        <v>Si</v>
      </c>
      <c r="I34" s="138" t="str">
        <f>VLOOKUP(E34,VIP!$A$2:$O12980,8,FALSE)</f>
        <v>Si</v>
      </c>
      <c r="J34" s="138" t="str">
        <f>VLOOKUP(E34,VIP!$A$2:$O12930,8,FALSE)</f>
        <v>Si</v>
      </c>
      <c r="K34" s="138" t="str">
        <f>VLOOKUP(E34,VIP!$A$2:$O16504,6,0)</f>
        <v>SI</v>
      </c>
      <c r="L34" s="143" t="s">
        <v>2409</v>
      </c>
      <c r="M34" s="154" t="s">
        <v>2530</v>
      </c>
      <c r="N34" s="93" t="s">
        <v>2443</v>
      </c>
      <c r="O34" s="138" t="s">
        <v>2616</v>
      </c>
      <c r="P34" s="143"/>
      <c r="Q34" s="158">
        <v>44460.449629629627</v>
      </c>
    </row>
    <row r="35" spans="1:17" ht="17.399999999999999" x14ac:dyDescent="0.3">
      <c r="A35" s="138" t="str">
        <f>VLOOKUP(E35,'LISTADO ATM'!$A$2:$C$901,3,0)</f>
        <v>DISTRITO NACIONAL</v>
      </c>
      <c r="B35" s="144">
        <v>3336031563</v>
      </c>
      <c r="C35" s="94">
        <v>44459.593877314815</v>
      </c>
      <c r="D35" s="94" t="s">
        <v>2459</v>
      </c>
      <c r="E35" s="136">
        <v>743</v>
      </c>
      <c r="F35" s="138" t="str">
        <f>VLOOKUP(E35,VIP!$A$2:$O16053,2,0)</f>
        <v>DRBR287</v>
      </c>
      <c r="G35" s="138" t="str">
        <f>VLOOKUP(E35,'LISTADO ATM'!$A$2:$B$900,2,0)</f>
        <v xml:space="preserve">ATM Oficina Los Frailes </v>
      </c>
      <c r="H35" s="138" t="str">
        <f>VLOOKUP(E35,VIP!$A$2:$O21014,7,FALSE)</f>
        <v>Si</v>
      </c>
      <c r="I35" s="138" t="str">
        <f>VLOOKUP(E35,VIP!$A$2:$O12979,8,FALSE)</f>
        <v>Si</v>
      </c>
      <c r="J35" s="138" t="str">
        <f>VLOOKUP(E35,VIP!$A$2:$O12929,8,FALSE)</f>
        <v>Si</v>
      </c>
      <c r="K35" s="138" t="str">
        <f>VLOOKUP(E35,VIP!$A$2:$O16503,6,0)</f>
        <v>SI</v>
      </c>
      <c r="L35" s="143" t="s">
        <v>2409</v>
      </c>
      <c r="M35" s="93" t="s">
        <v>2437</v>
      </c>
      <c r="N35" s="93" t="s">
        <v>2443</v>
      </c>
      <c r="O35" s="138" t="s">
        <v>2616</v>
      </c>
      <c r="P35" s="143"/>
      <c r="Q35" s="134" t="s">
        <v>2409</v>
      </c>
    </row>
    <row r="36" spans="1:17" ht="17.399999999999999" x14ac:dyDescent="0.3">
      <c r="A36" s="138" t="str">
        <f>VLOOKUP(E36,'LISTADO ATM'!$A$2:$C$901,3,0)</f>
        <v>DISTRITO NACIONAL</v>
      </c>
      <c r="B36" s="144">
        <v>3336031567</v>
      </c>
      <c r="C36" s="94">
        <v>44459.594953703701</v>
      </c>
      <c r="D36" s="94" t="s">
        <v>2440</v>
      </c>
      <c r="E36" s="136">
        <v>719</v>
      </c>
      <c r="F36" s="138" t="str">
        <f>VLOOKUP(E36,VIP!$A$2:$O16052,2,0)</f>
        <v>DRBR419</v>
      </c>
      <c r="G36" s="138" t="str">
        <f>VLOOKUP(E36,'LISTADO ATM'!$A$2:$B$900,2,0)</f>
        <v xml:space="preserve">ATM Ayuntamiento Municipal San Luís </v>
      </c>
      <c r="H36" s="138" t="str">
        <f>VLOOKUP(E36,VIP!$A$2:$O21013,7,FALSE)</f>
        <v>Si</v>
      </c>
      <c r="I36" s="138" t="str">
        <f>VLOOKUP(E36,VIP!$A$2:$O12978,8,FALSE)</f>
        <v>Si</v>
      </c>
      <c r="J36" s="138" t="str">
        <f>VLOOKUP(E36,VIP!$A$2:$O12928,8,FALSE)</f>
        <v>Si</v>
      </c>
      <c r="K36" s="138" t="str">
        <f>VLOOKUP(E36,VIP!$A$2:$O16502,6,0)</f>
        <v>NO</v>
      </c>
      <c r="L36" s="143" t="s">
        <v>2433</v>
      </c>
      <c r="M36" s="93" t="s">
        <v>2437</v>
      </c>
      <c r="N36" s="93" t="s">
        <v>2443</v>
      </c>
      <c r="O36" s="138" t="s">
        <v>2444</v>
      </c>
      <c r="P36" s="143"/>
      <c r="Q36" s="134" t="s">
        <v>2433</v>
      </c>
    </row>
    <row r="37" spans="1:17" ht="17.399999999999999" x14ac:dyDescent="0.3">
      <c r="A37" s="138" t="str">
        <f>VLOOKUP(E37,'LISTADO ATM'!$A$2:$C$901,3,0)</f>
        <v>ESTE</v>
      </c>
      <c r="B37" s="144">
        <v>3336031568</v>
      </c>
      <c r="C37" s="94">
        <v>44459.595138888886</v>
      </c>
      <c r="D37" s="94" t="s">
        <v>2174</v>
      </c>
      <c r="E37" s="136">
        <v>114</v>
      </c>
      <c r="F37" s="138" t="str">
        <f>VLOOKUP(E37,VIP!$A$2:$O16051,2,0)</f>
        <v>DRBR114</v>
      </c>
      <c r="G37" s="138" t="str">
        <f>VLOOKUP(E37,'LISTADO ATM'!$A$2:$B$900,2,0)</f>
        <v xml:space="preserve">ATM Oficina Hato Mayor </v>
      </c>
      <c r="H37" s="138" t="str">
        <f>VLOOKUP(E37,VIP!$A$2:$O21012,7,FALSE)</f>
        <v>Si</v>
      </c>
      <c r="I37" s="138" t="str">
        <f>VLOOKUP(E37,VIP!$A$2:$O12977,8,FALSE)</f>
        <v>Si</v>
      </c>
      <c r="J37" s="138" t="str">
        <f>VLOOKUP(E37,VIP!$A$2:$O12927,8,FALSE)</f>
        <v>Si</v>
      </c>
      <c r="K37" s="138" t="str">
        <f>VLOOKUP(E37,VIP!$A$2:$O16501,6,0)</f>
        <v>NO</v>
      </c>
      <c r="L37" s="143" t="s">
        <v>2455</v>
      </c>
      <c r="M37" s="154" t="s">
        <v>2530</v>
      </c>
      <c r="N37" s="93" t="s">
        <v>2443</v>
      </c>
      <c r="O37" s="138" t="s">
        <v>2445</v>
      </c>
      <c r="P37" s="143"/>
      <c r="Q37" s="158">
        <v>44460.451851851853</v>
      </c>
    </row>
    <row r="38" spans="1:17" ht="17.399999999999999" x14ac:dyDescent="0.3">
      <c r="A38" s="138" t="str">
        <f>VLOOKUP(E38,'LISTADO ATM'!$A$2:$C$901,3,0)</f>
        <v>NORTE</v>
      </c>
      <c r="B38" s="144">
        <v>3336031573</v>
      </c>
      <c r="C38" s="94">
        <v>44459.596250000002</v>
      </c>
      <c r="D38" s="94" t="s">
        <v>2174</v>
      </c>
      <c r="E38" s="136">
        <v>315</v>
      </c>
      <c r="F38" s="138" t="str">
        <f>VLOOKUP(E38,VIP!$A$2:$O16050,2,0)</f>
        <v>DRBR315</v>
      </c>
      <c r="G38" s="138" t="str">
        <f>VLOOKUP(E38,'LISTADO ATM'!$A$2:$B$900,2,0)</f>
        <v xml:space="preserve">ATM Oficina Estrella Sadalá </v>
      </c>
      <c r="H38" s="138" t="str">
        <f>VLOOKUP(E38,VIP!$A$2:$O21011,7,FALSE)</f>
        <v>Si</v>
      </c>
      <c r="I38" s="138" t="str">
        <f>VLOOKUP(E38,VIP!$A$2:$O12976,8,FALSE)</f>
        <v>Si</v>
      </c>
      <c r="J38" s="138" t="str">
        <f>VLOOKUP(E38,VIP!$A$2:$O12926,8,FALSE)</f>
        <v>Si</v>
      </c>
      <c r="K38" s="138" t="str">
        <f>VLOOKUP(E38,VIP!$A$2:$O16500,6,0)</f>
        <v>NO</v>
      </c>
      <c r="L38" s="143" t="s">
        <v>2455</v>
      </c>
      <c r="M38" s="154" t="s">
        <v>2530</v>
      </c>
      <c r="N38" s="93" t="s">
        <v>2443</v>
      </c>
      <c r="O38" s="138" t="s">
        <v>2445</v>
      </c>
      <c r="P38" s="143"/>
      <c r="Q38" s="158">
        <v>44460.45784722222</v>
      </c>
    </row>
    <row r="39" spans="1:17" ht="17.399999999999999" x14ac:dyDescent="0.3">
      <c r="A39" s="138" t="str">
        <f>VLOOKUP(E39,'LISTADO ATM'!$A$2:$C$901,3,0)</f>
        <v>DISTRITO NACIONAL</v>
      </c>
      <c r="B39" s="144">
        <v>3336031574</v>
      </c>
      <c r="C39" s="94">
        <v>44459.596851851849</v>
      </c>
      <c r="D39" s="94" t="s">
        <v>2174</v>
      </c>
      <c r="E39" s="136">
        <v>312</v>
      </c>
      <c r="F39" s="138" t="str">
        <f>VLOOKUP(E39,VIP!$A$2:$O16049,2,0)</f>
        <v>DRBR312</v>
      </c>
      <c r="G39" s="138" t="str">
        <f>VLOOKUP(E39,'LISTADO ATM'!$A$2:$B$900,2,0)</f>
        <v xml:space="preserve">ATM Oficina Tiradentes II (Naco) </v>
      </c>
      <c r="H39" s="138" t="str">
        <f>VLOOKUP(E39,VIP!$A$2:$O21010,7,FALSE)</f>
        <v>Si</v>
      </c>
      <c r="I39" s="138" t="str">
        <f>VLOOKUP(E39,VIP!$A$2:$O12975,8,FALSE)</f>
        <v>Si</v>
      </c>
      <c r="J39" s="138" t="str">
        <f>VLOOKUP(E39,VIP!$A$2:$O12925,8,FALSE)</f>
        <v>Si</v>
      </c>
      <c r="K39" s="138" t="str">
        <f>VLOOKUP(E39,VIP!$A$2:$O16499,6,0)</f>
        <v>NO</v>
      </c>
      <c r="L39" s="143" t="s">
        <v>2455</v>
      </c>
      <c r="M39" s="154" t="s">
        <v>2530</v>
      </c>
      <c r="N39" s="93" t="s">
        <v>2443</v>
      </c>
      <c r="O39" s="138" t="s">
        <v>2445</v>
      </c>
      <c r="P39" s="143"/>
      <c r="Q39" s="158">
        <v>44460.584976851853</v>
      </c>
    </row>
    <row r="40" spans="1:17" ht="17.399999999999999" x14ac:dyDescent="0.3">
      <c r="A40" s="138" t="str">
        <f>VLOOKUP(E40,'LISTADO ATM'!$A$2:$C$901,3,0)</f>
        <v>NORTE</v>
      </c>
      <c r="B40" s="144">
        <v>3336031582</v>
      </c>
      <c r="C40" s="94">
        <v>44459.599502314813</v>
      </c>
      <c r="D40" s="94" t="s">
        <v>2459</v>
      </c>
      <c r="E40" s="136">
        <v>77</v>
      </c>
      <c r="F40" s="138" t="str">
        <f>VLOOKUP(E40,VIP!$A$2:$O16048,2,0)</f>
        <v>DRBR077</v>
      </c>
      <c r="G40" s="138" t="str">
        <f>VLOOKUP(E40,'LISTADO ATM'!$A$2:$B$900,2,0)</f>
        <v xml:space="preserve">ATM Oficina Cruce de Imbert </v>
      </c>
      <c r="H40" s="138" t="str">
        <f>VLOOKUP(E40,VIP!$A$2:$O21009,7,FALSE)</f>
        <v>Si</v>
      </c>
      <c r="I40" s="138" t="str">
        <f>VLOOKUP(E40,VIP!$A$2:$O12974,8,FALSE)</f>
        <v>Si</v>
      </c>
      <c r="J40" s="138" t="str">
        <f>VLOOKUP(E40,VIP!$A$2:$O12924,8,FALSE)</f>
        <v>Si</v>
      </c>
      <c r="K40" s="138" t="str">
        <f>VLOOKUP(E40,VIP!$A$2:$O16498,6,0)</f>
        <v>SI</v>
      </c>
      <c r="L40" s="143" t="s">
        <v>2433</v>
      </c>
      <c r="M40" s="154" t="s">
        <v>2530</v>
      </c>
      <c r="N40" s="93" t="s">
        <v>2443</v>
      </c>
      <c r="O40" s="138" t="s">
        <v>2616</v>
      </c>
      <c r="P40" s="143"/>
      <c r="Q40" s="158">
        <v>44460.442199074074</v>
      </c>
    </row>
    <row r="41" spans="1:17" ht="17.399999999999999" x14ac:dyDescent="0.3">
      <c r="A41" s="138" t="str">
        <f>VLOOKUP(E41,'LISTADO ATM'!$A$2:$C$901,3,0)</f>
        <v>ESTE</v>
      </c>
      <c r="B41" s="144">
        <v>3336031712</v>
      </c>
      <c r="C41" s="94">
        <v>44459.643657407411</v>
      </c>
      <c r="D41" s="94" t="s">
        <v>2459</v>
      </c>
      <c r="E41" s="136">
        <v>330</v>
      </c>
      <c r="F41" s="138" t="str">
        <f>VLOOKUP(E41,VIP!$A$2:$O16044,2,0)</f>
        <v>DRBR330</v>
      </c>
      <c r="G41" s="138" t="str">
        <f>VLOOKUP(E41,'LISTADO ATM'!$A$2:$B$900,2,0)</f>
        <v xml:space="preserve">ATM Oficina Boulevard (Higuey) </v>
      </c>
      <c r="H41" s="138" t="str">
        <f>VLOOKUP(E41,VIP!$A$2:$O21005,7,FALSE)</f>
        <v>Si</v>
      </c>
      <c r="I41" s="138" t="str">
        <f>VLOOKUP(E41,VIP!$A$2:$O12970,8,FALSE)</f>
        <v>Si</v>
      </c>
      <c r="J41" s="138" t="str">
        <f>VLOOKUP(E41,VIP!$A$2:$O12920,8,FALSE)</f>
        <v>Si</v>
      </c>
      <c r="K41" s="138" t="str">
        <f>VLOOKUP(E41,VIP!$A$2:$O16494,6,0)</f>
        <v>SI</v>
      </c>
      <c r="L41" s="143" t="s">
        <v>2409</v>
      </c>
      <c r="M41" s="154" t="s">
        <v>2530</v>
      </c>
      <c r="N41" s="93" t="s">
        <v>2443</v>
      </c>
      <c r="O41" s="138" t="s">
        <v>2616</v>
      </c>
      <c r="P41" s="143"/>
      <c r="Q41" s="158">
        <v>44460.58630787037</v>
      </c>
    </row>
    <row r="42" spans="1:17" ht="17.399999999999999" x14ac:dyDescent="0.3">
      <c r="A42" s="138" t="str">
        <f>VLOOKUP(E42,'LISTADO ATM'!$A$2:$C$901,3,0)</f>
        <v>NORTE</v>
      </c>
      <c r="B42" s="144">
        <v>3336031717</v>
      </c>
      <c r="C42" s="94">
        <v>44459.644837962966</v>
      </c>
      <c r="D42" s="94" t="s">
        <v>2175</v>
      </c>
      <c r="E42" s="136">
        <v>716</v>
      </c>
      <c r="F42" s="138" t="str">
        <f>VLOOKUP(E42,VIP!$A$2:$O16043,2,0)</f>
        <v>DRBR340</v>
      </c>
      <c r="G42" s="138" t="str">
        <f>VLOOKUP(E42,'LISTADO ATM'!$A$2:$B$900,2,0)</f>
        <v xml:space="preserve">ATM Oficina Zona Franca (Santiago) </v>
      </c>
      <c r="H42" s="138" t="str">
        <f>VLOOKUP(E42,VIP!$A$2:$O21004,7,FALSE)</f>
        <v>Si</v>
      </c>
      <c r="I42" s="138" t="str">
        <f>VLOOKUP(E42,VIP!$A$2:$O12969,8,FALSE)</f>
        <v>Si</v>
      </c>
      <c r="J42" s="138" t="str">
        <f>VLOOKUP(E42,VIP!$A$2:$O12919,8,FALSE)</f>
        <v>Si</v>
      </c>
      <c r="K42" s="138" t="str">
        <f>VLOOKUP(E42,VIP!$A$2:$O16493,6,0)</f>
        <v>SI</v>
      </c>
      <c r="L42" s="143" t="s">
        <v>2630</v>
      </c>
      <c r="M42" s="154" t="s">
        <v>2530</v>
      </c>
      <c r="N42" s="154" t="s">
        <v>2632</v>
      </c>
      <c r="O42" s="138" t="s">
        <v>2631</v>
      </c>
      <c r="P42" s="143"/>
      <c r="Q42" s="158">
        <v>44460.922222222223</v>
      </c>
    </row>
    <row r="43" spans="1:17" ht="17.399999999999999" x14ac:dyDescent="0.3">
      <c r="A43" s="138" t="str">
        <f>VLOOKUP(E43,'LISTADO ATM'!$A$2:$C$901,3,0)</f>
        <v>ESTE</v>
      </c>
      <c r="B43" s="144" t="s">
        <v>2633</v>
      </c>
      <c r="C43" s="94">
        <v>44459.657766203702</v>
      </c>
      <c r="D43" s="94" t="s">
        <v>2174</v>
      </c>
      <c r="E43" s="136">
        <v>612</v>
      </c>
      <c r="F43" s="138" t="str">
        <f>VLOOKUP(E43,VIP!$A$2:$O16044,2,0)</f>
        <v>DRBR220</v>
      </c>
      <c r="G43" s="138" t="str">
        <f>VLOOKUP(E43,'LISTADO ATM'!$A$2:$B$900,2,0)</f>
        <v xml:space="preserve">ATM Plaza Orense (La Romana) </v>
      </c>
      <c r="H43" s="138" t="str">
        <f>VLOOKUP(E43,VIP!$A$2:$O21005,7,FALSE)</f>
        <v>Si</v>
      </c>
      <c r="I43" s="138" t="str">
        <f>VLOOKUP(E43,VIP!$A$2:$O12970,8,FALSE)</f>
        <v>Si</v>
      </c>
      <c r="J43" s="138" t="str">
        <f>VLOOKUP(E43,VIP!$A$2:$O12920,8,FALSE)</f>
        <v>Si</v>
      </c>
      <c r="K43" s="138" t="str">
        <f>VLOOKUP(E43,VIP!$A$2:$O16494,6,0)</f>
        <v>NO</v>
      </c>
      <c r="L43" s="143" t="s">
        <v>2238</v>
      </c>
      <c r="M43" s="154" t="s">
        <v>2530</v>
      </c>
      <c r="N43" s="93" t="s">
        <v>2443</v>
      </c>
      <c r="O43" s="138" t="s">
        <v>2445</v>
      </c>
      <c r="P43" s="143"/>
      <c r="Q43" s="158">
        <v>44460.602233796293</v>
      </c>
    </row>
    <row r="44" spans="1:17" ht="17.399999999999999" x14ac:dyDescent="0.3">
      <c r="A44" s="138" t="str">
        <f>VLOOKUP(E44,'LISTADO ATM'!$A$2:$C$901,3,0)</f>
        <v>ESTE</v>
      </c>
      <c r="B44" s="144" t="s">
        <v>2634</v>
      </c>
      <c r="C44" s="94">
        <v>44459.67560185185</v>
      </c>
      <c r="D44" s="94" t="s">
        <v>2174</v>
      </c>
      <c r="E44" s="136">
        <v>427</v>
      </c>
      <c r="F44" s="138" t="str">
        <f>VLOOKUP(E44,VIP!$A$2:$O16045,2,0)</f>
        <v>DRBR427</v>
      </c>
      <c r="G44" s="138" t="str">
        <f>VLOOKUP(E44,'LISTADO ATM'!$A$2:$B$900,2,0)</f>
        <v xml:space="preserve">ATM Almacenes Iberia (Hato Mayor) </v>
      </c>
      <c r="H44" s="138" t="str">
        <f>VLOOKUP(E44,VIP!$A$2:$O21006,7,FALSE)</f>
        <v>Si</v>
      </c>
      <c r="I44" s="138" t="str">
        <f>VLOOKUP(E44,VIP!$A$2:$O12971,8,FALSE)</f>
        <v>Si</v>
      </c>
      <c r="J44" s="138" t="str">
        <f>VLOOKUP(E44,VIP!$A$2:$O12921,8,FALSE)</f>
        <v>Si</v>
      </c>
      <c r="K44" s="138" t="str">
        <f>VLOOKUP(E44,VIP!$A$2:$O16495,6,0)</f>
        <v>NO</v>
      </c>
      <c r="L44" s="143" t="s">
        <v>2212</v>
      </c>
      <c r="M44" s="93" t="s">
        <v>2437</v>
      </c>
      <c r="N44" s="93" t="s">
        <v>2443</v>
      </c>
      <c r="O44" s="138" t="s">
        <v>2445</v>
      </c>
      <c r="P44" s="143"/>
      <c r="Q44" s="134" t="s">
        <v>2212</v>
      </c>
    </row>
    <row r="45" spans="1:17" ht="17.399999999999999" x14ac:dyDescent="0.3">
      <c r="A45" s="138" t="str">
        <f>VLOOKUP(E45,'LISTADO ATM'!$A$2:$C$901,3,0)</f>
        <v>SUR</v>
      </c>
      <c r="B45" s="144" t="s">
        <v>2635</v>
      </c>
      <c r="C45" s="94">
        <v>44459.700578703705</v>
      </c>
      <c r="D45" s="94" t="s">
        <v>2440</v>
      </c>
      <c r="E45" s="136">
        <v>311</v>
      </c>
      <c r="F45" s="138" t="str">
        <f>VLOOKUP(E45,VIP!$A$2:$O16046,2,0)</f>
        <v>DRBR381</v>
      </c>
      <c r="G45" s="138" t="str">
        <f>VLOOKUP(E45,'LISTADO ATM'!$A$2:$B$900,2,0)</f>
        <v>ATM Plaza Eroski</v>
      </c>
      <c r="H45" s="138" t="str">
        <f>VLOOKUP(E45,VIP!$A$2:$O21007,7,FALSE)</f>
        <v>Si</v>
      </c>
      <c r="I45" s="138" t="str">
        <f>VLOOKUP(E45,VIP!$A$2:$O12972,8,FALSE)</f>
        <v>Si</v>
      </c>
      <c r="J45" s="138" t="str">
        <f>VLOOKUP(E45,VIP!$A$2:$O12922,8,FALSE)</f>
        <v>Si</v>
      </c>
      <c r="K45" s="138" t="str">
        <f>VLOOKUP(E45,VIP!$A$2:$O16496,6,0)</f>
        <v>NO</v>
      </c>
      <c r="L45" s="143" t="s">
        <v>2433</v>
      </c>
      <c r="M45" s="154" t="s">
        <v>2530</v>
      </c>
      <c r="N45" s="93" t="s">
        <v>2443</v>
      </c>
      <c r="O45" s="138" t="s">
        <v>2444</v>
      </c>
      <c r="P45" s="143"/>
      <c r="Q45" s="158">
        <v>44460.577384259261</v>
      </c>
    </row>
    <row r="46" spans="1:17" ht="17.399999999999999" x14ac:dyDescent="0.3">
      <c r="A46" s="138" t="str">
        <f>VLOOKUP(E46,'LISTADO ATM'!$A$2:$C$901,3,0)</f>
        <v>SUR</v>
      </c>
      <c r="B46" s="144" t="s">
        <v>2636</v>
      </c>
      <c r="C46" s="94">
        <v>44459.707650462966</v>
      </c>
      <c r="D46" s="94" t="s">
        <v>2440</v>
      </c>
      <c r="E46" s="136">
        <v>537</v>
      </c>
      <c r="F46" s="138" t="str">
        <f>VLOOKUP(E46,VIP!$A$2:$O16047,2,0)</f>
        <v>DRBR537</v>
      </c>
      <c r="G46" s="138" t="str">
        <f>VLOOKUP(E46,'LISTADO ATM'!$A$2:$B$900,2,0)</f>
        <v xml:space="preserve">ATM Estación Texaco Enriquillo (Barahona) </v>
      </c>
      <c r="H46" s="138" t="str">
        <f>VLOOKUP(E46,VIP!$A$2:$O21008,7,FALSE)</f>
        <v>Si</v>
      </c>
      <c r="I46" s="138" t="str">
        <f>VLOOKUP(E46,VIP!$A$2:$O12973,8,FALSE)</f>
        <v>Si</v>
      </c>
      <c r="J46" s="138" t="str">
        <f>VLOOKUP(E46,VIP!$A$2:$O12923,8,FALSE)</f>
        <v>Si</v>
      </c>
      <c r="K46" s="138" t="str">
        <f>VLOOKUP(E46,VIP!$A$2:$O16497,6,0)</f>
        <v>NO</v>
      </c>
      <c r="L46" s="143" t="s">
        <v>2433</v>
      </c>
      <c r="M46" s="154" t="s">
        <v>2530</v>
      </c>
      <c r="N46" s="93" t="s">
        <v>2443</v>
      </c>
      <c r="O46" s="138" t="s">
        <v>2444</v>
      </c>
      <c r="P46" s="143"/>
      <c r="Q46" s="158">
        <v>44460.597986111112</v>
      </c>
    </row>
    <row r="47" spans="1:17" ht="17.399999999999999" x14ac:dyDescent="0.3">
      <c r="A47" s="138" t="str">
        <f>VLOOKUP(E47,'LISTADO ATM'!$A$2:$C$901,3,0)</f>
        <v>DISTRITO NACIONAL</v>
      </c>
      <c r="B47" s="144" t="s">
        <v>2637</v>
      </c>
      <c r="C47" s="94">
        <v>44459.709097222221</v>
      </c>
      <c r="D47" s="94" t="s">
        <v>2440</v>
      </c>
      <c r="E47" s="136">
        <v>461</v>
      </c>
      <c r="F47" s="138" t="str">
        <f>VLOOKUP(E47,VIP!$A$2:$O16048,2,0)</f>
        <v>DRBR461</v>
      </c>
      <c r="G47" s="138" t="str">
        <f>VLOOKUP(E47,'LISTADO ATM'!$A$2:$B$900,2,0)</f>
        <v xml:space="preserve">ATM Autobanco Sarasota I </v>
      </c>
      <c r="H47" s="138" t="str">
        <f>VLOOKUP(E47,VIP!$A$2:$O21009,7,FALSE)</f>
        <v>Si</v>
      </c>
      <c r="I47" s="138" t="str">
        <f>VLOOKUP(E47,VIP!$A$2:$O12974,8,FALSE)</f>
        <v>Si</v>
      </c>
      <c r="J47" s="138" t="str">
        <f>VLOOKUP(E47,VIP!$A$2:$O12924,8,FALSE)</f>
        <v>Si</v>
      </c>
      <c r="K47" s="138" t="str">
        <f>VLOOKUP(E47,VIP!$A$2:$O16498,6,0)</f>
        <v>SI</v>
      </c>
      <c r="L47" s="143" t="s">
        <v>2433</v>
      </c>
      <c r="M47" s="154" t="s">
        <v>2530</v>
      </c>
      <c r="N47" s="93" t="s">
        <v>2443</v>
      </c>
      <c r="O47" s="138" t="s">
        <v>2444</v>
      </c>
      <c r="P47" s="143"/>
      <c r="Q47" s="158">
        <v>44460.596064814818</v>
      </c>
    </row>
    <row r="48" spans="1:17" ht="17.399999999999999" x14ac:dyDescent="0.3">
      <c r="A48" s="138" t="str">
        <f>VLOOKUP(E48,'LISTADO ATM'!$A$2:$C$901,3,0)</f>
        <v>NORTE</v>
      </c>
      <c r="B48" s="144" t="s">
        <v>2638</v>
      </c>
      <c r="C48" s="94">
        <v>44459.721863425926</v>
      </c>
      <c r="D48" s="94" t="s">
        <v>2459</v>
      </c>
      <c r="E48" s="136">
        <v>307</v>
      </c>
      <c r="F48" s="138" t="str">
        <f>VLOOKUP(E48,VIP!$A$2:$O16049,2,0)</f>
        <v>DRBR307</v>
      </c>
      <c r="G48" s="138" t="str">
        <f>VLOOKUP(E48,'LISTADO ATM'!$A$2:$B$900,2,0)</f>
        <v>ATM Oficina Nagua II</v>
      </c>
      <c r="H48" s="138" t="str">
        <f>VLOOKUP(E48,VIP!$A$2:$O21010,7,FALSE)</f>
        <v>Si</v>
      </c>
      <c r="I48" s="138" t="str">
        <f>VLOOKUP(E48,VIP!$A$2:$O12975,8,FALSE)</f>
        <v>Si</v>
      </c>
      <c r="J48" s="138" t="str">
        <f>VLOOKUP(E48,VIP!$A$2:$O12925,8,FALSE)</f>
        <v>Si</v>
      </c>
      <c r="K48" s="138" t="str">
        <f>VLOOKUP(E48,VIP!$A$2:$O16499,6,0)</f>
        <v>SI</v>
      </c>
      <c r="L48" s="143" t="s">
        <v>2409</v>
      </c>
      <c r="M48" s="154" t="s">
        <v>2530</v>
      </c>
      <c r="N48" s="93" t="s">
        <v>2443</v>
      </c>
      <c r="O48" s="138" t="s">
        <v>2625</v>
      </c>
      <c r="P48" s="143"/>
      <c r="Q48" s="158">
        <v>44460.449155092596</v>
      </c>
    </row>
    <row r="49" spans="1:17" ht="17.399999999999999" x14ac:dyDescent="0.3">
      <c r="A49" s="138" t="str">
        <f>VLOOKUP(E49,'LISTADO ATM'!$A$2:$C$901,3,0)</f>
        <v>ESTE</v>
      </c>
      <c r="B49" s="144" t="s">
        <v>2639</v>
      </c>
      <c r="C49" s="94">
        <v>44459.723530092589</v>
      </c>
      <c r="D49" s="94" t="s">
        <v>2440</v>
      </c>
      <c r="E49" s="136">
        <v>742</v>
      </c>
      <c r="F49" s="138" t="str">
        <f>VLOOKUP(E49,VIP!$A$2:$O16050,2,0)</f>
        <v>DRBR990</v>
      </c>
      <c r="G49" s="138" t="str">
        <f>VLOOKUP(E49,'LISTADO ATM'!$A$2:$B$900,2,0)</f>
        <v xml:space="preserve">ATM Oficina Plaza del Rey (La Romana) </v>
      </c>
      <c r="H49" s="138" t="str">
        <f>VLOOKUP(E49,VIP!$A$2:$O21011,7,FALSE)</f>
        <v>Si</v>
      </c>
      <c r="I49" s="138" t="str">
        <f>VLOOKUP(E49,VIP!$A$2:$O12976,8,FALSE)</f>
        <v>Si</v>
      </c>
      <c r="J49" s="138" t="str">
        <f>VLOOKUP(E49,VIP!$A$2:$O12926,8,FALSE)</f>
        <v>Si</v>
      </c>
      <c r="K49" s="138" t="str">
        <f>VLOOKUP(E49,VIP!$A$2:$O16500,6,0)</f>
        <v>NO</v>
      </c>
      <c r="L49" s="143" t="s">
        <v>2409</v>
      </c>
      <c r="M49" s="154" t="s">
        <v>2530</v>
      </c>
      <c r="N49" s="93" t="s">
        <v>2443</v>
      </c>
      <c r="O49" s="138" t="s">
        <v>2444</v>
      </c>
      <c r="P49" s="143"/>
      <c r="Q49" s="158">
        <v>44460.607974537037</v>
      </c>
    </row>
    <row r="50" spans="1:17" ht="17.399999999999999" x14ac:dyDescent="0.3">
      <c r="A50" s="138" t="str">
        <f>VLOOKUP(E50,'LISTADO ATM'!$A$2:$C$901,3,0)</f>
        <v>ESTE</v>
      </c>
      <c r="B50" s="144" t="s">
        <v>2640</v>
      </c>
      <c r="C50" s="94">
        <v>44459.725706018522</v>
      </c>
      <c r="D50" s="94" t="s">
        <v>2440</v>
      </c>
      <c r="E50" s="136">
        <v>963</v>
      </c>
      <c r="F50" s="138" t="str">
        <f>VLOOKUP(E50,VIP!$A$2:$O16052,2,0)</f>
        <v>DRBR963</v>
      </c>
      <c r="G50" s="138" t="str">
        <f>VLOOKUP(E50,'LISTADO ATM'!$A$2:$B$900,2,0)</f>
        <v xml:space="preserve">ATM Multiplaza La Romana </v>
      </c>
      <c r="H50" s="138" t="str">
        <f>VLOOKUP(E50,VIP!$A$2:$O21013,7,FALSE)</f>
        <v>Si</v>
      </c>
      <c r="I50" s="138" t="str">
        <f>VLOOKUP(E50,VIP!$A$2:$O12978,8,FALSE)</f>
        <v>Si</v>
      </c>
      <c r="J50" s="138" t="str">
        <f>VLOOKUP(E50,VIP!$A$2:$O12928,8,FALSE)</f>
        <v>Si</v>
      </c>
      <c r="K50" s="138" t="str">
        <f>VLOOKUP(E50,VIP!$A$2:$O16502,6,0)</f>
        <v>NO</v>
      </c>
      <c r="L50" s="143" t="s">
        <v>2409</v>
      </c>
      <c r="M50" s="154" t="s">
        <v>2530</v>
      </c>
      <c r="N50" s="93" t="s">
        <v>2443</v>
      </c>
      <c r="O50" s="138" t="s">
        <v>2444</v>
      </c>
      <c r="P50" s="143"/>
      <c r="Q50" s="158">
        <v>44460.612326388888</v>
      </c>
    </row>
    <row r="51" spans="1:17" ht="17.399999999999999" x14ac:dyDescent="0.3">
      <c r="A51" s="138" t="str">
        <f>VLOOKUP(E51,'LISTADO ATM'!$A$2:$C$901,3,0)</f>
        <v>DISTRITO NACIONAL</v>
      </c>
      <c r="B51" s="144" t="s">
        <v>2641</v>
      </c>
      <c r="C51" s="94">
        <v>44459.732905092591</v>
      </c>
      <c r="D51" s="94" t="s">
        <v>2440</v>
      </c>
      <c r="E51" s="136">
        <v>900</v>
      </c>
      <c r="F51" s="138" t="str">
        <f>VLOOKUP(E51,VIP!$A$2:$O16053,2,0)</f>
        <v>DRBR900</v>
      </c>
      <c r="G51" s="138" t="str">
        <f>VLOOKUP(E51,'LISTADO ATM'!$A$2:$B$900,2,0)</f>
        <v xml:space="preserve">ATM UNP Merca Santo Domingo </v>
      </c>
      <c r="H51" s="138" t="str">
        <f>VLOOKUP(E51,VIP!$A$2:$O21014,7,FALSE)</f>
        <v>Si</v>
      </c>
      <c r="I51" s="138" t="str">
        <f>VLOOKUP(E51,VIP!$A$2:$O12979,8,FALSE)</f>
        <v>Si</v>
      </c>
      <c r="J51" s="138" t="str">
        <f>VLOOKUP(E51,VIP!$A$2:$O12929,8,FALSE)</f>
        <v>Si</v>
      </c>
      <c r="K51" s="138" t="str">
        <f>VLOOKUP(E51,VIP!$A$2:$O16503,6,0)</f>
        <v>NO</v>
      </c>
      <c r="L51" s="143" t="s">
        <v>2409</v>
      </c>
      <c r="M51" s="93" t="s">
        <v>2437</v>
      </c>
      <c r="N51" s="93" t="s">
        <v>2443</v>
      </c>
      <c r="O51" s="138" t="s">
        <v>2444</v>
      </c>
      <c r="P51" s="143"/>
      <c r="Q51" s="134" t="s">
        <v>2409</v>
      </c>
    </row>
    <row r="52" spans="1:17" ht="17.399999999999999" x14ac:dyDescent="0.3">
      <c r="A52" s="138" t="str">
        <f>VLOOKUP(E52,'LISTADO ATM'!$A$2:$C$901,3,0)</f>
        <v>NORTE</v>
      </c>
      <c r="B52" s="144" t="s">
        <v>2642</v>
      </c>
      <c r="C52" s="94">
        <v>44459.734178240738</v>
      </c>
      <c r="D52" s="94" t="s">
        <v>2459</v>
      </c>
      <c r="E52" s="136">
        <v>171</v>
      </c>
      <c r="F52" s="138" t="str">
        <f>VLOOKUP(E52,VIP!$A$2:$O16054,2,0)</f>
        <v>DRBR171</v>
      </c>
      <c r="G52" s="138" t="str">
        <f>VLOOKUP(E52,'LISTADO ATM'!$A$2:$B$900,2,0)</f>
        <v xml:space="preserve">ATM Oficina Moca </v>
      </c>
      <c r="H52" s="138" t="str">
        <f>VLOOKUP(E52,VIP!$A$2:$O21015,7,FALSE)</f>
        <v>Si</v>
      </c>
      <c r="I52" s="138" t="str">
        <f>VLOOKUP(E52,VIP!$A$2:$O12980,8,FALSE)</f>
        <v>Si</v>
      </c>
      <c r="J52" s="138" t="str">
        <f>VLOOKUP(E52,VIP!$A$2:$O12930,8,FALSE)</f>
        <v>Si</v>
      </c>
      <c r="K52" s="138" t="str">
        <f>VLOOKUP(E52,VIP!$A$2:$O16504,6,0)</f>
        <v>NO</v>
      </c>
      <c r="L52" s="143" t="s">
        <v>2409</v>
      </c>
      <c r="M52" s="154" t="s">
        <v>2530</v>
      </c>
      <c r="N52" s="93" t="s">
        <v>2443</v>
      </c>
      <c r="O52" s="138" t="s">
        <v>2625</v>
      </c>
      <c r="P52" s="143"/>
      <c r="Q52" s="158">
        <v>44460.445856481485</v>
      </c>
    </row>
    <row r="53" spans="1:17" ht="17.399999999999999" x14ac:dyDescent="0.3">
      <c r="A53" s="138" t="str">
        <f>VLOOKUP(E53,'LISTADO ATM'!$A$2:$C$901,3,0)</f>
        <v>DISTRITO NACIONAL</v>
      </c>
      <c r="B53" s="144" t="s">
        <v>2643</v>
      </c>
      <c r="C53" s="94">
        <v>44459.735393518517</v>
      </c>
      <c r="D53" s="94" t="s">
        <v>2440</v>
      </c>
      <c r="E53" s="136">
        <v>438</v>
      </c>
      <c r="F53" s="138" t="str">
        <f>VLOOKUP(E53,VIP!$A$2:$O16055,2,0)</f>
        <v>DRBR438</v>
      </c>
      <c r="G53" s="138" t="str">
        <f>VLOOKUP(E53,'LISTADO ATM'!$A$2:$B$900,2,0)</f>
        <v xml:space="preserve">ATM Autobanco Torre IV </v>
      </c>
      <c r="H53" s="138" t="str">
        <f>VLOOKUP(E53,VIP!$A$2:$O21016,7,FALSE)</f>
        <v>Si</v>
      </c>
      <c r="I53" s="138" t="str">
        <f>VLOOKUP(E53,VIP!$A$2:$O12981,8,FALSE)</f>
        <v>Si</v>
      </c>
      <c r="J53" s="138" t="str">
        <f>VLOOKUP(E53,VIP!$A$2:$O12931,8,FALSE)</f>
        <v>Si</v>
      </c>
      <c r="K53" s="138" t="str">
        <f>VLOOKUP(E53,VIP!$A$2:$O16505,6,0)</f>
        <v>SI</v>
      </c>
      <c r="L53" s="143" t="s">
        <v>2433</v>
      </c>
      <c r="M53" s="154" t="s">
        <v>2530</v>
      </c>
      <c r="N53" s="93" t="s">
        <v>2443</v>
      </c>
      <c r="O53" s="138" t="s">
        <v>2444</v>
      </c>
      <c r="P53" s="143"/>
      <c r="Q53" s="158">
        <v>44460.511550925927</v>
      </c>
    </row>
    <row r="54" spans="1:17" ht="17.399999999999999" x14ac:dyDescent="0.3">
      <c r="A54" s="138" t="str">
        <f>VLOOKUP(E54,'LISTADO ATM'!$A$2:$C$901,3,0)</f>
        <v>DISTRITO NACIONAL</v>
      </c>
      <c r="B54" s="144" t="s">
        <v>2644</v>
      </c>
      <c r="C54" s="94">
        <v>44459.737337962964</v>
      </c>
      <c r="D54" s="94" t="s">
        <v>2440</v>
      </c>
      <c r="E54" s="136">
        <v>560</v>
      </c>
      <c r="F54" s="138" t="str">
        <f>VLOOKUP(E54,VIP!$A$2:$O16056,2,0)</f>
        <v>DRBR229</v>
      </c>
      <c r="G54" s="138" t="str">
        <f>VLOOKUP(E54,'LISTADO ATM'!$A$2:$B$900,2,0)</f>
        <v xml:space="preserve">ATM Junta Central Electoral </v>
      </c>
      <c r="H54" s="138" t="str">
        <f>VLOOKUP(E54,VIP!$A$2:$O21017,7,FALSE)</f>
        <v>Si</v>
      </c>
      <c r="I54" s="138" t="str">
        <f>VLOOKUP(E54,VIP!$A$2:$O12982,8,FALSE)</f>
        <v>Si</v>
      </c>
      <c r="J54" s="138" t="str">
        <f>VLOOKUP(E54,VIP!$A$2:$O12932,8,FALSE)</f>
        <v>Si</v>
      </c>
      <c r="K54" s="138" t="str">
        <f>VLOOKUP(E54,VIP!$A$2:$O16506,6,0)</f>
        <v>SI</v>
      </c>
      <c r="L54" s="143" t="s">
        <v>2409</v>
      </c>
      <c r="M54" s="154" t="s">
        <v>2530</v>
      </c>
      <c r="N54" s="93" t="s">
        <v>2443</v>
      </c>
      <c r="O54" s="138" t="s">
        <v>2444</v>
      </c>
      <c r="P54" s="143"/>
      <c r="Q54" s="158">
        <v>44460.600185185183</v>
      </c>
    </row>
    <row r="55" spans="1:17" ht="17.399999999999999" x14ac:dyDescent="0.3">
      <c r="A55" s="138" t="str">
        <f>VLOOKUP(E55,'LISTADO ATM'!$A$2:$C$901,3,0)</f>
        <v>DISTRITO NACIONAL</v>
      </c>
      <c r="B55" s="144" t="s">
        <v>2645</v>
      </c>
      <c r="C55" s="94">
        <v>44459.738576388889</v>
      </c>
      <c r="D55" s="94" t="s">
        <v>2440</v>
      </c>
      <c r="E55" s="136">
        <v>970</v>
      </c>
      <c r="F55" s="138" t="str">
        <f>VLOOKUP(E55,VIP!$A$2:$O16057,2,0)</f>
        <v>DRBR970</v>
      </c>
      <c r="G55" s="138" t="str">
        <f>VLOOKUP(E55,'LISTADO ATM'!$A$2:$B$900,2,0)</f>
        <v xml:space="preserve">ATM S/M Olé Haina </v>
      </c>
      <c r="H55" s="138" t="str">
        <f>VLOOKUP(E55,VIP!$A$2:$O21018,7,FALSE)</f>
        <v>Si</v>
      </c>
      <c r="I55" s="138" t="str">
        <f>VLOOKUP(E55,VIP!$A$2:$O12983,8,FALSE)</f>
        <v>Si</v>
      </c>
      <c r="J55" s="138" t="str">
        <f>VLOOKUP(E55,VIP!$A$2:$O12933,8,FALSE)</f>
        <v>Si</v>
      </c>
      <c r="K55" s="138" t="str">
        <f>VLOOKUP(E55,VIP!$A$2:$O16507,6,0)</f>
        <v>NO</v>
      </c>
      <c r="L55" s="143" t="s">
        <v>2433</v>
      </c>
      <c r="M55" s="154" t="s">
        <v>2530</v>
      </c>
      <c r="N55" s="93" t="s">
        <v>2443</v>
      </c>
      <c r="O55" s="138" t="s">
        <v>2444</v>
      </c>
      <c r="P55" s="143"/>
      <c r="Q55" s="158">
        <v>44460.708333333336</v>
      </c>
    </row>
    <row r="56" spans="1:17" ht="17.399999999999999" x14ac:dyDescent="0.3">
      <c r="A56" s="138" t="str">
        <f>VLOOKUP(E56,'LISTADO ATM'!$A$2:$C$901,3,0)</f>
        <v>NORTE</v>
      </c>
      <c r="B56" s="144" t="s">
        <v>2646</v>
      </c>
      <c r="C56" s="94">
        <v>44459.739872685182</v>
      </c>
      <c r="D56" s="94" t="s">
        <v>2614</v>
      </c>
      <c r="E56" s="136">
        <v>282</v>
      </c>
      <c r="F56" s="138" t="str">
        <f>VLOOKUP(E56,VIP!$A$2:$O16058,2,0)</f>
        <v>DRBR282</v>
      </c>
      <c r="G56" s="138" t="str">
        <f>VLOOKUP(E56,'LISTADO ATM'!$A$2:$B$900,2,0)</f>
        <v xml:space="preserve">ATM Autobanco Nibaje </v>
      </c>
      <c r="H56" s="138" t="str">
        <f>VLOOKUP(E56,VIP!$A$2:$O21019,7,FALSE)</f>
        <v>Si</v>
      </c>
      <c r="I56" s="138" t="str">
        <f>VLOOKUP(E56,VIP!$A$2:$O12984,8,FALSE)</f>
        <v>Si</v>
      </c>
      <c r="J56" s="138" t="str">
        <f>VLOOKUP(E56,VIP!$A$2:$O12934,8,FALSE)</f>
        <v>Si</v>
      </c>
      <c r="K56" s="138" t="str">
        <f>VLOOKUP(E56,VIP!$A$2:$O16508,6,0)</f>
        <v>NO</v>
      </c>
      <c r="L56" s="143" t="s">
        <v>2433</v>
      </c>
      <c r="M56" s="154" t="s">
        <v>2530</v>
      </c>
      <c r="N56" s="93" t="s">
        <v>2443</v>
      </c>
      <c r="O56" s="138" t="s">
        <v>2615</v>
      </c>
      <c r="P56" s="143"/>
      <c r="Q56" s="158">
        <v>44460.708333333336</v>
      </c>
    </row>
    <row r="57" spans="1:17" ht="17.399999999999999" x14ac:dyDescent="0.3">
      <c r="A57" s="138" t="str">
        <f>VLOOKUP(E57,'LISTADO ATM'!$A$2:$C$901,3,0)</f>
        <v>NORTE</v>
      </c>
      <c r="B57" s="144" t="s">
        <v>2647</v>
      </c>
      <c r="C57" s="94">
        <v>44459.742118055554</v>
      </c>
      <c r="D57" s="94" t="s">
        <v>2459</v>
      </c>
      <c r="E57" s="136">
        <v>712</v>
      </c>
      <c r="F57" s="138" t="str">
        <f>VLOOKUP(E57,VIP!$A$2:$O16059,2,0)</f>
        <v>DRBR128</v>
      </c>
      <c r="G57" s="138" t="str">
        <f>VLOOKUP(E57,'LISTADO ATM'!$A$2:$B$900,2,0)</f>
        <v xml:space="preserve">ATM Oficina Imbert </v>
      </c>
      <c r="H57" s="138" t="str">
        <f>VLOOKUP(E57,VIP!$A$2:$O21020,7,FALSE)</f>
        <v>Si</v>
      </c>
      <c r="I57" s="138" t="str">
        <f>VLOOKUP(E57,VIP!$A$2:$O12985,8,FALSE)</f>
        <v>Si</v>
      </c>
      <c r="J57" s="138" t="str">
        <f>VLOOKUP(E57,VIP!$A$2:$O12935,8,FALSE)</f>
        <v>Si</v>
      </c>
      <c r="K57" s="138" t="str">
        <f>VLOOKUP(E57,VIP!$A$2:$O16509,6,0)</f>
        <v>SI</v>
      </c>
      <c r="L57" s="143" t="s">
        <v>2409</v>
      </c>
      <c r="M57" s="154" t="s">
        <v>2530</v>
      </c>
      <c r="N57" s="93" t="s">
        <v>2443</v>
      </c>
      <c r="O57" s="138" t="s">
        <v>2625</v>
      </c>
      <c r="P57" s="143"/>
      <c r="Q57" s="158">
        <v>44460.605868055558</v>
      </c>
    </row>
    <row r="58" spans="1:17" ht="17.399999999999999" x14ac:dyDescent="0.3">
      <c r="A58" s="138" t="str">
        <f>VLOOKUP(E58,'LISTADO ATM'!$A$2:$C$901,3,0)</f>
        <v>SUR</v>
      </c>
      <c r="B58" s="144" t="s">
        <v>2648</v>
      </c>
      <c r="C58" s="94">
        <v>44459.744155092594</v>
      </c>
      <c r="D58" s="94" t="s">
        <v>2440</v>
      </c>
      <c r="E58" s="136">
        <v>356</v>
      </c>
      <c r="F58" s="138" t="str">
        <f>VLOOKUP(E58,VIP!$A$2:$O16060,2,0)</f>
        <v>DRBR356</v>
      </c>
      <c r="G58" s="138" t="str">
        <f>VLOOKUP(E58,'LISTADO ATM'!$A$2:$B$900,2,0)</f>
        <v xml:space="preserve">ATM Estación Sigma (San Cristóbal) </v>
      </c>
      <c r="H58" s="138" t="str">
        <f>VLOOKUP(E58,VIP!$A$2:$O21021,7,FALSE)</f>
        <v>Si</v>
      </c>
      <c r="I58" s="138" t="str">
        <f>VLOOKUP(E58,VIP!$A$2:$O12986,8,FALSE)</f>
        <v>Si</v>
      </c>
      <c r="J58" s="138" t="str">
        <f>VLOOKUP(E58,VIP!$A$2:$O12936,8,FALSE)</f>
        <v>Si</v>
      </c>
      <c r="K58" s="138" t="str">
        <f>VLOOKUP(E58,VIP!$A$2:$O16510,6,0)</f>
        <v>NO</v>
      </c>
      <c r="L58" s="143" t="s">
        <v>2409</v>
      </c>
      <c r="M58" s="154" t="s">
        <v>2530</v>
      </c>
      <c r="N58" s="93" t="s">
        <v>2443</v>
      </c>
      <c r="O58" s="138" t="s">
        <v>2444</v>
      </c>
      <c r="P58" s="143"/>
      <c r="Q58" s="158">
        <v>44460.708333333336</v>
      </c>
    </row>
    <row r="59" spans="1:17" ht="17.399999999999999" x14ac:dyDescent="0.3">
      <c r="A59" s="138" t="str">
        <f>VLOOKUP(E59,'LISTADO ATM'!$A$2:$C$901,3,0)</f>
        <v>DISTRITO NACIONAL</v>
      </c>
      <c r="B59" s="144" t="s">
        <v>2649</v>
      </c>
      <c r="C59" s="94">
        <v>44459.747731481482</v>
      </c>
      <c r="D59" s="94" t="s">
        <v>2459</v>
      </c>
      <c r="E59" s="136">
        <v>354</v>
      </c>
      <c r="F59" s="138" t="str">
        <f>VLOOKUP(E59,VIP!$A$2:$O16061,2,0)</f>
        <v>DRBR354</v>
      </c>
      <c r="G59" s="138" t="str">
        <f>VLOOKUP(E59,'LISTADO ATM'!$A$2:$B$900,2,0)</f>
        <v xml:space="preserve">ATM Oficina Núñez de Cáceres II </v>
      </c>
      <c r="H59" s="138" t="str">
        <f>VLOOKUP(E59,VIP!$A$2:$O21022,7,FALSE)</f>
        <v>Si</v>
      </c>
      <c r="I59" s="138" t="str">
        <f>VLOOKUP(E59,VIP!$A$2:$O12987,8,FALSE)</f>
        <v>Si</v>
      </c>
      <c r="J59" s="138" t="str">
        <f>VLOOKUP(E59,VIP!$A$2:$O12937,8,FALSE)</f>
        <v>Si</v>
      </c>
      <c r="K59" s="138" t="str">
        <f>VLOOKUP(E59,VIP!$A$2:$O16511,6,0)</f>
        <v>NO</v>
      </c>
      <c r="L59" s="143" t="s">
        <v>2409</v>
      </c>
      <c r="M59" s="93" t="s">
        <v>2437</v>
      </c>
      <c r="N59" s="93" t="s">
        <v>2443</v>
      </c>
      <c r="O59" s="138" t="s">
        <v>2625</v>
      </c>
      <c r="P59" s="143"/>
      <c r="Q59" s="134" t="s">
        <v>2409</v>
      </c>
    </row>
    <row r="60" spans="1:17" ht="17.399999999999999" x14ac:dyDescent="0.3">
      <c r="A60" s="138" t="str">
        <f>VLOOKUP(E60,'LISTADO ATM'!$A$2:$C$901,3,0)</f>
        <v>DISTRITO NACIONAL</v>
      </c>
      <c r="B60" s="144" t="s">
        <v>2650</v>
      </c>
      <c r="C60" s="94">
        <v>44459.757199074076</v>
      </c>
      <c r="D60" s="94" t="s">
        <v>2440</v>
      </c>
      <c r="E60" s="136">
        <v>572</v>
      </c>
      <c r="F60" s="138" t="str">
        <f>VLOOKUP(E60,VIP!$A$2:$O16062,2,0)</f>
        <v>DRBR174</v>
      </c>
      <c r="G60" s="138" t="str">
        <f>VLOOKUP(E60,'LISTADO ATM'!$A$2:$B$900,2,0)</f>
        <v xml:space="preserve">ATM Olé Ovando </v>
      </c>
      <c r="H60" s="138" t="str">
        <f>VLOOKUP(E60,VIP!$A$2:$O21023,7,FALSE)</f>
        <v>Si</v>
      </c>
      <c r="I60" s="138" t="str">
        <f>VLOOKUP(E60,VIP!$A$2:$O12988,8,FALSE)</f>
        <v>Si</v>
      </c>
      <c r="J60" s="138" t="str">
        <f>VLOOKUP(E60,VIP!$A$2:$O12938,8,FALSE)</f>
        <v>Si</v>
      </c>
      <c r="K60" s="138" t="str">
        <f>VLOOKUP(E60,VIP!$A$2:$O16512,6,0)</f>
        <v>NO</v>
      </c>
      <c r="L60" s="143" t="s">
        <v>2433</v>
      </c>
      <c r="M60" s="154" t="s">
        <v>2530</v>
      </c>
      <c r="N60" s="93" t="s">
        <v>2443</v>
      </c>
      <c r="O60" s="138" t="s">
        <v>2444</v>
      </c>
      <c r="P60" s="143"/>
      <c r="Q60" s="158">
        <v>44460.708333333336</v>
      </c>
    </row>
    <row r="61" spans="1:17" ht="17.399999999999999" x14ac:dyDescent="0.3">
      <c r="A61" s="138" t="str">
        <f>VLOOKUP(E61,'LISTADO ATM'!$A$2:$C$901,3,0)</f>
        <v>DISTRITO NACIONAL</v>
      </c>
      <c r="B61" s="144" t="s">
        <v>2651</v>
      </c>
      <c r="C61" s="94">
        <v>44459.769236111111</v>
      </c>
      <c r="D61" s="94" t="s">
        <v>2440</v>
      </c>
      <c r="E61" s="136">
        <v>424</v>
      </c>
      <c r="F61" s="138" t="str">
        <f>VLOOKUP(E61,VIP!$A$2:$O16063,2,0)</f>
        <v>DRBR424</v>
      </c>
      <c r="G61" s="138" t="str">
        <f>VLOOKUP(E61,'LISTADO ATM'!$A$2:$B$900,2,0)</f>
        <v xml:space="preserve">ATM UNP Jumbo Luperón I </v>
      </c>
      <c r="H61" s="138" t="str">
        <f>VLOOKUP(E61,VIP!$A$2:$O21024,7,FALSE)</f>
        <v>Si</v>
      </c>
      <c r="I61" s="138" t="str">
        <f>VLOOKUP(E61,VIP!$A$2:$O12989,8,FALSE)</f>
        <v>Si</v>
      </c>
      <c r="J61" s="138" t="str">
        <f>VLOOKUP(E61,VIP!$A$2:$O12939,8,FALSE)</f>
        <v>Si</v>
      </c>
      <c r="K61" s="138" t="str">
        <f>VLOOKUP(E61,VIP!$A$2:$O16513,6,0)</f>
        <v>NO</v>
      </c>
      <c r="L61" s="143" t="s">
        <v>2433</v>
      </c>
      <c r="M61" s="154" t="s">
        <v>2530</v>
      </c>
      <c r="N61" s="93" t="s">
        <v>2443</v>
      </c>
      <c r="O61" s="138" t="s">
        <v>2444</v>
      </c>
      <c r="P61" s="143"/>
      <c r="Q61" s="158">
        <v>44460.589745370373</v>
      </c>
    </row>
    <row r="62" spans="1:17" ht="17.399999999999999" x14ac:dyDescent="0.3">
      <c r="A62" s="138" t="str">
        <f>VLOOKUP(E62,'LISTADO ATM'!$A$2:$C$901,3,0)</f>
        <v>NORTE</v>
      </c>
      <c r="B62" s="144" t="s">
        <v>2652</v>
      </c>
      <c r="C62" s="94">
        <v>44459.777071759258</v>
      </c>
      <c r="D62" s="94" t="s">
        <v>2614</v>
      </c>
      <c r="E62" s="136">
        <v>754</v>
      </c>
      <c r="F62" s="138" t="str">
        <f>VLOOKUP(E62,VIP!$A$2:$O16064,2,0)</f>
        <v>DRBR754</v>
      </c>
      <c r="G62" s="138" t="str">
        <f>VLOOKUP(E62,'LISTADO ATM'!$A$2:$B$900,2,0)</f>
        <v xml:space="preserve">ATM Autobanco Oficina Licey al Medio </v>
      </c>
      <c r="H62" s="138" t="str">
        <f>VLOOKUP(E62,VIP!$A$2:$O21025,7,FALSE)</f>
        <v>Si</v>
      </c>
      <c r="I62" s="138" t="str">
        <f>VLOOKUP(E62,VIP!$A$2:$O12990,8,FALSE)</f>
        <v>Si</v>
      </c>
      <c r="J62" s="138" t="str">
        <f>VLOOKUP(E62,VIP!$A$2:$O12940,8,FALSE)</f>
        <v>Si</v>
      </c>
      <c r="K62" s="138" t="str">
        <f>VLOOKUP(E62,VIP!$A$2:$O16514,6,0)</f>
        <v>NO</v>
      </c>
      <c r="L62" s="143" t="s">
        <v>2433</v>
      </c>
      <c r="M62" s="93" t="s">
        <v>2437</v>
      </c>
      <c r="N62" s="93" t="s">
        <v>2443</v>
      </c>
      <c r="O62" s="138" t="s">
        <v>2615</v>
      </c>
      <c r="P62" s="143"/>
      <c r="Q62" s="134" t="s">
        <v>2433</v>
      </c>
    </row>
    <row r="63" spans="1:17" ht="17.399999999999999" x14ac:dyDescent="0.3">
      <c r="A63" s="138" t="str">
        <f>VLOOKUP(E63,'LISTADO ATM'!$A$2:$C$901,3,0)</f>
        <v>NORTE</v>
      </c>
      <c r="B63" s="144" t="s">
        <v>2653</v>
      </c>
      <c r="C63" s="94">
        <v>44459.778587962966</v>
      </c>
      <c r="D63" s="94" t="s">
        <v>2614</v>
      </c>
      <c r="E63" s="136">
        <v>687</v>
      </c>
      <c r="F63" s="138" t="str">
        <f>VLOOKUP(E63,VIP!$A$2:$O16065,2,0)</f>
        <v>DRBR687</v>
      </c>
      <c r="G63" s="138" t="str">
        <f>VLOOKUP(E63,'LISTADO ATM'!$A$2:$B$900,2,0)</f>
        <v>ATM Oficina Monterrico II</v>
      </c>
      <c r="H63" s="138" t="str">
        <f>VLOOKUP(E63,VIP!$A$2:$O21026,7,FALSE)</f>
        <v>NO</v>
      </c>
      <c r="I63" s="138" t="str">
        <f>VLOOKUP(E63,VIP!$A$2:$O12991,8,FALSE)</f>
        <v>NO</v>
      </c>
      <c r="J63" s="138" t="str">
        <f>VLOOKUP(E63,VIP!$A$2:$O12941,8,FALSE)</f>
        <v>NO</v>
      </c>
      <c r="K63" s="138" t="str">
        <f>VLOOKUP(E63,VIP!$A$2:$O16515,6,0)</f>
        <v>SI</v>
      </c>
      <c r="L63" s="143" t="s">
        <v>2409</v>
      </c>
      <c r="M63" s="154" t="s">
        <v>2530</v>
      </c>
      <c r="N63" s="93" t="s">
        <v>2443</v>
      </c>
      <c r="O63" s="138" t="s">
        <v>2615</v>
      </c>
      <c r="P63" s="143"/>
      <c r="Q63" s="158">
        <v>44460.708333333336</v>
      </c>
    </row>
    <row r="64" spans="1:17" ht="17.399999999999999" x14ac:dyDescent="0.3">
      <c r="A64" s="138" t="str">
        <f>VLOOKUP(E64,'LISTADO ATM'!$A$2:$C$901,3,0)</f>
        <v>ESTE</v>
      </c>
      <c r="B64" s="144" t="s">
        <v>2654</v>
      </c>
      <c r="C64" s="94">
        <v>44459.782002314816</v>
      </c>
      <c r="D64" s="94" t="s">
        <v>2440</v>
      </c>
      <c r="E64" s="136">
        <v>634</v>
      </c>
      <c r="F64" s="138" t="str">
        <f>VLOOKUP(E64,VIP!$A$2:$O16067,2,0)</f>
        <v>DRBR273</v>
      </c>
      <c r="G64" s="138" t="str">
        <f>VLOOKUP(E64,'LISTADO ATM'!$A$2:$B$900,2,0)</f>
        <v xml:space="preserve">ATM Ayuntamiento Los Llanos (SPM) </v>
      </c>
      <c r="H64" s="138" t="str">
        <f>VLOOKUP(E64,VIP!$A$2:$O21028,7,FALSE)</f>
        <v>Si</v>
      </c>
      <c r="I64" s="138" t="str">
        <f>VLOOKUP(E64,VIP!$A$2:$O12993,8,FALSE)</f>
        <v>Si</v>
      </c>
      <c r="J64" s="138" t="str">
        <f>VLOOKUP(E64,VIP!$A$2:$O12943,8,FALSE)</f>
        <v>Si</v>
      </c>
      <c r="K64" s="138" t="str">
        <f>VLOOKUP(E64,VIP!$A$2:$O16517,6,0)</f>
        <v>NO</v>
      </c>
      <c r="L64" s="143" t="s">
        <v>2409</v>
      </c>
      <c r="M64" s="154" t="s">
        <v>2530</v>
      </c>
      <c r="N64" s="93" t="s">
        <v>2443</v>
      </c>
      <c r="O64" s="138" t="s">
        <v>2444</v>
      </c>
      <c r="P64" s="143"/>
      <c r="Q64" s="158">
        <v>44460.604861111111</v>
      </c>
    </row>
    <row r="65" spans="1:17" ht="17.399999999999999" x14ac:dyDescent="0.3">
      <c r="A65" s="138" t="str">
        <f>VLOOKUP(E65,'LISTADO ATM'!$A$2:$C$901,3,0)</f>
        <v>DISTRITO NACIONAL</v>
      </c>
      <c r="B65" s="144" t="s">
        <v>2655</v>
      </c>
      <c r="C65" s="94">
        <v>44459.812256944446</v>
      </c>
      <c r="D65" s="94" t="s">
        <v>2174</v>
      </c>
      <c r="E65" s="136">
        <v>918</v>
      </c>
      <c r="F65" s="138" t="str">
        <f>VLOOKUP(E65,VIP!$A$2:$O16068,2,0)</f>
        <v>DRBR918</v>
      </c>
      <c r="G65" s="138" t="str">
        <f>VLOOKUP(E65,'LISTADO ATM'!$A$2:$B$900,2,0)</f>
        <v xml:space="preserve">ATM S/M Liverpool de la Jacobo Majluta </v>
      </c>
      <c r="H65" s="138" t="str">
        <f>VLOOKUP(E65,VIP!$A$2:$O21029,7,FALSE)</f>
        <v>Si</v>
      </c>
      <c r="I65" s="138" t="str">
        <f>VLOOKUP(E65,VIP!$A$2:$O12994,8,FALSE)</f>
        <v>Si</v>
      </c>
      <c r="J65" s="138" t="str">
        <f>VLOOKUP(E65,VIP!$A$2:$O12944,8,FALSE)</f>
        <v>Si</v>
      </c>
      <c r="K65" s="138" t="str">
        <f>VLOOKUP(E65,VIP!$A$2:$O16518,6,0)</f>
        <v>NO</v>
      </c>
      <c r="L65" s="143" t="s">
        <v>2455</v>
      </c>
      <c r="M65" s="154" t="s">
        <v>2530</v>
      </c>
      <c r="N65" s="93" t="s">
        <v>2443</v>
      </c>
      <c r="O65" s="138" t="s">
        <v>2445</v>
      </c>
      <c r="P65" s="143"/>
      <c r="Q65" s="158">
        <v>44460.608182870368</v>
      </c>
    </row>
    <row r="66" spans="1:17" ht="17.399999999999999" x14ac:dyDescent="0.3">
      <c r="A66" s="138" t="str">
        <f>VLOOKUP(E66,'LISTADO ATM'!$A$2:$C$901,3,0)</f>
        <v>NORTE</v>
      </c>
      <c r="B66" s="144" t="s">
        <v>2656</v>
      </c>
      <c r="C66" s="94">
        <v>44459.813877314817</v>
      </c>
      <c r="D66" s="94" t="s">
        <v>2175</v>
      </c>
      <c r="E66" s="136">
        <v>351</v>
      </c>
      <c r="F66" s="138" t="str">
        <f>VLOOKUP(E66,VIP!$A$2:$O16069,2,0)</f>
        <v>DRBR351</v>
      </c>
      <c r="G66" s="138" t="str">
        <f>VLOOKUP(E66,'LISTADO ATM'!$A$2:$B$900,2,0)</f>
        <v xml:space="preserve">ATM S/M José Luís (Puerto Plata) </v>
      </c>
      <c r="H66" s="138" t="str">
        <f>VLOOKUP(E66,VIP!$A$2:$O21030,7,FALSE)</f>
        <v>Si</v>
      </c>
      <c r="I66" s="138" t="str">
        <f>VLOOKUP(E66,VIP!$A$2:$O12995,8,FALSE)</f>
        <v>Si</v>
      </c>
      <c r="J66" s="138" t="str">
        <f>VLOOKUP(E66,VIP!$A$2:$O12945,8,FALSE)</f>
        <v>Si</v>
      </c>
      <c r="K66" s="138" t="str">
        <f>VLOOKUP(E66,VIP!$A$2:$O16519,6,0)</f>
        <v>NO</v>
      </c>
      <c r="L66" s="143" t="s">
        <v>2455</v>
      </c>
      <c r="M66" s="154" t="s">
        <v>2530</v>
      </c>
      <c r="N66" s="93" t="s">
        <v>2443</v>
      </c>
      <c r="O66" s="138" t="s">
        <v>2624</v>
      </c>
      <c r="P66" s="143"/>
      <c r="Q66" s="158">
        <v>44460.454479166663</v>
      </c>
    </row>
    <row r="67" spans="1:17" ht="17.399999999999999" x14ac:dyDescent="0.3">
      <c r="A67" s="138" t="str">
        <f>VLOOKUP(E67,'LISTADO ATM'!$A$2:$C$901,3,0)</f>
        <v>NORTE</v>
      </c>
      <c r="B67" s="144" t="s">
        <v>2657</v>
      </c>
      <c r="C67" s="94">
        <v>44459.816307870373</v>
      </c>
      <c r="D67" s="94" t="s">
        <v>2175</v>
      </c>
      <c r="E67" s="136">
        <v>151</v>
      </c>
      <c r="F67" s="138" t="str">
        <f>VLOOKUP(E67,VIP!$A$2:$O16070,2,0)</f>
        <v>DRBR151</v>
      </c>
      <c r="G67" s="138" t="str">
        <f>VLOOKUP(E67,'LISTADO ATM'!$A$2:$B$900,2,0)</f>
        <v xml:space="preserve">ATM Oficina Nagua </v>
      </c>
      <c r="H67" s="138" t="str">
        <f>VLOOKUP(E67,VIP!$A$2:$O21031,7,FALSE)</f>
        <v>Si</v>
      </c>
      <c r="I67" s="138" t="str">
        <f>VLOOKUP(E67,VIP!$A$2:$O12996,8,FALSE)</f>
        <v>Si</v>
      </c>
      <c r="J67" s="138" t="str">
        <f>VLOOKUP(E67,VIP!$A$2:$O12946,8,FALSE)</f>
        <v>Si</v>
      </c>
      <c r="K67" s="138" t="str">
        <f>VLOOKUP(E67,VIP!$A$2:$O16520,6,0)</f>
        <v>SI</v>
      </c>
      <c r="L67" s="143" t="s">
        <v>2671</v>
      </c>
      <c r="M67" s="154" t="s">
        <v>2530</v>
      </c>
      <c r="N67" s="93" t="s">
        <v>2443</v>
      </c>
      <c r="O67" s="138" t="s">
        <v>2624</v>
      </c>
      <c r="P67" s="143"/>
      <c r="Q67" s="158">
        <v>44460.4528587963</v>
      </c>
    </row>
    <row r="68" spans="1:17" ht="17.399999999999999" x14ac:dyDescent="0.3">
      <c r="A68" s="138" t="str">
        <f>VLOOKUP(E68,'LISTADO ATM'!$A$2:$C$901,3,0)</f>
        <v>DISTRITO NACIONAL</v>
      </c>
      <c r="B68" s="144" t="s">
        <v>2658</v>
      </c>
      <c r="C68" s="94">
        <v>44459.81795138889</v>
      </c>
      <c r="D68" s="94" t="s">
        <v>2174</v>
      </c>
      <c r="E68" s="136">
        <v>96</v>
      </c>
      <c r="F68" s="138" t="str">
        <f>VLOOKUP(E68,VIP!$A$2:$O16071,2,0)</f>
        <v>DRBR096</v>
      </c>
      <c r="G68" s="138" t="str">
        <f>VLOOKUP(E68,'LISTADO ATM'!$A$2:$B$900,2,0)</f>
        <v>ATM S/M Caribe Av. Charles de Gaulle</v>
      </c>
      <c r="H68" s="138" t="str">
        <f>VLOOKUP(E68,VIP!$A$2:$O21032,7,FALSE)</f>
        <v>Si</v>
      </c>
      <c r="I68" s="138" t="str">
        <f>VLOOKUP(E68,VIP!$A$2:$O12997,8,FALSE)</f>
        <v>No</v>
      </c>
      <c r="J68" s="138" t="str">
        <f>VLOOKUP(E68,VIP!$A$2:$O12947,8,FALSE)</f>
        <v>No</v>
      </c>
      <c r="K68" s="138" t="str">
        <f>VLOOKUP(E68,VIP!$A$2:$O16521,6,0)</f>
        <v>NO</v>
      </c>
      <c r="L68" s="143" t="s">
        <v>2455</v>
      </c>
      <c r="M68" s="154" t="s">
        <v>2530</v>
      </c>
      <c r="N68" s="93" t="s">
        <v>2443</v>
      </c>
      <c r="O68" s="138" t="s">
        <v>2445</v>
      </c>
      <c r="P68" s="143"/>
      <c r="Q68" s="158">
        <v>44460.453194444446</v>
      </c>
    </row>
    <row r="69" spans="1:17" ht="17.399999999999999" x14ac:dyDescent="0.3">
      <c r="A69" s="138" t="str">
        <f>VLOOKUP(E69,'LISTADO ATM'!$A$2:$C$901,3,0)</f>
        <v>NORTE</v>
      </c>
      <c r="B69" s="144" t="s">
        <v>2659</v>
      </c>
      <c r="C69" s="94">
        <v>44459.81863425926</v>
      </c>
      <c r="D69" s="94" t="s">
        <v>2175</v>
      </c>
      <c r="E69" s="136">
        <v>62</v>
      </c>
      <c r="F69" s="138" t="str">
        <f>VLOOKUP(E69,VIP!$A$2:$O16072,2,0)</f>
        <v>DRBR062</v>
      </c>
      <c r="G69" s="138" t="str">
        <f>VLOOKUP(E69,'LISTADO ATM'!$A$2:$B$900,2,0)</f>
        <v xml:space="preserve">ATM Oficina Dajabón </v>
      </c>
      <c r="H69" s="138" t="str">
        <f>VLOOKUP(E69,VIP!$A$2:$O21033,7,FALSE)</f>
        <v>Si</v>
      </c>
      <c r="I69" s="138" t="str">
        <f>VLOOKUP(E69,VIP!$A$2:$O12998,8,FALSE)</f>
        <v>Si</v>
      </c>
      <c r="J69" s="138" t="str">
        <f>VLOOKUP(E69,VIP!$A$2:$O12948,8,FALSE)</f>
        <v>Si</v>
      </c>
      <c r="K69" s="138" t="str">
        <f>VLOOKUP(E69,VIP!$A$2:$O16522,6,0)</f>
        <v>SI</v>
      </c>
      <c r="L69" s="143" t="s">
        <v>2212</v>
      </c>
      <c r="M69" s="154" t="s">
        <v>2530</v>
      </c>
      <c r="N69" s="93" t="s">
        <v>2443</v>
      </c>
      <c r="O69" s="138" t="s">
        <v>2624</v>
      </c>
      <c r="P69" s="143"/>
      <c r="Q69" s="158">
        <v>44460.571145833332</v>
      </c>
    </row>
    <row r="70" spans="1:17" ht="17.399999999999999" x14ac:dyDescent="0.3">
      <c r="A70" s="138" t="str">
        <f>VLOOKUP(E70,'LISTADO ATM'!$A$2:$C$901,3,0)</f>
        <v>SUR</v>
      </c>
      <c r="B70" s="144" t="s">
        <v>2660</v>
      </c>
      <c r="C70" s="94">
        <v>44459.819548611114</v>
      </c>
      <c r="D70" s="94" t="s">
        <v>2174</v>
      </c>
      <c r="E70" s="136">
        <v>730</v>
      </c>
      <c r="F70" s="138" t="str">
        <f>VLOOKUP(E70,VIP!$A$2:$O16073,2,0)</f>
        <v>DRBR082</v>
      </c>
      <c r="G70" s="138" t="str">
        <f>VLOOKUP(E70,'LISTADO ATM'!$A$2:$B$900,2,0)</f>
        <v xml:space="preserve">ATM Palacio de Justicia Barahona </v>
      </c>
      <c r="H70" s="138" t="str">
        <f>VLOOKUP(E70,VIP!$A$2:$O21034,7,FALSE)</f>
        <v>Si</v>
      </c>
      <c r="I70" s="138" t="str">
        <f>VLOOKUP(E70,VIP!$A$2:$O12999,8,FALSE)</f>
        <v>Si</v>
      </c>
      <c r="J70" s="138" t="str">
        <f>VLOOKUP(E70,VIP!$A$2:$O12949,8,FALSE)</f>
        <v>Si</v>
      </c>
      <c r="K70" s="138" t="str">
        <f>VLOOKUP(E70,VIP!$A$2:$O16523,6,0)</f>
        <v>NO</v>
      </c>
      <c r="L70" s="143" t="s">
        <v>2212</v>
      </c>
      <c r="M70" s="154" t="s">
        <v>2530</v>
      </c>
      <c r="N70" s="93" t="s">
        <v>2443</v>
      </c>
      <c r="O70" s="138" t="s">
        <v>2445</v>
      </c>
      <c r="P70" s="143"/>
      <c r="Q70" s="158">
        <v>44460.590474537035</v>
      </c>
    </row>
    <row r="71" spans="1:17" ht="17.399999999999999" x14ac:dyDescent="0.3">
      <c r="A71" s="138" t="str">
        <f>VLOOKUP(E71,'LISTADO ATM'!$A$2:$C$901,3,0)</f>
        <v>ESTE</v>
      </c>
      <c r="B71" s="144" t="s">
        <v>2661</v>
      </c>
      <c r="C71" s="94">
        <v>44459.820416666669</v>
      </c>
      <c r="D71" s="94" t="s">
        <v>2174</v>
      </c>
      <c r="E71" s="136">
        <v>513</v>
      </c>
      <c r="F71" s="138" t="str">
        <f>VLOOKUP(E71,VIP!$A$2:$O16074,2,0)</f>
        <v>DRBR513</v>
      </c>
      <c r="G71" s="138" t="str">
        <f>VLOOKUP(E71,'LISTADO ATM'!$A$2:$B$900,2,0)</f>
        <v xml:space="preserve">ATM UNP Lagunas de Nisibón </v>
      </c>
      <c r="H71" s="138" t="str">
        <f>VLOOKUP(E71,VIP!$A$2:$O21035,7,FALSE)</f>
        <v>Si</v>
      </c>
      <c r="I71" s="138" t="str">
        <f>VLOOKUP(E71,VIP!$A$2:$O13000,8,FALSE)</f>
        <v>Si</v>
      </c>
      <c r="J71" s="138" t="str">
        <f>VLOOKUP(E71,VIP!$A$2:$O12950,8,FALSE)</f>
        <v>Si</v>
      </c>
      <c r="K71" s="138" t="str">
        <f>VLOOKUP(E71,VIP!$A$2:$O16524,6,0)</f>
        <v>NO</v>
      </c>
      <c r="L71" s="143" t="s">
        <v>2212</v>
      </c>
      <c r="M71" s="154" t="s">
        <v>2530</v>
      </c>
      <c r="N71" s="93" t="s">
        <v>2443</v>
      </c>
      <c r="O71" s="138" t="s">
        <v>2445</v>
      </c>
      <c r="P71" s="143"/>
      <c r="Q71" s="158">
        <v>44460.904861111114</v>
      </c>
    </row>
    <row r="72" spans="1:17" ht="17.399999999999999" x14ac:dyDescent="0.3">
      <c r="A72" s="138" t="str">
        <f>VLOOKUP(E72,'LISTADO ATM'!$A$2:$C$901,3,0)</f>
        <v>ESTE</v>
      </c>
      <c r="B72" s="144" t="s">
        <v>2662</v>
      </c>
      <c r="C72" s="94">
        <v>44459.821018518516</v>
      </c>
      <c r="D72" s="94" t="s">
        <v>2174</v>
      </c>
      <c r="E72" s="136">
        <v>294</v>
      </c>
      <c r="F72" s="138" t="str">
        <f>VLOOKUP(E72,VIP!$A$2:$O16075,2,0)</f>
        <v>DRBR294</v>
      </c>
      <c r="G72" s="138" t="str">
        <f>VLOOKUP(E72,'LISTADO ATM'!$A$2:$B$900,2,0)</f>
        <v xml:space="preserve">ATM Plaza Zaglul San Pedro II </v>
      </c>
      <c r="H72" s="138" t="str">
        <f>VLOOKUP(E72,VIP!$A$2:$O21036,7,FALSE)</f>
        <v>Si</v>
      </c>
      <c r="I72" s="138" t="str">
        <f>VLOOKUP(E72,VIP!$A$2:$O13001,8,FALSE)</f>
        <v>Si</v>
      </c>
      <c r="J72" s="138" t="str">
        <f>VLOOKUP(E72,VIP!$A$2:$O12951,8,FALSE)</f>
        <v>Si</v>
      </c>
      <c r="K72" s="138" t="str">
        <f>VLOOKUP(E72,VIP!$A$2:$O16525,6,0)</f>
        <v>NO</v>
      </c>
      <c r="L72" s="143" t="s">
        <v>2212</v>
      </c>
      <c r="M72" s="154" t="s">
        <v>2530</v>
      </c>
      <c r="N72" s="93" t="s">
        <v>2443</v>
      </c>
      <c r="O72" s="138" t="s">
        <v>2445</v>
      </c>
      <c r="P72" s="143"/>
      <c r="Q72" s="158">
        <v>44460.861111111109</v>
      </c>
    </row>
    <row r="73" spans="1:17" ht="17.399999999999999" x14ac:dyDescent="0.3">
      <c r="A73" s="138" t="str">
        <f>VLOOKUP(E73,'LISTADO ATM'!$A$2:$C$901,3,0)</f>
        <v>ESTE</v>
      </c>
      <c r="B73" s="144" t="s">
        <v>2663</v>
      </c>
      <c r="C73" s="94">
        <v>44459.821620370371</v>
      </c>
      <c r="D73" s="94" t="s">
        <v>2174</v>
      </c>
      <c r="E73" s="136">
        <v>214</v>
      </c>
      <c r="F73" s="138" t="str">
        <f>VLOOKUP(E73,VIP!$A$2:$O16076,2,0)</f>
        <v>DRBR214</v>
      </c>
      <c r="G73" s="138" t="str">
        <f>VLOOKUP(E73,'LISTADO ATM'!$A$2:$B$900,2,0)</f>
        <v>ATM S/M Ole Bavaro</v>
      </c>
      <c r="H73" s="138" t="str">
        <f>VLOOKUP(E73,VIP!$A$2:$O21037,7,FALSE)</f>
        <v>SI</v>
      </c>
      <c r="I73" s="138" t="str">
        <f>VLOOKUP(E73,VIP!$A$2:$O13002,8,FALSE)</f>
        <v>SI</v>
      </c>
      <c r="J73" s="138" t="str">
        <f>VLOOKUP(E73,VIP!$A$2:$O12952,8,FALSE)</f>
        <v>SI</v>
      </c>
      <c r="K73" s="138" t="str">
        <f>VLOOKUP(E73,VIP!$A$2:$O16526,6,0)</f>
        <v>NO</v>
      </c>
      <c r="L73" s="143" t="s">
        <v>2212</v>
      </c>
      <c r="M73" s="154" t="s">
        <v>2530</v>
      </c>
      <c r="N73" s="93" t="s">
        <v>2443</v>
      </c>
      <c r="O73" s="138" t="s">
        <v>2445</v>
      </c>
      <c r="P73" s="143"/>
      <c r="Q73" s="158">
        <v>44460.57671296296</v>
      </c>
    </row>
    <row r="74" spans="1:17" ht="17.399999999999999" x14ac:dyDescent="0.3">
      <c r="A74" s="138" t="str">
        <f>VLOOKUP(E74,'LISTADO ATM'!$A$2:$C$901,3,0)</f>
        <v>DISTRITO NACIONAL</v>
      </c>
      <c r="B74" s="144" t="s">
        <v>2664</v>
      </c>
      <c r="C74" s="94">
        <v>44459.823113425926</v>
      </c>
      <c r="D74" s="94" t="s">
        <v>2174</v>
      </c>
      <c r="E74" s="136">
        <v>816</v>
      </c>
      <c r="F74" s="138" t="str">
        <f>VLOOKUP(E74,VIP!$A$2:$O16077,2,0)</f>
        <v>DRBR816</v>
      </c>
      <c r="G74" s="138" t="str">
        <f>VLOOKUP(E74,'LISTADO ATM'!$A$2:$B$900,2,0)</f>
        <v xml:space="preserve">ATM Oficina Pedro Brand </v>
      </c>
      <c r="H74" s="138" t="str">
        <f>VLOOKUP(E74,VIP!$A$2:$O21038,7,FALSE)</f>
        <v>Si</v>
      </c>
      <c r="I74" s="138" t="str">
        <f>VLOOKUP(E74,VIP!$A$2:$O13003,8,FALSE)</f>
        <v>Si</v>
      </c>
      <c r="J74" s="138" t="str">
        <f>VLOOKUP(E74,VIP!$A$2:$O12953,8,FALSE)</f>
        <v>Si</v>
      </c>
      <c r="K74" s="138" t="str">
        <f>VLOOKUP(E74,VIP!$A$2:$O16527,6,0)</f>
        <v>NO</v>
      </c>
      <c r="L74" s="143" t="s">
        <v>2238</v>
      </c>
      <c r="M74" s="93" t="s">
        <v>2437</v>
      </c>
      <c r="N74" s="93" t="s">
        <v>2443</v>
      </c>
      <c r="O74" s="138" t="s">
        <v>2445</v>
      </c>
      <c r="P74" s="143"/>
      <c r="Q74" s="134" t="s">
        <v>2238</v>
      </c>
    </row>
    <row r="75" spans="1:17" ht="17.399999999999999" x14ac:dyDescent="0.3">
      <c r="A75" s="138" t="str">
        <f>VLOOKUP(E75,'LISTADO ATM'!$A$2:$C$901,3,0)</f>
        <v>SUR</v>
      </c>
      <c r="B75" s="144" t="s">
        <v>2665</v>
      </c>
      <c r="C75" s="94">
        <v>44459.823761574073</v>
      </c>
      <c r="D75" s="94" t="s">
        <v>2174</v>
      </c>
      <c r="E75" s="136">
        <v>582</v>
      </c>
      <c r="F75" s="138" t="str">
        <f>VLOOKUP(E75,VIP!$A$2:$O16078,2,0)</f>
        <v xml:space="preserve">DRBR582 </v>
      </c>
      <c r="G75" s="138" t="str">
        <f>VLOOKUP(E75,'LISTADO ATM'!$A$2:$B$900,2,0)</f>
        <v>ATM Estación Sabana Yegua</v>
      </c>
      <c r="H75" s="138" t="str">
        <f>VLOOKUP(E75,VIP!$A$2:$O21039,7,FALSE)</f>
        <v>N/A</v>
      </c>
      <c r="I75" s="138" t="str">
        <f>VLOOKUP(E75,VIP!$A$2:$O13004,8,FALSE)</f>
        <v>N/A</v>
      </c>
      <c r="J75" s="138" t="str">
        <f>VLOOKUP(E75,VIP!$A$2:$O12954,8,FALSE)</f>
        <v>N/A</v>
      </c>
      <c r="K75" s="138" t="str">
        <f>VLOOKUP(E75,VIP!$A$2:$O16528,6,0)</f>
        <v>N/A</v>
      </c>
      <c r="L75" s="143" t="s">
        <v>2238</v>
      </c>
      <c r="M75" s="154" t="s">
        <v>2530</v>
      </c>
      <c r="N75" s="93" t="s">
        <v>2443</v>
      </c>
      <c r="O75" s="138" t="s">
        <v>2445</v>
      </c>
      <c r="P75" s="143"/>
      <c r="Q75" s="158">
        <v>44460.913888888892</v>
      </c>
    </row>
    <row r="76" spans="1:17" ht="17.399999999999999" x14ac:dyDescent="0.3">
      <c r="A76" s="138" t="str">
        <f>VLOOKUP(E76,'LISTADO ATM'!$A$2:$C$901,3,0)</f>
        <v>SUR</v>
      </c>
      <c r="B76" s="144" t="s">
        <v>2666</v>
      </c>
      <c r="C76" s="94">
        <v>44459.824502314812</v>
      </c>
      <c r="D76" s="94" t="s">
        <v>2174</v>
      </c>
      <c r="E76" s="136">
        <v>619</v>
      </c>
      <c r="F76" s="138" t="str">
        <f>VLOOKUP(E76,VIP!$A$2:$O16079,2,0)</f>
        <v>DRBR619</v>
      </c>
      <c r="G76" s="138" t="str">
        <f>VLOOKUP(E76,'LISTADO ATM'!$A$2:$B$900,2,0)</f>
        <v xml:space="preserve">ATM Academia P.N. Hatillo (San Cristóbal) </v>
      </c>
      <c r="H76" s="138" t="str">
        <f>VLOOKUP(E76,VIP!$A$2:$O21040,7,FALSE)</f>
        <v>Si</v>
      </c>
      <c r="I76" s="138" t="str">
        <f>VLOOKUP(E76,VIP!$A$2:$O13005,8,FALSE)</f>
        <v>Si</v>
      </c>
      <c r="J76" s="138" t="str">
        <f>VLOOKUP(E76,VIP!$A$2:$O12955,8,FALSE)</f>
        <v>Si</v>
      </c>
      <c r="K76" s="138" t="str">
        <f>VLOOKUP(E76,VIP!$A$2:$O16529,6,0)</f>
        <v>NO</v>
      </c>
      <c r="L76" s="143" t="s">
        <v>2238</v>
      </c>
      <c r="M76" s="154" t="s">
        <v>2530</v>
      </c>
      <c r="N76" s="93" t="s">
        <v>2443</v>
      </c>
      <c r="O76" s="138" t="s">
        <v>2445</v>
      </c>
      <c r="P76" s="143"/>
      <c r="Q76" s="158">
        <v>44460.902083333334</v>
      </c>
    </row>
    <row r="77" spans="1:17" ht="17.399999999999999" x14ac:dyDescent="0.3">
      <c r="A77" s="138" t="str">
        <f>VLOOKUP(E77,'LISTADO ATM'!$A$2:$C$901,3,0)</f>
        <v>DISTRITO NACIONAL</v>
      </c>
      <c r="B77" s="144" t="s">
        <v>2667</v>
      </c>
      <c r="C77" s="94">
        <v>44459.825057870374</v>
      </c>
      <c r="D77" s="94" t="s">
        <v>2175</v>
      </c>
      <c r="E77" s="136">
        <v>690</v>
      </c>
      <c r="F77" s="138" t="str">
        <f>VLOOKUP(E77,VIP!$A$2:$O16080,2,0)</f>
        <v>DRBR690</v>
      </c>
      <c r="G77" s="138" t="str">
        <f>VLOOKUP(E77,'LISTADO ATM'!$A$2:$B$900,2,0)</f>
        <v>ATM Eco Petroleo Esperanza</v>
      </c>
      <c r="H77" s="138" t="str">
        <f>VLOOKUP(E77,VIP!$A$2:$O21041,7,FALSE)</f>
        <v>Si</v>
      </c>
      <c r="I77" s="138" t="str">
        <f>VLOOKUP(E77,VIP!$A$2:$O13006,8,FALSE)</f>
        <v>Si</v>
      </c>
      <c r="J77" s="138" t="str">
        <f>VLOOKUP(E77,VIP!$A$2:$O12956,8,FALSE)</f>
        <v>Si</v>
      </c>
      <c r="K77" s="138" t="str">
        <f>VLOOKUP(E77,VIP!$A$2:$O16530,6,0)</f>
        <v>NO</v>
      </c>
      <c r="L77" s="143" t="s">
        <v>2238</v>
      </c>
      <c r="M77" s="154" t="s">
        <v>2530</v>
      </c>
      <c r="N77" s="93" t="s">
        <v>2443</v>
      </c>
      <c r="O77" s="138" t="s">
        <v>2624</v>
      </c>
      <c r="P77" s="143"/>
      <c r="Q77" s="158">
        <v>44460.43482638889</v>
      </c>
    </row>
    <row r="78" spans="1:17" ht="17.399999999999999" x14ac:dyDescent="0.3">
      <c r="A78" s="138" t="str">
        <f>VLOOKUP(E78,'LISTADO ATM'!$A$2:$C$901,3,0)</f>
        <v>ESTE</v>
      </c>
      <c r="B78" s="144" t="s">
        <v>2668</v>
      </c>
      <c r="C78" s="94">
        <v>44459.82571759259</v>
      </c>
      <c r="D78" s="94" t="s">
        <v>2174</v>
      </c>
      <c r="E78" s="136">
        <v>822</v>
      </c>
      <c r="F78" s="138" t="str">
        <f>VLOOKUP(E78,VIP!$A$2:$O16081,2,0)</f>
        <v>DRBR822</v>
      </c>
      <c r="G78" s="138" t="str">
        <f>VLOOKUP(E78,'LISTADO ATM'!$A$2:$B$900,2,0)</f>
        <v xml:space="preserve">ATM INDUSPALMA </v>
      </c>
      <c r="H78" s="138" t="str">
        <f>VLOOKUP(E78,VIP!$A$2:$O21042,7,FALSE)</f>
        <v>Si</v>
      </c>
      <c r="I78" s="138" t="str">
        <f>VLOOKUP(E78,VIP!$A$2:$O13007,8,FALSE)</f>
        <v>Si</v>
      </c>
      <c r="J78" s="138" t="str">
        <f>VLOOKUP(E78,VIP!$A$2:$O12957,8,FALSE)</f>
        <v>Si</v>
      </c>
      <c r="K78" s="138" t="str">
        <f>VLOOKUP(E78,VIP!$A$2:$O16531,6,0)</f>
        <v>NO</v>
      </c>
      <c r="L78" s="143" t="s">
        <v>2238</v>
      </c>
      <c r="M78" s="154" t="s">
        <v>2530</v>
      </c>
      <c r="N78" s="93" t="s">
        <v>2443</v>
      </c>
      <c r="O78" s="138" t="s">
        <v>2445</v>
      </c>
      <c r="P78" s="143"/>
      <c r="Q78" s="158">
        <v>44460.75</v>
      </c>
    </row>
    <row r="79" spans="1:17" ht="17.399999999999999" x14ac:dyDescent="0.3">
      <c r="A79" s="138" t="str">
        <f>VLOOKUP(E79,'LISTADO ATM'!$A$2:$C$901,3,0)</f>
        <v>NORTE</v>
      </c>
      <c r="B79" s="144" t="s">
        <v>2669</v>
      </c>
      <c r="C79" s="94">
        <v>44459.835405092592</v>
      </c>
      <c r="D79" s="94" t="s">
        <v>2459</v>
      </c>
      <c r="E79" s="136">
        <v>396</v>
      </c>
      <c r="F79" s="138" t="str">
        <f>VLOOKUP(E79,VIP!$A$2:$O16082,2,0)</f>
        <v>DRBR396</v>
      </c>
      <c r="G79" s="138" t="str">
        <f>VLOOKUP(E79,'LISTADO ATM'!$A$2:$B$900,2,0)</f>
        <v xml:space="preserve">ATM Oficina Plaza Ulloa (La Fuente) </v>
      </c>
      <c r="H79" s="138" t="str">
        <f>VLOOKUP(E79,VIP!$A$2:$O21043,7,FALSE)</f>
        <v>Si</v>
      </c>
      <c r="I79" s="138" t="str">
        <f>VLOOKUP(E79,VIP!$A$2:$O13008,8,FALSE)</f>
        <v>Si</v>
      </c>
      <c r="J79" s="138" t="str">
        <f>VLOOKUP(E79,VIP!$A$2:$O12958,8,FALSE)</f>
        <v>Si</v>
      </c>
      <c r="K79" s="138" t="str">
        <f>VLOOKUP(E79,VIP!$A$2:$O16532,6,0)</f>
        <v>NO</v>
      </c>
      <c r="L79" s="143" t="s">
        <v>2409</v>
      </c>
      <c r="M79" s="154" t="s">
        <v>2530</v>
      </c>
      <c r="N79" s="93" t="s">
        <v>2443</v>
      </c>
      <c r="O79" s="138" t="s">
        <v>2625</v>
      </c>
      <c r="P79" s="143"/>
      <c r="Q79" s="158">
        <v>44460.708333333336</v>
      </c>
    </row>
    <row r="80" spans="1:17" ht="17.399999999999999" x14ac:dyDescent="0.3">
      <c r="A80" s="138" t="str">
        <f>VLOOKUP(E80,'LISTADO ATM'!$A$2:$C$901,3,0)</f>
        <v>DISTRITO NACIONAL</v>
      </c>
      <c r="B80" s="144" t="s">
        <v>2670</v>
      </c>
      <c r="C80" s="94">
        <v>44459.836875000001</v>
      </c>
      <c r="D80" s="94" t="s">
        <v>2440</v>
      </c>
      <c r="E80" s="136">
        <v>565</v>
      </c>
      <c r="F80" s="138" t="str">
        <f>VLOOKUP(E80,VIP!$A$2:$O16083,2,0)</f>
        <v>DRBR24H</v>
      </c>
      <c r="G80" s="138" t="str">
        <f>VLOOKUP(E80,'LISTADO ATM'!$A$2:$B$900,2,0)</f>
        <v xml:space="preserve">ATM S/M La Cadena Núñez de Cáceres </v>
      </c>
      <c r="H80" s="138" t="str">
        <f>VLOOKUP(E80,VIP!$A$2:$O21044,7,FALSE)</f>
        <v>Si</v>
      </c>
      <c r="I80" s="138" t="str">
        <f>VLOOKUP(E80,VIP!$A$2:$O13009,8,FALSE)</f>
        <v>Si</v>
      </c>
      <c r="J80" s="138" t="str">
        <f>VLOOKUP(E80,VIP!$A$2:$O12959,8,FALSE)</f>
        <v>Si</v>
      </c>
      <c r="K80" s="138" t="str">
        <f>VLOOKUP(E80,VIP!$A$2:$O16533,6,0)</f>
        <v>NO</v>
      </c>
      <c r="L80" s="143" t="s">
        <v>2409</v>
      </c>
      <c r="M80" s="154" t="s">
        <v>2530</v>
      </c>
      <c r="N80" s="93" t="s">
        <v>2443</v>
      </c>
      <c r="O80" s="138" t="s">
        <v>2444</v>
      </c>
      <c r="P80" s="143"/>
      <c r="Q80" s="158">
        <v>44460.598946759259</v>
      </c>
    </row>
    <row r="81" spans="1:17" ht="17.399999999999999" x14ac:dyDescent="0.3">
      <c r="A81" s="138" t="str">
        <f>VLOOKUP(E81,'LISTADO ATM'!$A$2:$C$901,3,0)</f>
        <v>NORTE</v>
      </c>
      <c r="B81" s="144" t="s">
        <v>2672</v>
      </c>
      <c r="C81" s="94">
        <v>44459.90729166667</v>
      </c>
      <c r="D81" s="94" t="s">
        <v>2459</v>
      </c>
      <c r="E81" s="136">
        <v>604</v>
      </c>
      <c r="F81" s="138" t="str">
        <f>VLOOKUP(E81,VIP!$A$2:$O16089,2,0)</f>
        <v>DRBR401</v>
      </c>
      <c r="G81" s="138" t="str">
        <f>VLOOKUP(E81,'LISTADO ATM'!$A$2:$B$900,2,0)</f>
        <v xml:space="preserve">ATM Oficina Estancia Nueva (Moca) </v>
      </c>
      <c r="H81" s="138" t="str">
        <f>VLOOKUP(E81,VIP!$A$2:$O21050,7,FALSE)</f>
        <v>Si</v>
      </c>
      <c r="I81" s="138" t="str">
        <f>VLOOKUP(E81,VIP!$A$2:$O13015,8,FALSE)</f>
        <v>Si</v>
      </c>
      <c r="J81" s="138" t="str">
        <f>VLOOKUP(E81,VIP!$A$2:$O12965,8,FALSE)</f>
        <v>Si</v>
      </c>
      <c r="K81" s="138" t="str">
        <f>VLOOKUP(E81,VIP!$A$2:$O16539,6,0)</f>
        <v>NO</v>
      </c>
      <c r="L81" s="143" t="s">
        <v>2433</v>
      </c>
      <c r="M81" s="154" t="s">
        <v>2530</v>
      </c>
      <c r="N81" s="93" t="s">
        <v>2443</v>
      </c>
      <c r="O81" s="138" t="s">
        <v>2625</v>
      </c>
      <c r="P81" s="143"/>
      <c r="Q81" s="158">
        <v>44460.436863425923</v>
      </c>
    </row>
    <row r="82" spans="1:17" ht="17.399999999999999" x14ac:dyDescent="0.3">
      <c r="A82" s="138" t="str">
        <f>VLOOKUP(E82,'LISTADO ATM'!$A$2:$C$901,3,0)</f>
        <v>DISTRITO NACIONAL</v>
      </c>
      <c r="B82" s="144" t="s">
        <v>2673</v>
      </c>
      <c r="C82" s="94">
        <v>44459.939189814817</v>
      </c>
      <c r="D82" s="94" t="s">
        <v>2174</v>
      </c>
      <c r="E82" s="136">
        <v>347</v>
      </c>
      <c r="F82" s="138" t="str">
        <f>VLOOKUP(E82,VIP!$A$2:$O16090,2,0)</f>
        <v>DRBR347</v>
      </c>
      <c r="G82" s="138" t="str">
        <f>VLOOKUP(E82,'LISTADO ATM'!$A$2:$B$900,2,0)</f>
        <v>ATM Patio de Colombia</v>
      </c>
      <c r="H82" s="138" t="str">
        <f>VLOOKUP(E82,VIP!$A$2:$O21051,7,FALSE)</f>
        <v>N/A</v>
      </c>
      <c r="I82" s="138" t="str">
        <f>VLOOKUP(E82,VIP!$A$2:$O13016,8,FALSE)</f>
        <v>N/A</v>
      </c>
      <c r="J82" s="138" t="str">
        <f>VLOOKUP(E82,VIP!$A$2:$O12966,8,FALSE)</f>
        <v>N/A</v>
      </c>
      <c r="K82" s="138" t="str">
        <f>VLOOKUP(E82,VIP!$A$2:$O16540,6,0)</f>
        <v>N/A</v>
      </c>
      <c r="L82" s="143" t="s">
        <v>2455</v>
      </c>
      <c r="M82" s="154" t="s">
        <v>2530</v>
      </c>
      <c r="N82" s="93" t="s">
        <v>2443</v>
      </c>
      <c r="O82" s="138" t="s">
        <v>2445</v>
      </c>
      <c r="P82" s="143"/>
      <c r="Q82" s="158">
        <v>44460.929861111108</v>
      </c>
    </row>
    <row r="83" spans="1:17" ht="17.399999999999999" x14ac:dyDescent="0.3">
      <c r="A83" s="138" t="str">
        <f>VLOOKUP(E83,'LISTADO ATM'!$A$2:$C$901,3,0)</f>
        <v>NORTE</v>
      </c>
      <c r="B83" s="144" t="s">
        <v>2674</v>
      </c>
      <c r="C83" s="94">
        <v>44459.94158564815</v>
      </c>
      <c r="D83" s="94" t="s">
        <v>2175</v>
      </c>
      <c r="E83" s="136">
        <v>154</v>
      </c>
      <c r="F83" s="138" t="str">
        <f>VLOOKUP(E83,VIP!$A$2:$O16091,2,0)</f>
        <v>DRBR154</v>
      </c>
      <c r="G83" s="138" t="str">
        <f>VLOOKUP(E83,'LISTADO ATM'!$A$2:$B$900,2,0)</f>
        <v xml:space="preserve">ATM Oficina Sánchez </v>
      </c>
      <c r="H83" s="138" t="str">
        <f>VLOOKUP(E83,VIP!$A$2:$O21052,7,FALSE)</f>
        <v>Si</v>
      </c>
      <c r="I83" s="138" t="str">
        <f>VLOOKUP(E83,VIP!$A$2:$O13017,8,FALSE)</f>
        <v>Si</v>
      </c>
      <c r="J83" s="138" t="str">
        <f>VLOOKUP(E83,VIP!$A$2:$O12967,8,FALSE)</f>
        <v>Si</v>
      </c>
      <c r="K83" s="138" t="str">
        <f>VLOOKUP(E83,VIP!$A$2:$O16541,6,0)</f>
        <v>SI</v>
      </c>
      <c r="L83" s="143" t="s">
        <v>2238</v>
      </c>
      <c r="M83" s="154" t="s">
        <v>2530</v>
      </c>
      <c r="N83" s="93" t="s">
        <v>2443</v>
      </c>
      <c r="O83" s="138" t="s">
        <v>2624</v>
      </c>
      <c r="P83" s="143"/>
      <c r="Q83" s="158">
        <v>44460.429768518516</v>
      </c>
    </row>
    <row r="84" spans="1:17" ht="17.399999999999999" x14ac:dyDescent="0.3">
      <c r="A84" s="138" t="str">
        <f>VLOOKUP(E84,'LISTADO ATM'!$A$2:$C$901,3,0)</f>
        <v>NORTE</v>
      </c>
      <c r="B84" s="144" t="s">
        <v>2675</v>
      </c>
      <c r="C84" s="94">
        <v>44459.942141203705</v>
      </c>
      <c r="D84" s="94" t="s">
        <v>2175</v>
      </c>
      <c r="E84" s="136">
        <v>372</v>
      </c>
      <c r="F84" s="138" t="str">
        <f>VLOOKUP(E84,VIP!$A$2:$O16092,2,0)</f>
        <v>DRBR372</v>
      </c>
      <c r="G84" s="138" t="str">
        <f>VLOOKUP(E84,'LISTADO ATM'!$A$2:$B$900,2,0)</f>
        <v>ATM Oficina Sánchez II</v>
      </c>
      <c r="H84" s="138" t="str">
        <f>VLOOKUP(E84,VIP!$A$2:$O21053,7,FALSE)</f>
        <v>N/A</v>
      </c>
      <c r="I84" s="138" t="str">
        <f>VLOOKUP(E84,VIP!$A$2:$O13018,8,FALSE)</f>
        <v>N/A</v>
      </c>
      <c r="J84" s="138" t="str">
        <f>VLOOKUP(E84,VIP!$A$2:$O12968,8,FALSE)</f>
        <v>N/A</v>
      </c>
      <c r="K84" s="138" t="str">
        <f>VLOOKUP(E84,VIP!$A$2:$O16542,6,0)</f>
        <v>N/A</v>
      </c>
      <c r="L84" s="143" t="s">
        <v>2238</v>
      </c>
      <c r="M84" s="154" t="s">
        <v>2530</v>
      </c>
      <c r="N84" s="93" t="s">
        <v>2443</v>
      </c>
      <c r="O84" s="138" t="s">
        <v>2624</v>
      </c>
      <c r="P84" s="143"/>
      <c r="Q84" s="158">
        <v>44460.425405092596</v>
      </c>
    </row>
    <row r="85" spans="1:17" ht="17.399999999999999" x14ac:dyDescent="0.3">
      <c r="A85" s="138" t="str">
        <f>VLOOKUP(E85,'LISTADO ATM'!$A$2:$C$901,3,0)</f>
        <v>ESTE</v>
      </c>
      <c r="B85" s="144" t="s">
        <v>2676</v>
      </c>
      <c r="C85" s="94">
        <v>44459.942731481482</v>
      </c>
      <c r="D85" s="94" t="s">
        <v>2174</v>
      </c>
      <c r="E85" s="136">
        <v>345</v>
      </c>
      <c r="F85" s="138" t="str">
        <f>VLOOKUP(E85,VIP!$A$2:$O16093,2,0)</f>
        <v>DRBR345</v>
      </c>
      <c r="G85" s="138" t="str">
        <f>VLOOKUP(E85,'LISTADO ATM'!$A$2:$B$900,2,0)</f>
        <v>ATM Oficina Yamasá  II</v>
      </c>
      <c r="H85" s="138" t="str">
        <f>VLOOKUP(E85,VIP!$A$2:$O21054,7,FALSE)</f>
        <v>N/A</v>
      </c>
      <c r="I85" s="138" t="str">
        <f>VLOOKUP(E85,VIP!$A$2:$O13019,8,FALSE)</f>
        <v>N/A</v>
      </c>
      <c r="J85" s="138" t="str">
        <f>VLOOKUP(E85,VIP!$A$2:$O12969,8,FALSE)</f>
        <v>N/A</v>
      </c>
      <c r="K85" s="138" t="str">
        <f>VLOOKUP(E85,VIP!$A$2:$O16543,6,0)</f>
        <v>N/A</v>
      </c>
      <c r="L85" s="143" t="s">
        <v>2238</v>
      </c>
      <c r="M85" s="154" t="s">
        <v>2530</v>
      </c>
      <c r="N85" s="93" t="s">
        <v>2443</v>
      </c>
      <c r="O85" s="138" t="s">
        <v>2445</v>
      </c>
      <c r="P85" s="143"/>
      <c r="Q85" s="158">
        <v>44460.433935185189</v>
      </c>
    </row>
    <row r="86" spans="1:17" ht="17.399999999999999" x14ac:dyDescent="0.3">
      <c r="A86" s="138" t="str">
        <f>VLOOKUP(E86,'LISTADO ATM'!$A$2:$C$901,3,0)</f>
        <v>SUR</v>
      </c>
      <c r="B86" s="144" t="s">
        <v>2677</v>
      </c>
      <c r="C86" s="94">
        <v>44459.94327546296</v>
      </c>
      <c r="D86" s="94" t="s">
        <v>2174</v>
      </c>
      <c r="E86" s="136">
        <v>137</v>
      </c>
      <c r="F86" s="138" t="str">
        <f>VLOOKUP(E86,VIP!$A$2:$O16094,2,0)</f>
        <v>DRBR137</v>
      </c>
      <c r="G86" s="138" t="str">
        <f>VLOOKUP(E86,'LISTADO ATM'!$A$2:$B$900,2,0)</f>
        <v xml:space="preserve">ATM Oficina Nizao </v>
      </c>
      <c r="H86" s="138" t="str">
        <f>VLOOKUP(E86,VIP!$A$2:$O21055,7,FALSE)</f>
        <v>Si</v>
      </c>
      <c r="I86" s="138" t="str">
        <f>VLOOKUP(E86,VIP!$A$2:$O13020,8,FALSE)</f>
        <v>Si</v>
      </c>
      <c r="J86" s="138" t="str">
        <f>VLOOKUP(E86,VIP!$A$2:$O12970,8,FALSE)</f>
        <v>Si</v>
      </c>
      <c r="K86" s="138" t="str">
        <f>VLOOKUP(E86,VIP!$A$2:$O16544,6,0)</f>
        <v>NO</v>
      </c>
      <c r="L86" s="143" t="s">
        <v>2238</v>
      </c>
      <c r="M86" s="154" t="s">
        <v>2530</v>
      </c>
      <c r="N86" s="93" t="s">
        <v>2443</v>
      </c>
      <c r="O86" s="138" t="s">
        <v>2445</v>
      </c>
      <c r="P86" s="143"/>
      <c r="Q86" s="158">
        <v>44460.433634259258</v>
      </c>
    </row>
    <row r="87" spans="1:17" ht="17.399999999999999" x14ac:dyDescent="0.3">
      <c r="A87" s="138" t="str">
        <f>VLOOKUP(E87,'LISTADO ATM'!$A$2:$C$901,3,0)</f>
        <v>SUR</v>
      </c>
      <c r="B87" s="144" t="s">
        <v>2678</v>
      </c>
      <c r="C87" s="94">
        <v>44459.943738425929</v>
      </c>
      <c r="D87" s="94" t="s">
        <v>2174</v>
      </c>
      <c r="E87" s="136">
        <v>576</v>
      </c>
      <c r="F87" s="138" t="str">
        <f>VLOOKUP(E87,VIP!$A$2:$O16095,2,0)</f>
        <v>DRBR576</v>
      </c>
      <c r="G87" s="138" t="str">
        <f>VLOOKUP(E87,'LISTADO ATM'!$A$2:$B$900,2,0)</f>
        <v>ATM Nizao</v>
      </c>
      <c r="H87" s="138">
        <f>VLOOKUP(E87,VIP!$A$2:$O21056,7,FALSE)</f>
        <v>0</v>
      </c>
      <c r="I87" s="138">
        <f>VLOOKUP(E87,VIP!$A$2:$O13021,8,FALSE)</f>
        <v>0</v>
      </c>
      <c r="J87" s="138">
        <f>VLOOKUP(E87,VIP!$A$2:$O12971,8,FALSE)</f>
        <v>0</v>
      </c>
      <c r="K87" s="138">
        <f>VLOOKUP(E87,VIP!$A$2:$O16545,6,0)</f>
        <v>0</v>
      </c>
      <c r="L87" s="143" t="s">
        <v>2238</v>
      </c>
      <c r="M87" s="154" t="s">
        <v>2530</v>
      </c>
      <c r="N87" s="93" t="s">
        <v>2443</v>
      </c>
      <c r="O87" s="138" t="s">
        <v>2445</v>
      </c>
      <c r="P87" s="143"/>
      <c r="Q87" s="158">
        <v>44460.431481481479</v>
      </c>
    </row>
    <row r="88" spans="1:17" ht="17.399999999999999" x14ac:dyDescent="0.3">
      <c r="A88" s="138" t="str">
        <f>VLOOKUP(E88,'LISTADO ATM'!$A$2:$C$901,3,0)</f>
        <v>SUR</v>
      </c>
      <c r="B88" s="144" t="s">
        <v>2679</v>
      </c>
      <c r="C88" s="94">
        <v>44459.945173611108</v>
      </c>
      <c r="D88" s="94" t="s">
        <v>2174</v>
      </c>
      <c r="E88" s="136">
        <v>781</v>
      </c>
      <c r="F88" s="138" t="str">
        <f>VLOOKUP(E88,VIP!$A$2:$O16096,2,0)</f>
        <v>DRBR186</v>
      </c>
      <c r="G88" s="138" t="str">
        <f>VLOOKUP(E88,'LISTADO ATM'!$A$2:$B$900,2,0)</f>
        <v xml:space="preserve">ATM Estación Isla Barahona </v>
      </c>
      <c r="H88" s="138" t="str">
        <f>VLOOKUP(E88,VIP!$A$2:$O21057,7,FALSE)</f>
        <v>Si</v>
      </c>
      <c r="I88" s="138" t="str">
        <f>VLOOKUP(E88,VIP!$A$2:$O13022,8,FALSE)</f>
        <v>Si</v>
      </c>
      <c r="J88" s="138" t="str">
        <f>VLOOKUP(E88,VIP!$A$2:$O12972,8,FALSE)</f>
        <v>Si</v>
      </c>
      <c r="K88" s="138" t="str">
        <f>VLOOKUP(E88,VIP!$A$2:$O16546,6,0)</f>
        <v>NO</v>
      </c>
      <c r="L88" s="143" t="s">
        <v>2238</v>
      </c>
      <c r="M88" s="154" t="s">
        <v>2530</v>
      </c>
      <c r="N88" s="93" t="s">
        <v>2443</v>
      </c>
      <c r="O88" s="138" t="s">
        <v>2445</v>
      </c>
      <c r="P88" s="143"/>
      <c r="Q88" s="158">
        <v>44460.430462962962</v>
      </c>
    </row>
    <row r="89" spans="1:17" ht="17.399999999999999" x14ac:dyDescent="0.3">
      <c r="A89" s="138" t="str">
        <f>VLOOKUP(E89,'LISTADO ATM'!$A$2:$C$901,3,0)</f>
        <v>NORTE</v>
      </c>
      <c r="B89" s="144" t="s">
        <v>2705</v>
      </c>
      <c r="C89" s="94">
        <v>44459.984826388885</v>
      </c>
      <c r="D89" s="94" t="s">
        <v>2175</v>
      </c>
      <c r="E89" s="136">
        <v>727</v>
      </c>
      <c r="F89" s="138" t="str">
        <f>VLOOKUP(E89,VIP!$A$2:$O16125,2,0)</f>
        <v>DRBR286</v>
      </c>
      <c r="G89" s="138" t="str">
        <f>VLOOKUP(E89,'LISTADO ATM'!$A$2:$B$900,2,0)</f>
        <v xml:space="preserve">ATM UNP Pisano </v>
      </c>
      <c r="H89" s="138" t="str">
        <f>VLOOKUP(E89,VIP!$A$2:$O21086,7,FALSE)</f>
        <v>Si</v>
      </c>
      <c r="I89" s="138" t="str">
        <f>VLOOKUP(E89,VIP!$A$2:$O13051,8,FALSE)</f>
        <v>Si</v>
      </c>
      <c r="J89" s="138" t="str">
        <f>VLOOKUP(E89,VIP!$A$2:$O13001,8,FALSE)</f>
        <v>Si</v>
      </c>
      <c r="K89" s="138" t="str">
        <f>VLOOKUP(E89,VIP!$A$2:$O16575,6,0)</f>
        <v>NO</v>
      </c>
      <c r="L89" s="143" t="s">
        <v>2455</v>
      </c>
      <c r="M89" s="154" t="s">
        <v>2530</v>
      </c>
      <c r="N89" s="93" t="s">
        <v>2443</v>
      </c>
      <c r="O89" s="138" t="s">
        <v>2624</v>
      </c>
      <c r="P89" s="143"/>
      <c r="Q89" s="158">
        <v>44460.605069444442</v>
      </c>
    </row>
    <row r="90" spans="1:17" s="119" customFormat="1" ht="17.399999999999999" x14ac:dyDescent="0.3">
      <c r="A90" s="138" t="str">
        <f>VLOOKUP(E90,'LISTADO ATM'!$A$2:$C$901,3,0)</f>
        <v>NORTE</v>
      </c>
      <c r="B90" s="144" t="s">
        <v>2704</v>
      </c>
      <c r="C90" s="94">
        <v>44460.000451388885</v>
      </c>
      <c r="D90" s="94" t="s">
        <v>2459</v>
      </c>
      <c r="E90" s="136">
        <v>8</v>
      </c>
      <c r="F90" s="138" t="str">
        <f>VLOOKUP(E90,VIP!$A$2:$O16124,2,0)</f>
        <v>DRBR008</v>
      </c>
      <c r="G90" s="138" t="str">
        <f>VLOOKUP(E90,'LISTADO ATM'!$A$2:$B$900,2,0)</f>
        <v>ATM Autoservicio Yaque</v>
      </c>
      <c r="H90" s="138" t="str">
        <f>VLOOKUP(E90,VIP!$A$2:$O21085,7,FALSE)</f>
        <v>Si</v>
      </c>
      <c r="I90" s="138" t="str">
        <f>VLOOKUP(E90,VIP!$A$2:$O13050,8,FALSE)</f>
        <v>Si</v>
      </c>
      <c r="J90" s="138" t="str">
        <f>VLOOKUP(E90,VIP!$A$2:$O13000,8,FALSE)</f>
        <v>Si</v>
      </c>
      <c r="K90" s="138" t="str">
        <f>VLOOKUP(E90,VIP!$A$2:$O16574,6,0)</f>
        <v>NO</v>
      </c>
      <c r="L90" s="143" t="s">
        <v>2606</v>
      </c>
      <c r="M90" s="154" t="s">
        <v>2530</v>
      </c>
      <c r="N90" s="93" t="s">
        <v>2443</v>
      </c>
      <c r="O90" s="138" t="s">
        <v>2616</v>
      </c>
      <c r="P90" s="143"/>
      <c r="Q90" s="158">
        <v>44460.708333333336</v>
      </c>
    </row>
    <row r="91" spans="1:17" s="119" customFormat="1" ht="17.399999999999999" x14ac:dyDescent="0.3">
      <c r="A91" s="138" t="str">
        <f>VLOOKUP(E91,'LISTADO ATM'!$A$2:$C$901,3,0)</f>
        <v>DISTRITO NACIONAL</v>
      </c>
      <c r="B91" s="144" t="s">
        <v>2703</v>
      </c>
      <c r="C91" s="94">
        <v>44460.010682870372</v>
      </c>
      <c r="D91" s="94" t="s">
        <v>2440</v>
      </c>
      <c r="E91" s="136">
        <v>813</v>
      </c>
      <c r="F91" s="138" t="str">
        <f>VLOOKUP(E91,VIP!$A$2:$O16122,2,0)</f>
        <v>DRBR815</v>
      </c>
      <c r="G91" s="138" t="str">
        <f>VLOOKUP(E91,'LISTADO ATM'!$A$2:$B$900,2,0)</f>
        <v>ATM Occidental Mall</v>
      </c>
      <c r="H91" s="138" t="str">
        <f>VLOOKUP(E91,VIP!$A$2:$O21083,7,FALSE)</f>
        <v>Si</v>
      </c>
      <c r="I91" s="138" t="str">
        <f>VLOOKUP(E91,VIP!$A$2:$O13048,8,FALSE)</f>
        <v>Si</v>
      </c>
      <c r="J91" s="138" t="str">
        <f>VLOOKUP(E91,VIP!$A$2:$O12998,8,FALSE)</f>
        <v>Si</v>
      </c>
      <c r="K91" s="138" t="str">
        <f>VLOOKUP(E91,VIP!$A$2:$O16572,6,0)</f>
        <v>NO</v>
      </c>
      <c r="L91" s="143" t="s">
        <v>2606</v>
      </c>
      <c r="M91" s="93" t="s">
        <v>2437</v>
      </c>
      <c r="N91" s="93" t="s">
        <v>2443</v>
      </c>
      <c r="O91" s="138" t="s">
        <v>2444</v>
      </c>
      <c r="P91" s="143"/>
      <c r="Q91" s="134" t="s">
        <v>2606</v>
      </c>
    </row>
    <row r="92" spans="1:17" s="119" customFormat="1" ht="17.399999999999999" x14ac:dyDescent="0.3">
      <c r="A92" s="138" t="str">
        <f>VLOOKUP(E92,'LISTADO ATM'!$A$2:$C$901,3,0)</f>
        <v>SUR</v>
      </c>
      <c r="B92" s="144" t="s">
        <v>2702</v>
      </c>
      <c r="C92" s="94">
        <v>44460.01189814815</v>
      </c>
      <c r="D92" s="94" t="s">
        <v>2174</v>
      </c>
      <c r="E92" s="136">
        <v>297</v>
      </c>
      <c r="F92" s="138" t="str">
        <f>VLOOKUP(E92,VIP!$A$2:$O16121,2,0)</f>
        <v>DRBR297</v>
      </c>
      <c r="G92" s="138" t="str">
        <f>VLOOKUP(E92,'LISTADO ATM'!$A$2:$B$900,2,0)</f>
        <v xml:space="preserve">ATM S/M Cadena Ocoa </v>
      </c>
      <c r="H92" s="138" t="str">
        <f>VLOOKUP(E92,VIP!$A$2:$O21082,7,FALSE)</f>
        <v>Si</v>
      </c>
      <c r="I92" s="138" t="str">
        <f>VLOOKUP(E92,VIP!$A$2:$O13047,8,FALSE)</f>
        <v>Si</v>
      </c>
      <c r="J92" s="138" t="str">
        <f>VLOOKUP(E92,VIP!$A$2:$O12997,8,FALSE)</f>
        <v>Si</v>
      </c>
      <c r="K92" s="138" t="str">
        <f>VLOOKUP(E92,VIP!$A$2:$O16571,6,0)</f>
        <v>NO</v>
      </c>
      <c r="L92" s="143" t="s">
        <v>2212</v>
      </c>
      <c r="M92" s="154" t="s">
        <v>2530</v>
      </c>
      <c r="N92" s="93" t="s">
        <v>2443</v>
      </c>
      <c r="O92" s="138" t="s">
        <v>2445</v>
      </c>
      <c r="P92" s="143"/>
      <c r="Q92" s="158">
        <v>44460.58121527778</v>
      </c>
    </row>
    <row r="93" spans="1:17" s="119" customFormat="1" ht="17.399999999999999" x14ac:dyDescent="0.3">
      <c r="A93" s="138" t="str">
        <f>VLOOKUP(E93,'LISTADO ATM'!$A$2:$C$901,3,0)</f>
        <v>ESTE</v>
      </c>
      <c r="B93" s="144" t="s">
        <v>2701</v>
      </c>
      <c r="C93" s="94">
        <v>44460.013101851851</v>
      </c>
      <c r="D93" s="94" t="s">
        <v>2174</v>
      </c>
      <c r="E93" s="136">
        <v>368</v>
      </c>
      <c r="F93" s="138" t="str">
        <f>VLOOKUP(E93,VIP!$A$2:$O16120,2,0)</f>
        <v xml:space="preserve">DRBR368 </v>
      </c>
      <c r="G93" s="138" t="str">
        <f>VLOOKUP(E93,'LISTADO ATM'!$A$2:$B$900,2,0)</f>
        <v>ATM Ayuntamiento Peralvillo</v>
      </c>
      <c r="H93" s="138" t="str">
        <f>VLOOKUP(E93,VIP!$A$2:$O21081,7,FALSE)</f>
        <v>N/A</v>
      </c>
      <c r="I93" s="138" t="str">
        <f>VLOOKUP(E93,VIP!$A$2:$O13046,8,FALSE)</f>
        <v>N/A</v>
      </c>
      <c r="J93" s="138" t="str">
        <f>VLOOKUP(E93,VIP!$A$2:$O12996,8,FALSE)</f>
        <v>N/A</v>
      </c>
      <c r="K93" s="138" t="str">
        <f>VLOOKUP(E93,VIP!$A$2:$O16570,6,0)</f>
        <v>N/A</v>
      </c>
      <c r="L93" s="143" t="s">
        <v>2238</v>
      </c>
      <c r="M93" s="154" t="s">
        <v>2530</v>
      </c>
      <c r="N93" s="93" t="s">
        <v>2443</v>
      </c>
      <c r="O93" s="138" t="s">
        <v>2445</v>
      </c>
      <c r="P93" s="143"/>
      <c r="Q93" s="158">
        <v>44460.432303240741</v>
      </c>
    </row>
    <row r="94" spans="1:17" s="119" customFormat="1" ht="17.399999999999999" x14ac:dyDescent="0.3">
      <c r="A94" s="138" t="str">
        <f>VLOOKUP(E94,'LISTADO ATM'!$A$2:$C$901,3,0)</f>
        <v>NORTE</v>
      </c>
      <c r="B94" s="144" t="s">
        <v>2700</v>
      </c>
      <c r="C94" s="94">
        <v>44460.01458333333</v>
      </c>
      <c r="D94" s="94" t="s">
        <v>2175</v>
      </c>
      <c r="E94" s="136">
        <v>886</v>
      </c>
      <c r="F94" s="138" t="str">
        <f>VLOOKUP(E94,VIP!$A$2:$O16118,2,0)</f>
        <v>DRBR886</v>
      </c>
      <c r="G94" s="138" t="str">
        <f>VLOOKUP(E94,'LISTADO ATM'!$A$2:$B$900,2,0)</f>
        <v xml:space="preserve">ATM Oficina Guayubín </v>
      </c>
      <c r="H94" s="138" t="str">
        <f>VLOOKUP(E94,VIP!$A$2:$O21079,7,FALSE)</f>
        <v>Si</v>
      </c>
      <c r="I94" s="138" t="str">
        <f>VLOOKUP(E94,VIP!$A$2:$O13044,8,FALSE)</f>
        <v>Si</v>
      </c>
      <c r="J94" s="138" t="str">
        <f>VLOOKUP(E94,VIP!$A$2:$O12994,8,FALSE)</f>
        <v>Si</v>
      </c>
      <c r="K94" s="138" t="str">
        <f>VLOOKUP(E94,VIP!$A$2:$O16568,6,0)</f>
        <v>NO</v>
      </c>
      <c r="L94" s="143" t="s">
        <v>2238</v>
      </c>
      <c r="M94" s="154" t="s">
        <v>2530</v>
      </c>
      <c r="N94" s="93" t="s">
        <v>2443</v>
      </c>
      <c r="O94" s="138" t="s">
        <v>2624</v>
      </c>
      <c r="P94" s="143"/>
      <c r="Q94" s="158">
        <v>44460.422361111108</v>
      </c>
    </row>
    <row r="95" spans="1:17" s="119" customFormat="1" ht="17.399999999999999" x14ac:dyDescent="0.3">
      <c r="A95" s="138" t="str">
        <f>VLOOKUP(E95,'LISTADO ATM'!$A$2:$C$901,3,0)</f>
        <v>NORTE</v>
      </c>
      <c r="B95" s="144" t="s">
        <v>2699</v>
      </c>
      <c r="C95" s="94">
        <v>44460.016504629632</v>
      </c>
      <c r="D95" s="94" t="s">
        <v>2175</v>
      </c>
      <c r="E95" s="136">
        <v>464</v>
      </c>
      <c r="F95" s="138" t="str">
        <f>VLOOKUP(E95,VIP!$A$2:$O16117,2,0)</f>
        <v>DRBR0A4</v>
      </c>
      <c r="G95" s="138" t="str">
        <f>VLOOKUP(E95,'LISTADO ATM'!$A$2:$B$900,2,0)</f>
        <v>ATM Supermercado Chito Samaná</v>
      </c>
      <c r="H95" s="138">
        <f>VLOOKUP(E95,VIP!$A$2:$O21078,7,FALSE)</f>
        <v>0</v>
      </c>
      <c r="I95" s="138">
        <f>VLOOKUP(E95,VIP!$A$2:$O13043,8,FALSE)</f>
        <v>0</v>
      </c>
      <c r="J95" s="138">
        <f>VLOOKUP(E95,VIP!$A$2:$O12993,8,FALSE)</f>
        <v>0</v>
      </c>
      <c r="K95" s="138">
        <f>VLOOKUP(E95,VIP!$A$2:$O16567,6,0)</f>
        <v>0</v>
      </c>
      <c r="L95" s="143" t="s">
        <v>2238</v>
      </c>
      <c r="M95" s="154" t="s">
        <v>2530</v>
      </c>
      <c r="N95" s="93" t="s">
        <v>2443</v>
      </c>
      <c r="O95" s="138" t="s">
        <v>2624</v>
      </c>
      <c r="P95" s="143"/>
      <c r="Q95" s="158">
        <v>44460.426226851851</v>
      </c>
    </row>
    <row r="96" spans="1:17" s="119" customFormat="1" ht="17.399999999999999" x14ac:dyDescent="0.3">
      <c r="A96" s="138" t="str">
        <f>VLOOKUP(E96,'LISTADO ATM'!$A$2:$C$901,3,0)</f>
        <v>DISTRITO NACIONAL</v>
      </c>
      <c r="B96" s="144" t="s">
        <v>2698</v>
      </c>
      <c r="C96" s="94">
        <v>44460.034849537034</v>
      </c>
      <c r="D96" s="94" t="s">
        <v>2174</v>
      </c>
      <c r="E96" s="136">
        <v>896</v>
      </c>
      <c r="F96" s="138" t="str">
        <f>VLOOKUP(E96,VIP!$A$2:$O16116,2,0)</f>
        <v>DRBR896</v>
      </c>
      <c r="G96" s="138" t="str">
        <f>VLOOKUP(E96,'LISTADO ATM'!$A$2:$B$900,2,0)</f>
        <v xml:space="preserve">ATM Campamento Militar 16 de Agosto I </v>
      </c>
      <c r="H96" s="138" t="str">
        <f>VLOOKUP(E96,VIP!$A$2:$O21077,7,FALSE)</f>
        <v>Si</v>
      </c>
      <c r="I96" s="138" t="str">
        <f>VLOOKUP(E96,VIP!$A$2:$O13042,8,FALSE)</f>
        <v>Si</v>
      </c>
      <c r="J96" s="138" t="str">
        <f>VLOOKUP(E96,VIP!$A$2:$O12992,8,FALSE)</f>
        <v>Si</v>
      </c>
      <c r="K96" s="138" t="str">
        <f>VLOOKUP(E96,VIP!$A$2:$O16566,6,0)</f>
        <v>NO</v>
      </c>
      <c r="L96" s="143" t="s">
        <v>2455</v>
      </c>
      <c r="M96" s="154" t="s">
        <v>2530</v>
      </c>
      <c r="N96" s="93" t="s">
        <v>2443</v>
      </c>
      <c r="O96" s="138" t="s">
        <v>2445</v>
      </c>
      <c r="P96" s="143"/>
      <c r="Q96" s="158">
        <v>44460.90347222222</v>
      </c>
    </row>
    <row r="97" spans="1:17" s="119" customFormat="1" ht="17.399999999999999" x14ac:dyDescent="0.3">
      <c r="A97" s="138" t="str">
        <f>VLOOKUP(E97,'LISTADO ATM'!$A$2:$C$901,3,0)</f>
        <v>DISTRITO NACIONAL</v>
      </c>
      <c r="B97" s="144" t="s">
        <v>2697</v>
      </c>
      <c r="C97" s="94">
        <v>44460.05164351852</v>
      </c>
      <c r="D97" s="94" t="s">
        <v>2174</v>
      </c>
      <c r="E97" s="136">
        <v>302</v>
      </c>
      <c r="F97" s="138" t="str">
        <f>VLOOKUP(E97,VIP!$A$2:$O16114,2,0)</f>
        <v>DRBR302</v>
      </c>
      <c r="G97" s="138" t="str">
        <f>VLOOKUP(E97,'LISTADO ATM'!$A$2:$B$900,2,0)</f>
        <v xml:space="preserve">ATM S/M Aprezio Los Mameyes  </v>
      </c>
      <c r="H97" s="138" t="str">
        <f>VLOOKUP(E97,VIP!$A$2:$O21075,7,FALSE)</f>
        <v>Si</v>
      </c>
      <c r="I97" s="138" t="str">
        <f>VLOOKUP(E97,VIP!$A$2:$O13040,8,FALSE)</f>
        <v>Si</v>
      </c>
      <c r="J97" s="138" t="str">
        <f>VLOOKUP(E97,VIP!$A$2:$O12990,8,FALSE)</f>
        <v>Si</v>
      </c>
      <c r="K97" s="138" t="str">
        <f>VLOOKUP(E97,VIP!$A$2:$O16564,6,0)</f>
        <v>NO</v>
      </c>
      <c r="L97" s="143" t="s">
        <v>2708</v>
      </c>
      <c r="M97" s="154" t="s">
        <v>2530</v>
      </c>
      <c r="N97" s="93" t="s">
        <v>2443</v>
      </c>
      <c r="O97" s="138" t="s">
        <v>2445</v>
      </c>
      <c r="P97" s="143"/>
      <c r="Q97" s="158">
        <v>44460.845138888886</v>
      </c>
    </row>
    <row r="98" spans="1:17" s="119" customFormat="1" ht="17.399999999999999" x14ac:dyDescent="0.3">
      <c r="A98" s="138" t="str">
        <f>VLOOKUP(E98,'LISTADO ATM'!$A$2:$C$901,3,0)</f>
        <v>DISTRITO NACIONAL</v>
      </c>
      <c r="B98" s="144" t="s">
        <v>2696</v>
      </c>
      <c r="C98" s="94">
        <v>44460.05300925926</v>
      </c>
      <c r="D98" s="94" t="s">
        <v>2174</v>
      </c>
      <c r="E98" s="136">
        <v>389</v>
      </c>
      <c r="F98" s="138" t="str">
        <f>VLOOKUP(E98,VIP!$A$2:$O16113,2,0)</f>
        <v>DRBR389</v>
      </c>
      <c r="G98" s="138" t="str">
        <f>VLOOKUP(E98,'LISTADO ATM'!$A$2:$B$900,2,0)</f>
        <v xml:space="preserve">ATM Casino Hotel Princess </v>
      </c>
      <c r="H98" s="138" t="str">
        <f>VLOOKUP(E98,VIP!$A$2:$O21074,7,FALSE)</f>
        <v>Si</v>
      </c>
      <c r="I98" s="138" t="str">
        <f>VLOOKUP(E98,VIP!$A$2:$O13039,8,FALSE)</f>
        <v>Si</v>
      </c>
      <c r="J98" s="138" t="str">
        <f>VLOOKUP(E98,VIP!$A$2:$O12989,8,FALSE)</f>
        <v>Si</v>
      </c>
      <c r="K98" s="138" t="str">
        <f>VLOOKUP(E98,VIP!$A$2:$O16563,6,0)</f>
        <v>NO</v>
      </c>
      <c r="L98" s="143" t="s">
        <v>2212</v>
      </c>
      <c r="M98" s="154" t="s">
        <v>2530</v>
      </c>
      <c r="N98" s="93" t="s">
        <v>2443</v>
      </c>
      <c r="O98" s="138" t="s">
        <v>2445</v>
      </c>
      <c r="P98" s="143"/>
      <c r="Q98" s="158">
        <v>44460.572870370372</v>
      </c>
    </row>
    <row r="99" spans="1:17" s="119" customFormat="1" ht="17.399999999999999" x14ac:dyDescent="0.3">
      <c r="A99" s="138" t="str">
        <f>VLOOKUP(E99,'LISTADO ATM'!$A$2:$C$901,3,0)</f>
        <v>ESTE</v>
      </c>
      <c r="B99" s="144" t="s">
        <v>2695</v>
      </c>
      <c r="C99" s="94">
        <v>44460.054907407408</v>
      </c>
      <c r="D99" s="94" t="s">
        <v>2174</v>
      </c>
      <c r="E99" s="136">
        <v>213</v>
      </c>
      <c r="F99" s="138" t="str">
        <f>VLOOKUP(E99,VIP!$A$2:$O16112,2,0)</f>
        <v>DRBR213</v>
      </c>
      <c r="G99" s="138" t="str">
        <f>VLOOKUP(E99,'LISTADO ATM'!$A$2:$B$900,2,0)</f>
        <v xml:space="preserve">ATM Almacenes Iberia (La Romana) </v>
      </c>
      <c r="H99" s="138" t="str">
        <f>VLOOKUP(E99,VIP!$A$2:$O21073,7,FALSE)</f>
        <v>Si</v>
      </c>
      <c r="I99" s="138" t="str">
        <f>VLOOKUP(E99,VIP!$A$2:$O13038,8,FALSE)</f>
        <v>Si</v>
      </c>
      <c r="J99" s="138" t="str">
        <f>VLOOKUP(E99,VIP!$A$2:$O12988,8,FALSE)</f>
        <v>Si</v>
      </c>
      <c r="K99" s="138" t="str">
        <f>VLOOKUP(E99,VIP!$A$2:$O16562,6,0)</f>
        <v>NO</v>
      </c>
      <c r="L99" s="143" t="s">
        <v>2212</v>
      </c>
      <c r="M99" s="154" t="s">
        <v>2530</v>
      </c>
      <c r="N99" s="93" t="s">
        <v>2443</v>
      </c>
      <c r="O99" s="138" t="s">
        <v>2445</v>
      </c>
      <c r="P99" s="143"/>
      <c r="Q99" s="158">
        <v>44460.577499999999</v>
      </c>
    </row>
    <row r="100" spans="1:17" s="119" customFormat="1" ht="17.399999999999999" x14ac:dyDescent="0.3">
      <c r="A100" s="138" t="str">
        <f>VLOOKUP(E100,'LISTADO ATM'!$A$2:$C$901,3,0)</f>
        <v>DISTRITO NACIONAL</v>
      </c>
      <c r="B100" s="144" t="s">
        <v>2694</v>
      </c>
      <c r="C100" s="94">
        <v>44460.057326388887</v>
      </c>
      <c r="D100" s="94" t="s">
        <v>2174</v>
      </c>
      <c r="E100" s="136">
        <v>21</v>
      </c>
      <c r="F100" s="138" t="str">
        <f>VLOOKUP(E100,VIP!$A$2:$O16111,2,0)</f>
        <v>DRBR021</v>
      </c>
      <c r="G100" s="138" t="str">
        <f>VLOOKUP(E100,'LISTADO ATM'!$A$2:$B$900,2,0)</f>
        <v xml:space="preserve">ATM Oficina Mella </v>
      </c>
      <c r="H100" s="138" t="str">
        <f>VLOOKUP(E100,VIP!$A$2:$O21072,7,FALSE)</f>
        <v>Si</v>
      </c>
      <c r="I100" s="138" t="str">
        <f>VLOOKUP(E100,VIP!$A$2:$O13037,8,FALSE)</f>
        <v>No</v>
      </c>
      <c r="J100" s="138" t="str">
        <f>VLOOKUP(E100,VIP!$A$2:$O12987,8,FALSE)</f>
        <v>No</v>
      </c>
      <c r="K100" s="138" t="str">
        <f>VLOOKUP(E100,VIP!$A$2:$O16561,6,0)</f>
        <v>NO</v>
      </c>
      <c r="L100" s="143" t="s">
        <v>2212</v>
      </c>
      <c r="M100" s="154" t="s">
        <v>2530</v>
      </c>
      <c r="N100" s="93" t="s">
        <v>2443</v>
      </c>
      <c r="O100" s="138" t="s">
        <v>2445</v>
      </c>
      <c r="P100" s="143"/>
      <c r="Q100" s="158">
        <v>44460.419328703705</v>
      </c>
    </row>
    <row r="101" spans="1:17" s="119" customFormat="1" ht="17.399999999999999" x14ac:dyDescent="0.3">
      <c r="A101" s="138" t="str">
        <f>VLOOKUP(E101,'LISTADO ATM'!$A$2:$C$901,3,0)</f>
        <v>DISTRITO NACIONAL</v>
      </c>
      <c r="B101" s="144" t="s">
        <v>2693</v>
      </c>
      <c r="C101" s="94">
        <v>44460.058344907404</v>
      </c>
      <c r="D101" s="94" t="s">
        <v>2174</v>
      </c>
      <c r="E101" s="136">
        <v>10</v>
      </c>
      <c r="F101" s="138" t="str">
        <f>VLOOKUP(E101,VIP!$A$2:$O16110,2,0)</f>
        <v>DRBR010</v>
      </c>
      <c r="G101" s="138" t="str">
        <f>VLOOKUP(E101,'LISTADO ATM'!$A$2:$B$900,2,0)</f>
        <v xml:space="preserve">ATM Ministerio Salud Pública </v>
      </c>
      <c r="H101" s="138" t="str">
        <f>VLOOKUP(E101,VIP!$A$2:$O21071,7,FALSE)</f>
        <v>Si</v>
      </c>
      <c r="I101" s="138" t="str">
        <f>VLOOKUP(E101,VIP!$A$2:$O13036,8,FALSE)</f>
        <v>Si</v>
      </c>
      <c r="J101" s="138" t="str">
        <f>VLOOKUP(E101,VIP!$A$2:$O12986,8,FALSE)</f>
        <v>Si</v>
      </c>
      <c r="K101" s="138" t="str">
        <f>VLOOKUP(E101,VIP!$A$2:$O16560,6,0)</f>
        <v>NO</v>
      </c>
      <c r="L101" s="143" t="s">
        <v>2212</v>
      </c>
      <c r="M101" s="154" t="s">
        <v>2530</v>
      </c>
      <c r="N101" s="93" t="s">
        <v>2443</v>
      </c>
      <c r="O101" s="138" t="s">
        <v>2445</v>
      </c>
      <c r="P101" s="143"/>
      <c r="Q101" s="158">
        <v>44460.568541666667</v>
      </c>
    </row>
    <row r="102" spans="1:17" s="119" customFormat="1" ht="17.399999999999999" x14ac:dyDescent="0.3">
      <c r="A102" s="138" t="str">
        <f>VLOOKUP(E102,'LISTADO ATM'!$A$2:$C$901,3,0)</f>
        <v>NORTE</v>
      </c>
      <c r="B102" s="144" t="s">
        <v>2692</v>
      </c>
      <c r="C102" s="94">
        <v>44460.058553240742</v>
      </c>
      <c r="D102" s="94" t="s">
        <v>2175</v>
      </c>
      <c r="E102" s="136">
        <v>98</v>
      </c>
      <c r="F102" s="138" t="str">
        <f>VLOOKUP(E102,VIP!$A$2:$O16109,2,0)</f>
        <v>DRBR098</v>
      </c>
      <c r="G102" s="138" t="str">
        <f>VLOOKUP(E102,'LISTADO ATM'!$A$2:$B$900,2,0)</f>
        <v xml:space="preserve">ATM UNP Pimentel </v>
      </c>
      <c r="H102" s="138" t="str">
        <f>VLOOKUP(E102,VIP!$A$2:$O21070,7,FALSE)</f>
        <v>Si</v>
      </c>
      <c r="I102" s="138" t="str">
        <f>VLOOKUP(E102,VIP!$A$2:$O13035,8,FALSE)</f>
        <v>Si</v>
      </c>
      <c r="J102" s="138" t="str">
        <f>VLOOKUP(E102,VIP!$A$2:$O12985,8,FALSE)</f>
        <v>Si</v>
      </c>
      <c r="K102" s="138" t="str">
        <f>VLOOKUP(E102,VIP!$A$2:$O16559,6,0)</f>
        <v>NO</v>
      </c>
      <c r="L102" s="143" t="s">
        <v>2238</v>
      </c>
      <c r="M102" s="154" t="s">
        <v>2530</v>
      </c>
      <c r="N102" s="93" t="s">
        <v>2443</v>
      </c>
      <c r="O102" s="138" t="s">
        <v>2624</v>
      </c>
      <c r="P102" s="143"/>
      <c r="Q102" s="158">
        <v>44460.350682870368</v>
      </c>
    </row>
    <row r="103" spans="1:17" s="119" customFormat="1" ht="17.399999999999999" x14ac:dyDescent="0.3">
      <c r="A103" s="138" t="str">
        <f>VLOOKUP(E103,'LISTADO ATM'!$A$2:$C$901,3,0)</f>
        <v>NORTE</v>
      </c>
      <c r="B103" s="144" t="s">
        <v>2691</v>
      </c>
      <c r="C103" s="94">
        <v>44460.058807870373</v>
      </c>
      <c r="D103" s="94" t="s">
        <v>2175</v>
      </c>
      <c r="E103" s="136">
        <v>948</v>
      </c>
      <c r="F103" s="138" t="str">
        <f>VLOOKUP(E103,VIP!$A$2:$O16108,2,0)</f>
        <v>DRBR948</v>
      </c>
      <c r="G103" s="138" t="str">
        <f>VLOOKUP(E103,'LISTADO ATM'!$A$2:$B$900,2,0)</f>
        <v xml:space="preserve">ATM Autobanco El Jaya II (SFM) </v>
      </c>
      <c r="H103" s="138" t="str">
        <f>VLOOKUP(E103,VIP!$A$2:$O21069,7,FALSE)</f>
        <v>Si</v>
      </c>
      <c r="I103" s="138" t="str">
        <f>VLOOKUP(E103,VIP!$A$2:$O13034,8,FALSE)</f>
        <v>Si</v>
      </c>
      <c r="J103" s="138" t="str">
        <f>VLOOKUP(E103,VIP!$A$2:$O12984,8,FALSE)</f>
        <v>Si</v>
      </c>
      <c r="K103" s="138" t="str">
        <f>VLOOKUP(E103,VIP!$A$2:$O16558,6,0)</f>
        <v>NO</v>
      </c>
      <c r="L103" s="143" t="s">
        <v>2212</v>
      </c>
      <c r="M103" s="154" t="s">
        <v>2530</v>
      </c>
      <c r="N103" s="93" t="s">
        <v>2443</v>
      </c>
      <c r="O103" s="138" t="s">
        <v>2624</v>
      </c>
      <c r="P103" s="143"/>
      <c r="Q103" s="158">
        <v>44460.61209490741</v>
      </c>
    </row>
    <row r="104" spans="1:17" s="119" customFormat="1" ht="17.399999999999999" x14ac:dyDescent="0.3">
      <c r="A104" s="138" t="str">
        <f>VLOOKUP(E104,'LISTADO ATM'!$A$2:$C$901,3,0)</f>
        <v>DISTRITO NACIONAL</v>
      </c>
      <c r="B104" s="144" t="s">
        <v>2690</v>
      </c>
      <c r="C104" s="94">
        <v>44460.059189814812</v>
      </c>
      <c r="D104" s="94" t="s">
        <v>2174</v>
      </c>
      <c r="E104" s="136">
        <v>146</v>
      </c>
      <c r="F104" s="138" t="str">
        <f>VLOOKUP(E104,VIP!$A$2:$O16107,2,0)</f>
        <v>DRBR146</v>
      </c>
      <c r="G104" s="138" t="str">
        <f>VLOOKUP(E104,'LISTADO ATM'!$A$2:$B$900,2,0)</f>
        <v xml:space="preserve">ATM Tribunal Superior Constitucional </v>
      </c>
      <c r="H104" s="138" t="str">
        <f>VLOOKUP(E104,VIP!$A$2:$O21068,7,FALSE)</f>
        <v>Si</v>
      </c>
      <c r="I104" s="138" t="str">
        <f>VLOOKUP(E104,VIP!$A$2:$O13033,8,FALSE)</f>
        <v>Si</v>
      </c>
      <c r="J104" s="138" t="str">
        <f>VLOOKUP(E104,VIP!$A$2:$O12983,8,FALSE)</f>
        <v>Si</v>
      </c>
      <c r="K104" s="138" t="str">
        <f>VLOOKUP(E104,VIP!$A$2:$O16557,6,0)</f>
        <v>NO</v>
      </c>
      <c r="L104" s="143" t="s">
        <v>2212</v>
      </c>
      <c r="M104" s="93" t="s">
        <v>2437</v>
      </c>
      <c r="N104" s="93" t="s">
        <v>2443</v>
      </c>
      <c r="O104" s="138" t="s">
        <v>2445</v>
      </c>
      <c r="P104" s="143"/>
      <c r="Q104" s="134" t="s">
        <v>2212</v>
      </c>
    </row>
    <row r="105" spans="1:17" s="119" customFormat="1" ht="17.399999999999999" x14ac:dyDescent="0.3">
      <c r="A105" s="138" t="str">
        <f>VLOOKUP(E105,'LISTADO ATM'!$A$2:$C$901,3,0)</f>
        <v>NORTE</v>
      </c>
      <c r="B105" s="144" t="s">
        <v>2689</v>
      </c>
      <c r="C105" s="94">
        <v>44460.059583333335</v>
      </c>
      <c r="D105" s="94" t="s">
        <v>2175</v>
      </c>
      <c r="E105" s="136">
        <v>9</v>
      </c>
      <c r="F105" s="138" t="str">
        <f>VLOOKUP(E105,VIP!$A$2:$O16106,2,0)</f>
        <v>DRBR009</v>
      </c>
      <c r="G105" s="138" t="str">
        <f>VLOOKUP(E105,'LISTADO ATM'!$A$2:$B$900,2,0)</f>
        <v>ATM Hispañiola Fresh Fruit</v>
      </c>
      <c r="H105" s="138" t="str">
        <f>VLOOKUP(E105,VIP!$A$2:$O21067,7,FALSE)</f>
        <v>Si</v>
      </c>
      <c r="I105" s="138" t="str">
        <f>VLOOKUP(E105,VIP!$A$2:$O13032,8,FALSE)</f>
        <v>Si</v>
      </c>
      <c r="J105" s="138" t="str">
        <f>VLOOKUP(E105,VIP!$A$2:$O12982,8,FALSE)</f>
        <v>Si</v>
      </c>
      <c r="K105" s="138" t="str">
        <f>VLOOKUP(E105,VIP!$A$2:$O16556,6,0)</f>
        <v>NO</v>
      </c>
      <c r="L105" s="143" t="s">
        <v>2238</v>
      </c>
      <c r="M105" s="154" t="s">
        <v>2530</v>
      </c>
      <c r="N105" s="93" t="s">
        <v>2443</v>
      </c>
      <c r="O105" s="138" t="s">
        <v>2624</v>
      </c>
      <c r="P105" s="143"/>
      <c r="Q105" s="158">
        <v>44460.916666666664</v>
      </c>
    </row>
    <row r="106" spans="1:17" s="119" customFormat="1" ht="17.399999999999999" x14ac:dyDescent="0.3">
      <c r="A106" s="138" t="str">
        <f>VLOOKUP(E106,'LISTADO ATM'!$A$2:$C$901,3,0)</f>
        <v>ESTE</v>
      </c>
      <c r="B106" s="144" t="s">
        <v>2688</v>
      </c>
      <c r="C106" s="94">
        <v>44460.060023148151</v>
      </c>
      <c r="D106" s="94" t="s">
        <v>2174</v>
      </c>
      <c r="E106" s="136">
        <v>111</v>
      </c>
      <c r="F106" s="138" t="str">
        <f>VLOOKUP(E106,VIP!$A$2:$O16105,2,0)</f>
        <v>DRBR111</v>
      </c>
      <c r="G106" s="138" t="str">
        <f>VLOOKUP(E106,'LISTADO ATM'!$A$2:$B$900,2,0)</f>
        <v xml:space="preserve">ATM Oficina San Pedro </v>
      </c>
      <c r="H106" s="138" t="str">
        <f>VLOOKUP(E106,VIP!$A$2:$O21066,7,FALSE)</f>
        <v>Si</v>
      </c>
      <c r="I106" s="138" t="str">
        <f>VLOOKUP(E106,VIP!$A$2:$O13031,8,FALSE)</f>
        <v>Si</v>
      </c>
      <c r="J106" s="138" t="str">
        <f>VLOOKUP(E106,VIP!$A$2:$O12981,8,FALSE)</f>
        <v>Si</v>
      </c>
      <c r="K106" s="138" t="str">
        <f>VLOOKUP(E106,VIP!$A$2:$O16555,6,0)</f>
        <v>SI</v>
      </c>
      <c r="L106" s="143" t="s">
        <v>2212</v>
      </c>
      <c r="M106" s="154" t="s">
        <v>2530</v>
      </c>
      <c r="N106" s="93" t="s">
        <v>2443</v>
      </c>
      <c r="O106" s="138" t="s">
        <v>2445</v>
      </c>
      <c r="P106" s="143"/>
      <c r="Q106" s="158">
        <v>44460.418263888889</v>
      </c>
    </row>
    <row r="107" spans="1:17" s="119" customFormat="1" ht="17.399999999999999" x14ac:dyDescent="0.3">
      <c r="A107" s="138" t="str">
        <f>VLOOKUP(E107,'LISTADO ATM'!$A$2:$C$901,3,0)</f>
        <v>DISTRITO NACIONAL</v>
      </c>
      <c r="B107" s="144" t="s">
        <v>2687</v>
      </c>
      <c r="C107" s="94">
        <v>44460.060590277775</v>
      </c>
      <c r="D107" s="94" t="s">
        <v>2174</v>
      </c>
      <c r="E107" s="136">
        <v>623</v>
      </c>
      <c r="F107" s="138" t="str">
        <f>VLOOKUP(E107,VIP!$A$2:$O16104,2,0)</f>
        <v>DRBR623</v>
      </c>
      <c r="G107" s="138" t="str">
        <f>VLOOKUP(E107,'LISTADO ATM'!$A$2:$B$900,2,0)</f>
        <v xml:space="preserve">ATM Operaciones Especiales (Manoguayabo) </v>
      </c>
      <c r="H107" s="138" t="str">
        <f>VLOOKUP(E107,VIP!$A$2:$O21065,7,FALSE)</f>
        <v>Si</v>
      </c>
      <c r="I107" s="138" t="str">
        <f>VLOOKUP(E107,VIP!$A$2:$O13030,8,FALSE)</f>
        <v>Si</v>
      </c>
      <c r="J107" s="138" t="str">
        <f>VLOOKUP(E107,VIP!$A$2:$O12980,8,FALSE)</f>
        <v>Si</v>
      </c>
      <c r="K107" s="138" t="str">
        <f>VLOOKUP(E107,VIP!$A$2:$O16554,6,0)</f>
        <v>No</v>
      </c>
      <c r="L107" s="143" t="s">
        <v>2212</v>
      </c>
      <c r="M107" s="154" t="s">
        <v>2530</v>
      </c>
      <c r="N107" s="93" t="s">
        <v>2443</v>
      </c>
      <c r="O107" s="138" t="s">
        <v>2445</v>
      </c>
      <c r="P107" s="143"/>
      <c r="Q107" s="158">
        <v>44460.400937500002</v>
      </c>
    </row>
    <row r="108" spans="1:17" s="119" customFormat="1" ht="17.399999999999999" x14ac:dyDescent="0.3">
      <c r="A108" s="138" t="str">
        <f>VLOOKUP(E108,'LISTADO ATM'!$A$2:$C$901,3,0)</f>
        <v>NORTE</v>
      </c>
      <c r="B108" s="144" t="s">
        <v>2686</v>
      </c>
      <c r="C108" s="94">
        <v>44460.069178240738</v>
      </c>
      <c r="D108" s="94" t="s">
        <v>2175</v>
      </c>
      <c r="E108" s="136">
        <v>144</v>
      </c>
      <c r="F108" s="138" t="str">
        <f>VLOOKUP(E108,VIP!$A$2:$O16103,2,0)</f>
        <v>DRBR144</v>
      </c>
      <c r="G108" s="138" t="str">
        <f>VLOOKUP(E108,'LISTADO ATM'!$A$2:$B$900,2,0)</f>
        <v xml:space="preserve">ATM Oficina Villa Altagracia </v>
      </c>
      <c r="H108" s="138" t="str">
        <f>VLOOKUP(E108,VIP!$A$2:$O21064,7,FALSE)</f>
        <v>Si</v>
      </c>
      <c r="I108" s="138" t="str">
        <f>VLOOKUP(E108,VIP!$A$2:$O13029,8,FALSE)</f>
        <v>Si</v>
      </c>
      <c r="J108" s="138" t="str">
        <f>VLOOKUP(E108,VIP!$A$2:$O12979,8,FALSE)</f>
        <v>Si</v>
      </c>
      <c r="K108" s="138" t="str">
        <f>VLOOKUP(E108,VIP!$A$2:$O16553,6,0)</f>
        <v>SI</v>
      </c>
      <c r="L108" s="143" t="s">
        <v>2238</v>
      </c>
      <c r="M108" s="154" t="s">
        <v>2530</v>
      </c>
      <c r="N108" s="93" t="s">
        <v>2443</v>
      </c>
      <c r="O108" s="138" t="s">
        <v>2624</v>
      </c>
      <c r="P108" s="143"/>
      <c r="Q108" s="158">
        <v>44460.573912037034</v>
      </c>
    </row>
    <row r="109" spans="1:17" s="119" customFormat="1" ht="17.399999999999999" x14ac:dyDescent="0.3">
      <c r="A109" s="138" t="str">
        <f>VLOOKUP(E109,'LISTADO ATM'!$A$2:$C$901,3,0)</f>
        <v>NORTE</v>
      </c>
      <c r="B109" s="144" t="s">
        <v>2685</v>
      </c>
      <c r="C109" s="94">
        <v>44460.077256944445</v>
      </c>
      <c r="D109" s="94" t="s">
        <v>2175</v>
      </c>
      <c r="E109" s="136">
        <v>882</v>
      </c>
      <c r="F109" s="138" t="str">
        <f>VLOOKUP(E109,VIP!$A$2:$O16102,2,0)</f>
        <v>DRBR882</v>
      </c>
      <c r="G109" s="138" t="str">
        <f>VLOOKUP(E109,'LISTADO ATM'!$A$2:$B$900,2,0)</f>
        <v xml:space="preserve">ATM Oficina Moca II </v>
      </c>
      <c r="H109" s="138" t="str">
        <f>VLOOKUP(E109,VIP!$A$2:$O21063,7,FALSE)</f>
        <v>Si</v>
      </c>
      <c r="I109" s="138" t="str">
        <f>VLOOKUP(E109,VIP!$A$2:$O13028,8,FALSE)</f>
        <v>Si</v>
      </c>
      <c r="J109" s="138" t="str">
        <f>VLOOKUP(E109,VIP!$A$2:$O12978,8,FALSE)</f>
        <v>Si</v>
      </c>
      <c r="K109" s="138" t="str">
        <f>VLOOKUP(E109,VIP!$A$2:$O16552,6,0)</f>
        <v>SI</v>
      </c>
      <c r="L109" s="143" t="s">
        <v>2455</v>
      </c>
      <c r="M109" s="154" t="s">
        <v>2530</v>
      </c>
      <c r="N109" s="93" t="s">
        <v>2443</v>
      </c>
      <c r="O109" s="138" t="s">
        <v>2624</v>
      </c>
      <c r="P109" s="143"/>
      <c r="Q109" s="158">
        <v>44460.453194444446</v>
      </c>
    </row>
    <row r="110" spans="1:17" s="119" customFormat="1" ht="17.399999999999999" x14ac:dyDescent="0.3">
      <c r="A110" s="138" t="str">
        <f>VLOOKUP(E110,'LISTADO ATM'!$A$2:$C$901,3,0)</f>
        <v>DISTRITO NACIONAL</v>
      </c>
      <c r="B110" s="144" t="s">
        <v>2684</v>
      </c>
      <c r="C110" s="94">
        <v>44460.091284722221</v>
      </c>
      <c r="D110" s="94" t="s">
        <v>2174</v>
      </c>
      <c r="E110" s="136">
        <v>238</v>
      </c>
      <c r="F110" s="138" t="str">
        <f>VLOOKUP(E110,VIP!$A$2:$O16101,2,0)</f>
        <v>DRBR238</v>
      </c>
      <c r="G110" s="138" t="str">
        <f>VLOOKUP(E110,'LISTADO ATM'!$A$2:$B$900,2,0)</f>
        <v xml:space="preserve">ATM Multicentro La Sirena Charles de Gaulle </v>
      </c>
      <c r="H110" s="138" t="str">
        <f>VLOOKUP(E110,VIP!$A$2:$O21062,7,FALSE)</f>
        <v>Si</v>
      </c>
      <c r="I110" s="138" t="str">
        <f>VLOOKUP(E110,VIP!$A$2:$O13027,8,FALSE)</f>
        <v>Si</v>
      </c>
      <c r="J110" s="138" t="str">
        <f>VLOOKUP(E110,VIP!$A$2:$O12977,8,FALSE)</f>
        <v>Si</v>
      </c>
      <c r="K110" s="138" t="str">
        <f>VLOOKUP(E110,VIP!$A$2:$O16551,6,0)</f>
        <v>No</v>
      </c>
      <c r="L110" s="143" t="s">
        <v>2706</v>
      </c>
      <c r="M110" s="154" t="s">
        <v>2530</v>
      </c>
      <c r="N110" s="93" t="s">
        <v>2443</v>
      </c>
      <c r="O110" s="138" t="s">
        <v>2445</v>
      </c>
      <c r="P110" s="143"/>
      <c r="Q110" s="158">
        <v>44460.576805555553</v>
      </c>
    </row>
    <row r="111" spans="1:17" s="119" customFormat="1" ht="17.399999999999999" x14ac:dyDescent="0.3">
      <c r="A111" s="138" t="str">
        <f>VLOOKUP(E111,'LISTADO ATM'!$A$2:$C$901,3,0)</f>
        <v>ESTE</v>
      </c>
      <c r="B111" s="144" t="s">
        <v>2683</v>
      </c>
      <c r="C111" s="94">
        <v>44460.091585648152</v>
      </c>
      <c r="D111" s="94" t="s">
        <v>2174</v>
      </c>
      <c r="E111" s="136">
        <v>117</v>
      </c>
      <c r="F111" s="138" t="str">
        <f>VLOOKUP(E111,VIP!$A$2:$O16100,2,0)</f>
        <v>DRBR117</v>
      </c>
      <c r="G111" s="138" t="str">
        <f>VLOOKUP(E111,'LISTADO ATM'!$A$2:$B$900,2,0)</f>
        <v xml:space="preserve">ATM Oficina El Seybo </v>
      </c>
      <c r="H111" s="138" t="str">
        <f>VLOOKUP(E111,VIP!$A$2:$O21061,7,FALSE)</f>
        <v>Si</v>
      </c>
      <c r="I111" s="138" t="str">
        <f>VLOOKUP(E111,VIP!$A$2:$O13026,8,FALSE)</f>
        <v>Si</v>
      </c>
      <c r="J111" s="138" t="str">
        <f>VLOOKUP(E111,VIP!$A$2:$O12976,8,FALSE)</f>
        <v>Si</v>
      </c>
      <c r="K111" s="138" t="str">
        <f>VLOOKUP(E111,VIP!$A$2:$O16550,6,0)</f>
        <v>SI</v>
      </c>
      <c r="L111" s="143" t="s">
        <v>2706</v>
      </c>
      <c r="M111" s="154" t="s">
        <v>2530</v>
      </c>
      <c r="N111" s="93" t="s">
        <v>2443</v>
      </c>
      <c r="O111" s="138" t="s">
        <v>2445</v>
      </c>
      <c r="P111" s="143"/>
      <c r="Q111" s="158">
        <v>44460.922222222223</v>
      </c>
    </row>
    <row r="112" spans="1:17" s="119" customFormat="1" ht="17.399999999999999" x14ac:dyDescent="0.3">
      <c r="A112" s="138" t="str">
        <f>VLOOKUP(E112,'LISTADO ATM'!$A$2:$C$901,3,0)</f>
        <v>DISTRITO NACIONAL</v>
      </c>
      <c r="B112" s="144" t="s">
        <v>2682</v>
      </c>
      <c r="C112" s="94">
        <v>44460.091956018521</v>
      </c>
      <c r="D112" s="94" t="s">
        <v>2174</v>
      </c>
      <c r="E112" s="136">
        <v>410</v>
      </c>
      <c r="F112" s="138" t="str">
        <f>VLOOKUP(E112,VIP!$A$2:$O16099,2,0)</f>
        <v>DRBR410</v>
      </c>
      <c r="G112" s="138" t="str">
        <f>VLOOKUP(E112,'LISTADO ATM'!$A$2:$B$900,2,0)</f>
        <v xml:space="preserve">ATM Oficina Las Palmas de Herrera II </v>
      </c>
      <c r="H112" s="138" t="str">
        <f>VLOOKUP(E112,VIP!$A$2:$O21060,7,FALSE)</f>
        <v>Si</v>
      </c>
      <c r="I112" s="138" t="str">
        <f>VLOOKUP(E112,VIP!$A$2:$O13025,8,FALSE)</f>
        <v>Si</v>
      </c>
      <c r="J112" s="138" t="str">
        <f>VLOOKUP(E112,VIP!$A$2:$O12975,8,FALSE)</f>
        <v>Si</v>
      </c>
      <c r="K112" s="138" t="str">
        <f>VLOOKUP(E112,VIP!$A$2:$O16549,6,0)</f>
        <v>NO</v>
      </c>
      <c r="L112" s="143" t="s">
        <v>2706</v>
      </c>
      <c r="M112" s="154" t="s">
        <v>2530</v>
      </c>
      <c r="N112" s="93" t="s">
        <v>2443</v>
      </c>
      <c r="O112" s="138" t="s">
        <v>2445</v>
      </c>
      <c r="P112" s="143"/>
      <c r="Q112" s="158">
        <v>44460.924305555556</v>
      </c>
    </row>
    <row r="113" spans="1:17" s="119" customFormat="1" ht="17.399999999999999" x14ac:dyDescent="0.3">
      <c r="A113" s="138" t="str">
        <f>VLOOKUP(E113,'LISTADO ATM'!$A$2:$C$901,3,0)</f>
        <v>NORTE</v>
      </c>
      <c r="B113" s="144" t="s">
        <v>2681</v>
      </c>
      <c r="C113" s="94">
        <v>44460.092314814814</v>
      </c>
      <c r="D113" s="94" t="s">
        <v>2175</v>
      </c>
      <c r="E113" s="136">
        <v>291</v>
      </c>
      <c r="F113" s="138" t="str">
        <f>VLOOKUP(E113,VIP!$A$2:$O16098,2,0)</f>
        <v>DRBR291</v>
      </c>
      <c r="G113" s="138" t="str">
        <f>VLOOKUP(E113,'LISTADO ATM'!$A$2:$B$900,2,0)</f>
        <v xml:space="preserve">ATM S/M Jumbo Las Colinas </v>
      </c>
      <c r="H113" s="138" t="str">
        <f>VLOOKUP(E113,VIP!$A$2:$O21059,7,FALSE)</f>
        <v>Si</v>
      </c>
      <c r="I113" s="138" t="str">
        <f>VLOOKUP(E113,VIP!$A$2:$O13024,8,FALSE)</f>
        <v>Si</v>
      </c>
      <c r="J113" s="138" t="str">
        <f>VLOOKUP(E113,VIP!$A$2:$O12974,8,FALSE)</f>
        <v>Si</v>
      </c>
      <c r="K113" s="138" t="str">
        <f>VLOOKUP(E113,VIP!$A$2:$O16548,6,0)</f>
        <v>NO</v>
      </c>
      <c r="L113" s="143" t="s">
        <v>2706</v>
      </c>
      <c r="M113" s="154" t="s">
        <v>2530</v>
      </c>
      <c r="N113" s="93" t="s">
        <v>2443</v>
      </c>
      <c r="O113" s="138" t="s">
        <v>2707</v>
      </c>
      <c r="P113" s="143"/>
      <c r="Q113" s="158">
        <v>44460.900694444441</v>
      </c>
    </row>
    <row r="114" spans="1:17" s="119" customFormat="1" ht="17.399999999999999" x14ac:dyDescent="0.3">
      <c r="A114" s="138" t="str">
        <f>VLOOKUP(E114,'LISTADO ATM'!$A$2:$C$901,3,0)</f>
        <v>SUR</v>
      </c>
      <c r="B114" s="144" t="s">
        <v>2680</v>
      </c>
      <c r="C114" s="94">
        <v>44460.109907407408</v>
      </c>
      <c r="D114" s="94" t="s">
        <v>2174</v>
      </c>
      <c r="E114" s="136">
        <v>885</v>
      </c>
      <c r="F114" s="138" t="str">
        <f>VLOOKUP(E114,VIP!$A$2:$O16097,2,0)</f>
        <v>DRBR885</v>
      </c>
      <c r="G114" s="138" t="str">
        <f>VLOOKUP(E114,'LISTADO ATM'!$A$2:$B$900,2,0)</f>
        <v xml:space="preserve">ATM UNP Rancho Arriba </v>
      </c>
      <c r="H114" s="138" t="str">
        <f>VLOOKUP(E114,VIP!$A$2:$O21058,7,FALSE)</f>
        <v>Si</v>
      </c>
      <c r="I114" s="138" t="str">
        <f>VLOOKUP(E114,VIP!$A$2:$O13023,8,FALSE)</f>
        <v>Si</v>
      </c>
      <c r="J114" s="138" t="str">
        <f>VLOOKUP(E114,VIP!$A$2:$O12973,8,FALSE)</f>
        <v>Si</v>
      </c>
      <c r="K114" s="138" t="str">
        <f>VLOOKUP(E114,VIP!$A$2:$O16547,6,0)</f>
        <v>NO</v>
      </c>
      <c r="L114" s="143" t="s">
        <v>2238</v>
      </c>
      <c r="M114" s="154" t="s">
        <v>2530</v>
      </c>
      <c r="N114" s="93" t="s">
        <v>2443</v>
      </c>
      <c r="O114" s="138" t="s">
        <v>2445</v>
      </c>
      <c r="P114" s="143"/>
      <c r="Q114" s="158">
        <v>44460.427581018521</v>
      </c>
    </row>
    <row r="115" spans="1:17" s="119" customFormat="1" ht="17.399999999999999" x14ac:dyDescent="0.3">
      <c r="A115" s="138" t="str">
        <f>VLOOKUP(E115,'LISTADO ATM'!$A$2:$C$901,3,0)</f>
        <v>ESTE</v>
      </c>
      <c r="B115" s="144" t="s">
        <v>2731</v>
      </c>
      <c r="C115" s="94">
        <v>44460.138877314814</v>
      </c>
      <c r="D115" s="94" t="s">
        <v>2459</v>
      </c>
      <c r="E115" s="136">
        <v>158</v>
      </c>
      <c r="F115" s="138" t="str">
        <f>VLOOKUP(E115,VIP!$A$2:$O16105,2,0)</f>
        <v>DRBR158</v>
      </c>
      <c r="G115" s="138" t="str">
        <f>VLOOKUP(E115,'LISTADO ATM'!$A$2:$B$900,2,0)</f>
        <v xml:space="preserve">ATM Oficina Romana Norte </v>
      </c>
      <c r="H115" s="138" t="str">
        <f>VLOOKUP(E115,VIP!$A$2:$O21066,7,FALSE)</f>
        <v>Si</v>
      </c>
      <c r="I115" s="138" t="str">
        <f>VLOOKUP(E115,VIP!$A$2:$O13031,8,FALSE)</f>
        <v>Si</v>
      </c>
      <c r="J115" s="138" t="str">
        <f>VLOOKUP(E115,VIP!$A$2:$O12981,8,FALSE)</f>
        <v>Si</v>
      </c>
      <c r="K115" s="138" t="str">
        <f>VLOOKUP(E115,VIP!$A$2:$O16555,6,0)</f>
        <v>SI</v>
      </c>
      <c r="L115" s="143" t="s">
        <v>2606</v>
      </c>
      <c r="M115" s="93" t="s">
        <v>2437</v>
      </c>
      <c r="N115" s="93" t="s">
        <v>2443</v>
      </c>
      <c r="O115" s="138" t="s">
        <v>2616</v>
      </c>
      <c r="P115" s="143"/>
      <c r="Q115" s="134" t="s">
        <v>2606</v>
      </c>
    </row>
    <row r="116" spans="1:17" s="119" customFormat="1" ht="17.399999999999999" x14ac:dyDescent="0.3">
      <c r="A116" s="138" t="str">
        <f>VLOOKUP(E116,'LISTADO ATM'!$A$2:$C$901,3,0)</f>
        <v>NORTE</v>
      </c>
      <c r="B116" s="144" t="s">
        <v>2730</v>
      </c>
      <c r="C116" s="94">
        <v>44460.142777777779</v>
      </c>
      <c r="D116" s="94" t="s">
        <v>2175</v>
      </c>
      <c r="E116" s="136">
        <v>855</v>
      </c>
      <c r="F116" s="138" t="str">
        <f>VLOOKUP(E116,VIP!$A$2:$O16104,2,0)</f>
        <v>DRBR855</v>
      </c>
      <c r="G116" s="138" t="str">
        <f>VLOOKUP(E116,'LISTADO ATM'!$A$2:$B$900,2,0)</f>
        <v xml:space="preserve">ATM Palacio de Justicia La Vega </v>
      </c>
      <c r="H116" s="138" t="str">
        <f>VLOOKUP(E116,VIP!$A$2:$O21065,7,FALSE)</f>
        <v>Si</v>
      </c>
      <c r="I116" s="138" t="str">
        <f>VLOOKUP(E116,VIP!$A$2:$O13030,8,FALSE)</f>
        <v>Si</v>
      </c>
      <c r="J116" s="138" t="str">
        <f>VLOOKUP(E116,VIP!$A$2:$O12980,8,FALSE)</f>
        <v>Si</v>
      </c>
      <c r="K116" s="138" t="str">
        <f>VLOOKUP(E116,VIP!$A$2:$O16554,6,0)</f>
        <v>NO</v>
      </c>
      <c r="L116" s="143" t="s">
        <v>2238</v>
      </c>
      <c r="M116" s="154" t="s">
        <v>2530</v>
      </c>
      <c r="N116" s="93" t="s">
        <v>2443</v>
      </c>
      <c r="O116" s="138" t="s">
        <v>2624</v>
      </c>
      <c r="P116" s="143"/>
      <c r="Q116" s="158">
        <v>44460.426215277781</v>
      </c>
    </row>
    <row r="117" spans="1:17" s="119" customFormat="1" ht="17.399999999999999" x14ac:dyDescent="0.3">
      <c r="A117" s="138" t="str">
        <f>VLOOKUP(E117,'LISTADO ATM'!$A$2:$C$901,3,0)</f>
        <v>SUR</v>
      </c>
      <c r="B117" s="144" t="s">
        <v>2729</v>
      </c>
      <c r="C117" s="94">
        <v>44460.151631944442</v>
      </c>
      <c r="D117" s="94" t="s">
        <v>2174</v>
      </c>
      <c r="E117" s="136">
        <v>455</v>
      </c>
      <c r="F117" s="138" t="str">
        <f>VLOOKUP(E117,VIP!$A$2:$O16103,2,0)</f>
        <v>DRBR455</v>
      </c>
      <c r="G117" s="138" t="str">
        <f>VLOOKUP(E117,'LISTADO ATM'!$A$2:$B$900,2,0)</f>
        <v xml:space="preserve">ATM Oficina Baní II </v>
      </c>
      <c r="H117" s="138" t="str">
        <f>VLOOKUP(E117,VIP!$A$2:$O21064,7,FALSE)</f>
        <v>Si</v>
      </c>
      <c r="I117" s="138" t="str">
        <f>VLOOKUP(E117,VIP!$A$2:$O13029,8,FALSE)</f>
        <v>Si</v>
      </c>
      <c r="J117" s="138" t="str">
        <f>VLOOKUP(E117,VIP!$A$2:$O12979,8,FALSE)</f>
        <v>Si</v>
      </c>
      <c r="K117" s="138" t="str">
        <f>VLOOKUP(E117,VIP!$A$2:$O16553,6,0)</f>
        <v>NO</v>
      </c>
      <c r="L117" s="143" t="s">
        <v>2629</v>
      </c>
      <c r="M117" s="154" t="s">
        <v>2530</v>
      </c>
      <c r="N117" s="93" t="s">
        <v>2443</v>
      </c>
      <c r="O117" s="138" t="s">
        <v>2445</v>
      </c>
      <c r="P117" s="143"/>
      <c r="Q117" s="158">
        <v>44460.918055555558</v>
      </c>
    </row>
    <row r="118" spans="1:17" s="119" customFormat="1" ht="17.399999999999999" x14ac:dyDescent="0.3">
      <c r="A118" s="138" t="str">
        <f>VLOOKUP(E118,'LISTADO ATM'!$A$2:$C$901,3,0)</f>
        <v>ESTE</v>
      </c>
      <c r="B118" s="144" t="s">
        <v>2728</v>
      </c>
      <c r="C118" s="94">
        <v>44460.152928240743</v>
      </c>
      <c r="D118" s="94" t="s">
        <v>2174</v>
      </c>
      <c r="E118" s="136">
        <v>217</v>
      </c>
      <c r="F118" s="138" t="str">
        <f>VLOOKUP(E118,VIP!$A$2:$O16102,2,0)</f>
        <v>DRBR217</v>
      </c>
      <c r="G118" s="138" t="str">
        <f>VLOOKUP(E118,'LISTADO ATM'!$A$2:$B$900,2,0)</f>
        <v xml:space="preserve">ATM Oficina Bávaro </v>
      </c>
      <c r="H118" s="138" t="str">
        <f>VLOOKUP(E118,VIP!$A$2:$O21063,7,FALSE)</f>
        <v>Si</v>
      </c>
      <c r="I118" s="138" t="str">
        <f>VLOOKUP(E118,VIP!$A$2:$O13028,8,FALSE)</f>
        <v>Si</v>
      </c>
      <c r="J118" s="138" t="str">
        <f>VLOOKUP(E118,VIP!$A$2:$O12978,8,FALSE)</f>
        <v>Si</v>
      </c>
      <c r="K118" s="138" t="str">
        <f>VLOOKUP(E118,VIP!$A$2:$O16552,6,0)</f>
        <v>NO</v>
      </c>
      <c r="L118" s="143" t="s">
        <v>2629</v>
      </c>
      <c r="M118" s="154" t="s">
        <v>2530</v>
      </c>
      <c r="N118" s="93" t="s">
        <v>2443</v>
      </c>
      <c r="O118" s="138" t="s">
        <v>2445</v>
      </c>
      <c r="P118" s="143"/>
      <c r="Q118" s="158">
        <v>44460.446817129632</v>
      </c>
    </row>
    <row r="119" spans="1:17" s="119" customFormat="1" ht="17.399999999999999" x14ac:dyDescent="0.3">
      <c r="A119" s="138" t="str">
        <f>VLOOKUP(E119,'LISTADO ATM'!$A$2:$C$901,3,0)</f>
        <v>DISTRITO NACIONAL</v>
      </c>
      <c r="B119" s="144" t="s">
        <v>2727</v>
      </c>
      <c r="C119" s="94">
        <v>44460.154780092591</v>
      </c>
      <c r="D119" s="94" t="s">
        <v>2174</v>
      </c>
      <c r="E119" s="136">
        <v>943</v>
      </c>
      <c r="F119" s="138" t="str">
        <f>VLOOKUP(E119,VIP!$A$2:$O16101,2,0)</f>
        <v>DRBR16K</v>
      </c>
      <c r="G119" s="138" t="str">
        <f>VLOOKUP(E119,'LISTADO ATM'!$A$2:$B$900,2,0)</f>
        <v xml:space="preserve">ATM Oficina Tránsito Terreste </v>
      </c>
      <c r="H119" s="138" t="str">
        <f>VLOOKUP(E119,VIP!$A$2:$O21062,7,FALSE)</f>
        <v>Si</v>
      </c>
      <c r="I119" s="138" t="str">
        <f>VLOOKUP(E119,VIP!$A$2:$O13027,8,FALSE)</f>
        <v>Si</v>
      </c>
      <c r="J119" s="138" t="str">
        <f>VLOOKUP(E119,VIP!$A$2:$O12977,8,FALSE)</f>
        <v>Si</v>
      </c>
      <c r="K119" s="138" t="str">
        <f>VLOOKUP(E119,VIP!$A$2:$O16551,6,0)</f>
        <v>NO</v>
      </c>
      <c r="L119" s="143" t="s">
        <v>2212</v>
      </c>
      <c r="M119" s="93" t="s">
        <v>2437</v>
      </c>
      <c r="N119" s="93" t="s">
        <v>2443</v>
      </c>
      <c r="O119" s="138" t="s">
        <v>2445</v>
      </c>
      <c r="P119" s="143"/>
      <c r="Q119" s="134" t="s">
        <v>2212</v>
      </c>
    </row>
    <row r="120" spans="1:17" s="119" customFormat="1" ht="17.399999999999999" x14ac:dyDescent="0.3">
      <c r="A120" s="138" t="str">
        <f>VLOOKUP(E120,'LISTADO ATM'!$A$2:$C$901,3,0)</f>
        <v>ESTE</v>
      </c>
      <c r="B120" s="144" t="s">
        <v>2726</v>
      </c>
      <c r="C120" s="94">
        <v>44460.192280092589</v>
      </c>
      <c r="D120" s="94" t="s">
        <v>2174</v>
      </c>
      <c r="E120" s="136">
        <v>159</v>
      </c>
      <c r="F120" s="138" t="str">
        <f>VLOOKUP(E120,VIP!$A$2:$O16100,2,0)</f>
        <v>DRBR159</v>
      </c>
      <c r="G120" s="138" t="str">
        <f>VLOOKUP(E120,'LISTADO ATM'!$A$2:$B$900,2,0)</f>
        <v xml:space="preserve">ATM Hotel Dreams Bayahibe I </v>
      </c>
      <c r="H120" s="138" t="str">
        <f>VLOOKUP(E120,VIP!$A$2:$O21061,7,FALSE)</f>
        <v>Si</v>
      </c>
      <c r="I120" s="138" t="str">
        <f>VLOOKUP(E120,VIP!$A$2:$O13026,8,FALSE)</f>
        <v>Si</v>
      </c>
      <c r="J120" s="138" t="str">
        <f>VLOOKUP(E120,VIP!$A$2:$O12976,8,FALSE)</f>
        <v>Si</v>
      </c>
      <c r="K120" s="138" t="str">
        <f>VLOOKUP(E120,VIP!$A$2:$O16550,6,0)</f>
        <v>NO</v>
      </c>
      <c r="L120" s="143" t="s">
        <v>2238</v>
      </c>
      <c r="M120" s="154" t="s">
        <v>2530</v>
      </c>
      <c r="N120" s="93" t="s">
        <v>2443</v>
      </c>
      <c r="O120" s="138" t="s">
        <v>2445</v>
      </c>
      <c r="P120" s="143"/>
      <c r="Q120" s="158">
        <v>44460.561099537037</v>
      </c>
    </row>
    <row r="121" spans="1:17" s="119" customFormat="1" ht="17.399999999999999" x14ac:dyDescent="0.3">
      <c r="A121" s="138" t="str">
        <f>VLOOKUP(E121,'LISTADO ATM'!$A$2:$C$901,3,0)</f>
        <v>NORTE</v>
      </c>
      <c r="B121" s="144" t="s">
        <v>2725</v>
      </c>
      <c r="C121" s="94">
        <v>44460.245671296296</v>
      </c>
      <c r="D121" s="94" t="s">
        <v>2175</v>
      </c>
      <c r="E121" s="136">
        <v>632</v>
      </c>
      <c r="F121" s="138" t="str">
        <f>VLOOKUP(E121,VIP!$A$2:$O16099,2,0)</f>
        <v>DRBR263</v>
      </c>
      <c r="G121" s="138" t="str">
        <f>VLOOKUP(E121,'LISTADO ATM'!$A$2:$B$900,2,0)</f>
        <v xml:space="preserve">ATM Autobanco Gurabo </v>
      </c>
      <c r="H121" s="138" t="str">
        <f>VLOOKUP(E121,VIP!$A$2:$O21060,7,FALSE)</f>
        <v>Si</v>
      </c>
      <c r="I121" s="138" t="str">
        <f>VLOOKUP(E121,VIP!$A$2:$O13025,8,FALSE)</f>
        <v>Si</v>
      </c>
      <c r="J121" s="138" t="str">
        <f>VLOOKUP(E121,VIP!$A$2:$O12975,8,FALSE)</f>
        <v>Si</v>
      </c>
      <c r="K121" s="138" t="str">
        <f>VLOOKUP(E121,VIP!$A$2:$O16549,6,0)</f>
        <v>NO</v>
      </c>
      <c r="L121" s="143" t="s">
        <v>2238</v>
      </c>
      <c r="M121" s="154" t="s">
        <v>2530</v>
      </c>
      <c r="N121" s="93" t="s">
        <v>2443</v>
      </c>
      <c r="O121" s="138" t="s">
        <v>2624</v>
      </c>
      <c r="P121" s="143"/>
      <c r="Q121" s="158">
        <v>44460.426215277781</v>
      </c>
    </row>
    <row r="122" spans="1:17" s="119" customFormat="1" ht="17.399999999999999" x14ac:dyDescent="0.3">
      <c r="A122" s="138" t="str">
        <f>VLOOKUP(E122,'LISTADO ATM'!$A$2:$C$901,3,0)</f>
        <v>SUR</v>
      </c>
      <c r="B122" s="144" t="s">
        <v>2724</v>
      </c>
      <c r="C122" s="94">
        <v>44460.246979166666</v>
      </c>
      <c r="D122" s="94" t="s">
        <v>2174</v>
      </c>
      <c r="E122" s="136">
        <v>45</v>
      </c>
      <c r="F122" s="138" t="str">
        <f>VLOOKUP(E122,VIP!$A$2:$O16098,2,0)</f>
        <v>DRBR045</v>
      </c>
      <c r="G122" s="138" t="str">
        <f>VLOOKUP(E122,'LISTADO ATM'!$A$2:$B$900,2,0)</f>
        <v xml:space="preserve">ATM Oficina Tamayo </v>
      </c>
      <c r="H122" s="138" t="str">
        <f>VLOOKUP(E122,VIP!$A$2:$O21059,7,FALSE)</f>
        <v>Si</v>
      </c>
      <c r="I122" s="138" t="str">
        <f>VLOOKUP(E122,VIP!$A$2:$O13024,8,FALSE)</f>
        <v>Si</v>
      </c>
      <c r="J122" s="138" t="str">
        <f>VLOOKUP(E122,VIP!$A$2:$O12974,8,FALSE)</f>
        <v>Si</v>
      </c>
      <c r="K122" s="138" t="str">
        <f>VLOOKUP(E122,VIP!$A$2:$O16548,6,0)</f>
        <v>SI</v>
      </c>
      <c r="L122" s="143" t="s">
        <v>2238</v>
      </c>
      <c r="M122" s="154" t="s">
        <v>2530</v>
      </c>
      <c r="N122" s="93" t="s">
        <v>2443</v>
      </c>
      <c r="O122" s="138" t="s">
        <v>2445</v>
      </c>
      <c r="P122" s="143"/>
      <c r="Q122" s="158">
        <v>44460.569594907407</v>
      </c>
    </row>
    <row r="123" spans="1:17" s="119" customFormat="1" ht="17.399999999999999" x14ac:dyDescent="0.3">
      <c r="A123" s="138" t="str">
        <f>VLOOKUP(E123,'LISTADO ATM'!$A$2:$C$901,3,0)</f>
        <v>SUR</v>
      </c>
      <c r="B123" s="144" t="s">
        <v>2762</v>
      </c>
      <c r="C123" s="94">
        <v>44460.325370370374</v>
      </c>
      <c r="D123" s="94" t="s">
        <v>2440</v>
      </c>
      <c r="E123" s="136">
        <v>783</v>
      </c>
      <c r="F123" s="138" t="str">
        <f>VLOOKUP(E123,VIP!$A$2:$O16127,2,0)</f>
        <v>DRBR303</v>
      </c>
      <c r="G123" s="138" t="str">
        <f>VLOOKUP(E123,'LISTADO ATM'!$A$2:$B$900,2,0)</f>
        <v xml:space="preserve">ATM Autobanco Alfa y Omega (Barahona) </v>
      </c>
      <c r="H123" s="138" t="str">
        <f>VLOOKUP(E123,VIP!$A$2:$O21088,7,FALSE)</f>
        <v>Si</v>
      </c>
      <c r="I123" s="138" t="str">
        <f>VLOOKUP(E123,VIP!$A$2:$O13053,8,FALSE)</f>
        <v>Si</v>
      </c>
      <c r="J123" s="138" t="str">
        <f>VLOOKUP(E123,VIP!$A$2:$O13003,8,FALSE)</f>
        <v>Si</v>
      </c>
      <c r="K123" s="138" t="str">
        <f>VLOOKUP(E123,VIP!$A$2:$O16577,6,0)</f>
        <v>NO</v>
      </c>
      <c r="L123" s="143" t="s">
        <v>2409</v>
      </c>
      <c r="M123" s="154" t="s">
        <v>2530</v>
      </c>
      <c r="N123" s="93" t="s">
        <v>2443</v>
      </c>
      <c r="O123" s="138" t="s">
        <v>2444</v>
      </c>
      <c r="P123" s="143"/>
      <c r="Q123" s="158">
        <v>44460.609363425923</v>
      </c>
    </row>
    <row r="124" spans="1:17" s="119" customFormat="1" ht="17.399999999999999" x14ac:dyDescent="0.3">
      <c r="A124" s="138" t="str">
        <f>VLOOKUP(E124,'LISTADO ATM'!$A$2:$C$901,3,0)</f>
        <v>NORTE</v>
      </c>
      <c r="B124" s="144" t="s">
        <v>2761</v>
      </c>
      <c r="C124" s="94">
        <v>44460.326979166668</v>
      </c>
      <c r="D124" s="94" t="s">
        <v>2459</v>
      </c>
      <c r="E124" s="136">
        <v>857</v>
      </c>
      <c r="F124" s="138" t="str">
        <f>VLOOKUP(E124,VIP!$A$2:$O16126,2,0)</f>
        <v>DRBR857</v>
      </c>
      <c r="G124" s="138" t="str">
        <f>VLOOKUP(E124,'LISTADO ATM'!$A$2:$B$900,2,0)</f>
        <v xml:space="preserve">ATM Oficina Los Alamos </v>
      </c>
      <c r="H124" s="138" t="str">
        <f>VLOOKUP(E124,VIP!$A$2:$O21087,7,FALSE)</f>
        <v>Si</v>
      </c>
      <c r="I124" s="138" t="str">
        <f>VLOOKUP(E124,VIP!$A$2:$O13052,8,FALSE)</f>
        <v>Si</v>
      </c>
      <c r="J124" s="138" t="str">
        <f>VLOOKUP(E124,VIP!$A$2:$O13002,8,FALSE)</f>
        <v>Si</v>
      </c>
      <c r="K124" s="138" t="str">
        <f>VLOOKUP(E124,VIP!$A$2:$O16576,6,0)</f>
        <v>NO</v>
      </c>
      <c r="L124" s="143" t="s">
        <v>2409</v>
      </c>
      <c r="M124" s="154" t="s">
        <v>2530</v>
      </c>
      <c r="N124" s="93" t="s">
        <v>2443</v>
      </c>
      <c r="O124" s="138" t="s">
        <v>2616</v>
      </c>
      <c r="P124" s="143"/>
      <c r="Q124" s="158">
        <v>44460.612268518518</v>
      </c>
    </row>
    <row r="125" spans="1:17" ht="17.399999999999999" x14ac:dyDescent="0.3">
      <c r="A125" s="138" t="str">
        <f>VLOOKUP(E125,'LISTADO ATM'!$A$2:$C$901,3,0)</f>
        <v>DISTRITO NACIONAL</v>
      </c>
      <c r="B125" s="144" t="s">
        <v>2760</v>
      </c>
      <c r="C125" s="94">
        <v>44460.329062500001</v>
      </c>
      <c r="D125" s="94" t="s">
        <v>2440</v>
      </c>
      <c r="E125" s="136">
        <v>552</v>
      </c>
      <c r="F125" s="138" t="str">
        <f>VLOOKUP(E125,VIP!$A$2:$O16125,2,0)</f>
        <v>DRBR323</v>
      </c>
      <c r="G125" s="138" t="str">
        <f>VLOOKUP(E125,'LISTADO ATM'!$A$2:$B$900,2,0)</f>
        <v xml:space="preserve">ATM Suprema Corte de Justicia </v>
      </c>
      <c r="H125" s="138" t="str">
        <f>VLOOKUP(E125,VIP!$A$2:$O21086,7,FALSE)</f>
        <v>Si</v>
      </c>
      <c r="I125" s="138" t="str">
        <f>VLOOKUP(E125,VIP!$A$2:$O13051,8,FALSE)</f>
        <v>Si</v>
      </c>
      <c r="J125" s="138" t="str">
        <f>VLOOKUP(E125,VIP!$A$2:$O13001,8,FALSE)</f>
        <v>Si</v>
      </c>
      <c r="K125" s="138" t="str">
        <f>VLOOKUP(E125,VIP!$A$2:$O16575,6,0)</f>
        <v>NO</v>
      </c>
      <c r="L125" s="143" t="s">
        <v>2433</v>
      </c>
      <c r="M125" s="154" t="s">
        <v>2530</v>
      </c>
      <c r="N125" s="93" t="s">
        <v>2443</v>
      </c>
      <c r="O125" s="138" t="s">
        <v>2444</v>
      </c>
      <c r="P125" s="143"/>
      <c r="Q125" s="158">
        <v>44460.708333333336</v>
      </c>
    </row>
    <row r="126" spans="1:17" ht="17.399999999999999" x14ac:dyDescent="0.3">
      <c r="A126" s="138" t="str">
        <f>VLOOKUP(E126,'LISTADO ATM'!$A$2:$C$901,3,0)</f>
        <v>NORTE</v>
      </c>
      <c r="B126" s="144" t="s">
        <v>2759</v>
      </c>
      <c r="C126" s="94">
        <v>44460.341527777775</v>
      </c>
      <c r="D126" s="94" t="s">
        <v>2614</v>
      </c>
      <c r="E126" s="136">
        <v>136</v>
      </c>
      <c r="F126" s="138" t="str">
        <f>VLOOKUP(E126,VIP!$A$2:$O16124,2,0)</f>
        <v>DRBR136</v>
      </c>
      <c r="G126" s="138" t="str">
        <f>VLOOKUP(E126,'LISTADO ATM'!$A$2:$B$900,2,0)</f>
        <v>ATM S/M Xtra (Santiago)</v>
      </c>
      <c r="H126" s="138" t="str">
        <f>VLOOKUP(E126,VIP!$A$2:$O21085,7,FALSE)</f>
        <v>Si</v>
      </c>
      <c r="I126" s="138" t="str">
        <f>VLOOKUP(E126,VIP!$A$2:$O13050,8,FALSE)</f>
        <v>Si</v>
      </c>
      <c r="J126" s="138" t="str">
        <f>VLOOKUP(E126,VIP!$A$2:$O13000,8,FALSE)</f>
        <v>Si</v>
      </c>
      <c r="K126" s="138" t="str">
        <f>VLOOKUP(E126,VIP!$A$2:$O16574,6,0)</f>
        <v>NO</v>
      </c>
      <c r="L126" s="143" t="s">
        <v>2409</v>
      </c>
      <c r="M126" s="154" t="s">
        <v>2530</v>
      </c>
      <c r="N126" s="93" t="s">
        <v>2443</v>
      </c>
      <c r="O126" s="138" t="s">
        <v>2615</v>
      </c>
      <c r="P126" s="143"/>
      <c r="Q126" s="158">
        <v>44460.568981481483</v>
      </c>
    </row>
    <row r="127" spans="1:17" ht="17.399999999999999" x14ac:dyDescent="0.3">
      <c r="A127" s="138" t="str">
        <f>VLOOKUP(E127,'LISTADO ATM'!$A$2:$C$901,3,0)</f>
        <v>NORTE</v>
      </c>
      <c r="B127" s="144" t="s">
        <v>2758</v>
      </c>
      <c r="C127" s="94">
        <v>44460.37568287037</v>
      </c>
      <c r="D127" s="94" t="s">
        <v>2175</v>
      </c>
      <c r="E127" s="136">
        <v>157</v>
      </c>
      <c r="F127" s="138" t="str">
        <f>VLOOKUP(E127,VIP!$A$2:$O16123,2,0)</f>
        <v>DRBR157</v>
      </c>
      <c r="G127" s="138" t="str">
        <f>VLOOKUP(E127,'LISTADO ATM'!$A$2:$B$900,2,0)</f>
        <v xml:space="preserve">ATM Oficina Samaná </v>
      </c>
      <c r="H127" s="138" t="str">
        <f>VLOOKUP(E127,VIP!$A$2:$O21084,7,FALSE)</f>
        <v>Si</v>
      </c>
      <c r="I127" s="138" t="str">
        <f>VLOOKUP(E127,VIP!$A$2:$O13049,8,FALSE)</f>
        <v>Si</v>
      </c>
      <c r="J127" s="138" t="str">
        <f>VLOOKUP(E127,VIP!$A$2:$O12999,8,FALSE)</f>
        <v>Si</v>
      </c>
      <c r="K127" s="138" t="str">
        <f>VLOOKUP(E127,VIP!$A$2:$O16573,6,0)</f>
        <v>SI</v>
      </c>
      <c r="L127" s="143" t="s">
        <v>2611</v>
      </c>
      <c r="M127" s="154" t="s">
        <v>2530</v>
      </c>
      <c r="N127" s="93" t="s">
        <v>2443</v>
      </c>
      <c r="O127" s="138" t="s">
        <v>2765</v>
      </c>
      <c r="P127" s="143"/>
      <c r="Q127" s="158">
        <v>44460.572118055556</v>
      </c>
    </row>
    <row r="128" spans="1:17" ht="17.399999999999999" x14ac:dyDescent="0.3">
      <c r="A128" s="138" t="str">
        <f>VLOOKUP(E128,'LISTADO ATM'!$A$2:$C$901,3,0)</f>
        <v>DISTRITO NACIONAL</v>
      </c>
      <c r="B128" s="144" t="s">
        <v>2757</v>
      </c>
      <c r="C128" s="94">
        <v>44460.378217592595</v>
      </c>
      <c r="D128" s="94" t="s">
        <v>2174</v>
      </c>
      <c r="E128" s="136">
        <v>57</v>
      </c>
      <c r="F128" s="138" t="str">
        <f>VLOOKUP(E128,VIP!$A$2:$O16122,2,0)</f>
        <v>DRBR057</v>
      </c>
      <c r="G128" s="138" t="str">
        <f>VLOOKUP(E128,'LISTADO ATM'!$A$2:$B$900,2,0)</f>
        <v xml:space="preserve">ATM Oficina Malecon Center </v>
      </c>
      <c r="H128" s="138" t="str">
        <f>VLOOKUP(E128,VIP!$A$2:$O21083,7,FALSE)</f>
        <v>Si</v>
      </c>
      <c r="I128" s="138" t="str">
        <f>VLOOKUP(E128,VIP!$A$2:$O13048,8,FALSE)</f>
        <v>Si</v>
      </c>
      <c r="J128" s="138" t="str">
        <f>VLOOKUP(E128,VIP!$A$2:$O12998,8,FALSE)</f>
        <v>Si</v>
      </c>
      <c r="K128" s="138" t="str">
        <f>VLOOKUP(E128,VIP!$A$2:$O16572,6,0)</f>
        <v>NO</v>
      </c>
      <c r="L128" s="143" t="s">
        <v>2455</v>
      </c>
      <c r="M128" s="154" t="s">
        <v>2530</v>
      </c>
      <c r="N128" s="93" t="s">
        <v>2443</v>
      </c>
      <c r="O128" s="138" t="s">
        <v>2445</v>
      </c>
      <c r="P128" s="143"/>
      <c r="Q128" s="158">
        <v>44460.569108796299</v>
      </c>
    </row>
    <row r="129" spans="1:17" ht="17.399999999999999" x14ac:dyDescent="0.3">
      <c r="A129" s="138" t="str">
        <f>VLOOKUP(E129,'LISTADO ATM'!$A$2:$C$901,3,0)</f>
        <v>NORTE</v>
      </c>
      <c r="B129" s="144" t="s">
        <v>2756</v>
      </c>
      <c r="C129" s="94">
        <v>44460.379490740743</v>
      </c>
      <c r="D129" s="94" t="s">
        <v>2614</v>
      </c>
      <c r="E129" s="136">
        <v>291</v>
      </c>
      <c r="F129" s="138" t="str">
        <f>VLOOKUP(E129,VIP!$A$2:$O16121,2,0)</f>
        <v>DRBR291</v>
      </c>
      <c r="G129" s="138" t="str">
        <f>VLOOKUP(E129,'LISTADO ATM'!$A$2:$B$900,2,0)</f>
        <v xml:space="preserve">ATM S/M Jumbo Las Colinas </v>
      </c>
      <c r="H129" s="138" t="str">
        <f>VLOOKUP(E129,VIP!$A$2:$O21082,7,FALSE)</f>
        <v>Si</v>
      </c>
      <c r="I129" s="138" t="str">
        <f>VLOOKUP(E129,VIP!$A$2:$O13047,8,FALSE)</f>
        <v>Si</v>
      </c>
      <c r="J129" s="138" t="str">
        <f>VLOOKUP(E129,VIP!$A$2:$O12997,8,FALSE)</f>
        <v>Si</v>
      </c>
      <c r="K129" s="138" t="str">
        <f>VLOOKUP(E129,VIP!$A$2:$O16571,6,0)</f>
        <v>NO</v>
      </c>
      <c r="L129" s="143" t="s">
        <v>2433</v>
      </c>
      <c r="M129" s="154" t="s">
        <v>2530</v>
      </c>
      <c r="N129" s="93" t="s">
        <v>2443</v>
      </c>
      <c r="O129" s="138" t="s">
        <v>2615</v>
      </c>
      <c r="P129" s="143"/>
      <c r="Q129" s="158">
        <v>44460.57712962963</v>
      </c>
    </row>
    <row r="130" spans="1:17" ht="17.399999999999999" x14ac:dyDescent="0.3">
      <c r="A130" s="138" t="str">
        <f>VLOOKUP(E130,'LISTADO ATM'!$A$2:$C$901,3,0)</f>
        <v>ESTE</v>
      </c>
      <c r="B130" s="144" t="s">
        <v>2755</v>
      </c>
      <c r="C130" s="94">
        <v>44460.385925925926</v>
      </c>
      <c r="D130" s="94" t="s">
        <v>2459</v>
      </c>
      <c r="E130" s="136">
        <v>844</v>
      </c>
      <c r="F130" s="138" t="str">
        <f>VLOOKUP(E130,VIP!$A$2:$O16120,2,0)</f>
        <v>DRBR844</v>
      </c>
      <c r="G130" s="138" t="str">
        <f>VLOOKUP(E130,'LISTADO ATM'!$A$2:$B$900,2,0)</f>
        <v xml:space="preserve">ATM San Juan Shopping Center (Bávaro) </v>
      </c>
      <c r="H130" s="138" t="str">
        <f>VLOOKUP(E130,VIP!$A$2:$O21081,7,FALSE)</f>
        <v>Si</v>
      </c>
      <c r="I130" s="138" t="str">
        <f>VLOOKUP(E130,VIP!$A$2:$O13046,8,FALSE)</f>
        <v>Si</v>
      </c>
      <c r="J130" s="138" t="str">
        <f>VLOOKUP(E130,VIP!$A$2:$O12996,8,FALSE)</f>
        <v>Si</v>
      </c>
      <c r="K130" s="138" t="str">
        <f>VLOOKUP(E130,VIP!$A$2:$O16570,6,0)</f>
        <v>NO</v>
      </c>
      <c r="L130" s="143" t="s">
        <v>2433</v>
      </c>
      <c r="M130" s="154" t="s">
        <v>2530</v>
      </c>
      <c r="N130" s="93" t="s">
        <v>2443</v>
      </c>
      <c r="O130" s="138" t="s">
        <v>2616</v>
      </c>
      <c r="P130" s="143"/>
      <c r="Q130" s="158">
        <v>44460.612083333333</v>
      </c>
    </row>
    <row r="131" spans="1:17" ht="17.399999999999999" x14ac:dyDescent="0.3">
      <c r="A131" s="138" t="str">
        <f>VLOOKUP(E131,'LISTADO ATM'!$A$2:$C$901,3,0)</f>
        <v>DISTRITO NACIONAL</v>
      </c>
      <c r="B131" s="144" t="s">
        <v>2754</v>
      </c>
      <c r="C131" s="94">
        <v>44460.387939814813</v>
      </c>
      <c r="D131" s="94" t="s">
        <v>2174</v>
      </c>
      <c r="E131" s="136">
        <v>542</v>
      </c>
      <c r="F131" s="138" t="str">
        <f>VLOOKUP(E131,VIP!$A$2:$O16119,2,0)</f>
        <v>DRBR542</v>
      </c>
      <c r="G131" s="138" t="str">
        <f>VLOOKUP(E131,'LISTADO ATM'!$A$2:$B$900,2,0)</f>
        <v>ATM S/M la Cadena Carretera Mella</v>
      </c>
      <c r="H131" s="138" t="str">
        <f>VLOOKUP(E131,VIP!$A$2:$O21080,7,FALSE)</f>
        <v>NO</v>
      </c>
      <c r="I131" s="138" t="str">
        <f>VLOOKUP(E131,VIP!$A$2:$O13045,8,FALSE)</f>
        <v>SI</v>
      </c>
      <c r="J131" s="138" t="str">
        <f>VLOOKUP(E131,VIP!$A$2:$O12995,8,FALSE)</f>
        <v>SI</v>
      </c>
      <c r="K131" s="138" t="str">
        <f>VLOOKUP(E131,VIP!$A$2:$O16569,6,0)</f>
        <v>NO</v>
      </c>
      <c r="L131" s="143" t="s">
        <v>2212</v>
      </c>
      <c r="M131" s="93" t="s">
        <v>2437</v>
      </c>
      <c r="N131" s="93" t="s">
        <v>2443</v>
      </c>
      <c r="O131" s="138" t="s">
        <v>2445</v>
      </c>
      <c r="P131" s="143"/>
      <c r="Q131" s="134" t="s">
        <v>2212</v>
      </c>
    </row>
    <row r="132" spans="1:17" ht="17.399999999999999" x14ac:dyDescent="0.3">
      <c r="A132" s="138" t="str">
        <f>VLOOKUP(E132,'LISTADO ATM'!$A$2:$C$901,3,0)</f>
        <v>NORTE</v>
      </c>
      <c r="B132" s="144" t="s">
        <v>2753</v>
      </c>
      <c r="C132" s="94">
        <v>44460.39</v>
      </c>
      <c r="D132" s="94" t="s">
        <v>2175</v>
      </c>
      <c r="E132" s="136">
        <v>299</v>
      </c>
      <c r="F132" s="138" t="str">
        <f>VLOOKUP(E132,VIP!$A$2:$O16118,2,0)</f>
        <v>DRBR299</v>
      </c>
      <c r="G132" s="138" t="str">
        <f>VLOOKUP(E132,'LISTADO ATM'!$A$2:$B$900,2,0)</f>
        <v xml:space="preserve">ATM S/M Aprezio Cotui </v>
      </c>
      <c r="H132" s="138" t="str">
        <f>VLOOKUP(E132,VIP!$A$2:$O21079,7,FALSE)</f>
        <v>Si</v>
      </c>
      <c r="I132" s="138" t="str">
        <f>VLOOKUP(E132,VIP!$A$2:$O13044,8,FALSE)</f>
        <v>Si</v>
      </c>
      <c r="J132" s="138" t="str">
        <f>VLOOKUP(E132,VIP!$A$2:$O12994,8,FALSE)</f>
        <v>Si</v>
      </c>
      <c r="K132" s="138" t="str">
        <f>VLOOKUP(E132,VIP!$A$2:$O16568,6,0)</f>
        <v>NO</v>
      </c>
      <c r="L132" s="143" t="s">
        <v>2212</v>
      </c>
      <c r="M132" s="154" t="s">
        <v>2530</v>
      </c>
      <c r="N132" s="93" t="s">
        <v>2443</v>
      </c>
      <c r="O132" s="138" t="s">
        <v>2624</v>
      </c>
      <c r="P132" s="143"/>
      <c r="Q132" s="158">
        <v>44460.883333333331</v>
      </c>
    </row>
    <row r="133" spans="1:17" ht="17.399999999999999" x14ac:dyDescent="0.3">
      <c r="A133" s="138" t="str">
        <f>VLOOKUP(E133,'LISTADO ATM'!$A$2:$C$901,3,0)</f>
        <v>DISTRITO NACIONAL</v>
      </c>
      <c r="B133" s="144" t="s">
        <v>2752</v>
      </c>
      <c r="C133" s="94">
        <v>44460.390682870369</v>
      </c>
      <c r="D133" s="94" t="s">
        <v>2440</v>
      </c>
      <c r="E133" s="136">
        <v>755</v>
      </c>
      <c r="F133" s="138" t="str">
        <f>VLOOKUP(E133,VIP!$A$2:$O16117,2,0)</f>
        <v>DRBR755</v>
      </c>
      <c r="G133" s="138" t="str">
        <f>VLOOKUP(E133,'LISTADO ATM'!$A$2:$B$900,2,0)</f>
        <v xml:space="preserve">ATM Oficina Galería del Este (Plaza) </v>
      </c>
      <c r="H133" s="138" t="str">
        <f>VLOOKUP(E133,VIP!$A$2:$O21078,7,FALSE)</f>
        <v>Si</v>
      </c>
      <c r="I133" s="138" t="str">
        <f>VLOOKUP(E133,VIP!$A$2:$O13043,8,FALSE)</f>
        <v>Si</v>
      </c>
      <c r="J133" s="138" t="str">
        <f>VLOOKUP(E133,VIP!$A$2:$O12993,8,FALSE)</f>
        <v>Si</v>
      </c>
      <c r="K133" s="138" t="str">
        <f>VLOOKUP(E133,VIP!$A$2:$O16567,6,0)</f>
        <v>NO</v>
      </c>
      <c r="L133" s="143" t="s">
        <v>2409</v>
      </c>
      <c r="M133" s="154" t="s">
        <v>2530</v>
      </c>
      <c r="N133" s="93" t="s">
        <v>2443</v>
      </c>
      <c r="O133" s="138" t="s">
        <v>2444</v>
      </c>
      <c r="P133" s="143"/>
      <c r="Q133" s="158">
        <v>44460.604942129627</v>
      </c>
    </row>
    <row r="134" spans="1:17" ht="17.399999999999999" x14ac:dyDescent="0.3">
      <c r="A134" s="138" t="str">
        <f>VLOOKUP(E134,'LISTADO ATM'!$A$2:$C$901,3,0)</f>
        <v>DISTRITO NACIONAL</v>
      </c>
      <c r="B134" s="144" t="s">
        <v>2751</v>
      </c>
      <c r="C134" s="94">
        <v>44460.391967592594</v>
      </c>
      <c r="D134" s="94" t="s">
        <v>2440</v>
      </c>
      <c r="E134" s="136">
        <v>904</v>
      </c>
      <c r="F134" s="138" t="str">
        <f>VLOOKUP(E134,VIP!$A$2:$O16116,2,0)</f>
        <v>DRBR24B</v>
      </c>
      <c r="G134" s="138" t="str">
        <f>VLOOKUP(E134,'LISTADO ATM'!$A$2:$B$900,2,0)</f>
        <v xml:space="preserve">ATM Oficina Multicentro La Sirena Churchill </v>
      </c>
      <c r="H134" s="138" t="str">
        <f>VLOOKUP(E134,VIP!$A$2:$O21077,7,FALSE)</f>
        <v>Si</v>
      </c>
      <c r="I134" s="138" t="str">
        <f>VLOOKUP(E134,VIP!$A$2:$O13042,8,FALSE)</f>
        <v>Si</v>
      </c>
      <c r="J134" s="138" t="str">
        <f>VLOOKUP(E134,VIP!$A$2:$O12992,8,FALSE)</f>
        <v>Si</v>
      </c>
      <c r="K134" s="138" t="str">
        <f>VLOOKUP(E134,VIP!$A$2:$O16566,6,0)</f>
        <v>SI</v>
      </c>
      <c r="L134" s="143" t="s">
        <v>2409</v>
      </c>
      <c r="M134" s="93" t="s">
        <v>2437</v>
      </c>
      <c r="N134" s="93" t="s">
        <v>2443</v>
      </c>
      <c r="O134" s="138" t="s">
        <v>2444</v>
      </c>
      <c r="P134" s="143"/>
      <c r="Q134" s="134" t="s">
        <v>2409</v>
      </c>
    </row>
    <row r="135" spans="1:17" ht="17.399999999999999" x14ac:dyDescent="0.3">
      <c r="A135" s="138" t="str">
        <f>VLOOKUP(E135,'LISTADO ATM'!$A$2:$C$901,3,0)</f>
        <v>DISTRITO NACIONAL</v>
      </c>
      <c r="B135" s="144" t="s">
        <v>2750</v>
      </c>
      <c r="C135" s="94">
        <v>44460.393321759257</v>
      </c>
      <c r="D135" s="94" t="s">
        <v>2440</v>
      </c>
      <c r="E135" s="136">
        <v>818</v>
      </c>
      <c r="F135" s="138" t="str">
        <f>VLOOKUP(E135,VIP!$A$2:$O16115,2,0)</f>
        <v>DRBR818</v>
      </c>
      <c r="G135" s="138" t="str">
        <f>VLOOKUP(E135,'LISTADO ATM'!$A$2:$B$900,2,0)</f>
        <v xml:space="preserve">ATM Juridicción Inmobiliaria </v>
      </c>
      <c r="H135" s="138" t="str">
        <f>VLOOKUP(E135,VIP!$A$2:$O21076,7,FALSE)</f>
        <v>No</v>
      </c>
      <c r="I135" s="138" t="str">
        <f>VLOOKUP(E135,VIP!$A$2:$O13041,8,FALSE)</f>
        <v>No</v>
      </c>
      <c r="J135" s="138" t="str">
        <f>VLOOKUP(E135,VIP!$A$2:$O12991,8,FALSE)</f>
        <v>No</v>
      </c>
      <c r="K135" s="138" t="str">
        <f>VLOOKUP(E135,VIP!$A$2:$O16565,6,0)</f>
        <v>NO</v>
      </c>
      <c r="L135" s="143" t="s">
        <v>2763</v>
      </c>
      <c r="M135" s="93" t="s">
        <v>2437</v>
      </c>
      <c r="N135" s="93" t="s">
        <v>2443</v>
      </c>
      <c r="O135" s="138" t="s">
        <v>2444</v>
      </c>
      <c r="P135" s="143"/>
      <c r="Q135" s="134" t="s">
        <v>2763</v>
      </c>
    </row>
    <row r="136" spans="1:17" ht="17.399999999999999" x14ac:dyDescent="0.3">
      <c r="A136" s="138" t="str">
        <f>VLOOKUP(E136,'LISTADO ATM'!$A$2:$C$901,3,0)</f>
        <v>NORTE</v>
      </c>
      <c r="B136" s="144" t="s">
        <v>2749</v>
      </c>
      <c r="C136" s="94">
        <v>44460.393530092595</v>
      </c>
      <c r="D136" s="94" t="s">
        <v>2614</v>
      </c>
      <c r="E136" s="136">
        <v>944</v>
      </c>
      <c r="F136" s="138" t="str">
        <f>VLOOKUP(E136,VIP!$A$2:$O16114,2,0)</f>
        <v>DRBR944</v>
      </c>
      <c r="G136" s="138" t="str">
        <f>VLOOKUP(E136,'LISTADO ATM'!$A$2:$B$900,2,0)</f>
        <v xml:space="preserve">ATM UNP Mao </v>
      </c>
      <c r="H136" s="138" t="str">
        <f>VLOOKUP(E136,VIP!$A$2:$O21075,7,FALSE)</f>
        <v>Si</v>
      </c>
      <c r="I136" s="138" t="str">
        <f>VLOOKUP(E136,VIP!$A$2:$O13040,8,FALSE)</f>
        <v>Si</v>
      </c>
      <c r="J136" s="138" t="str">
        <f>VLOOKUP(E136,VIP!$A$2:$O12990,8,FALSE)</f>
        <v>Si</v>
      </c>
      <c r="K136" s="138" t="str">
        <f>VLOOKUP(E136,VIP!$A$2:$O16564,6,0)</f>
        <v>NO</v>
      </c>
      <c r="L136" s="143" t="s">
        <v>2409</v>
      </c>
      <c r="M136" s="154" t="s">
        <v>2530</v>
      </c>
      <c r="N136" s="93" t="s">
        <v>2443</v>
      </c>
      <c r="O136" s="138" t="s">
        <v>2615</v>
      </c>
      <c r="P136" s="143"/>
      <c r="Q136" s="158">
        <v>44460.609340277777</v>
      </c>
    </row>
    <row r="137" spans="1:17" ht="17.399999999999999" x14ac:dyDescent="0.3">
      <c r="A137" s="138" t="str">
        <f>VLOOKUP(E137,'LISTADO ATM'!$A$2:$C$901,3,0)</f>
        <v>ESTE</v>
      </c>
      <c r="B137" s="144" t="s">
        <v>2748</v>
      </c>
      <c r="C137" s="94">
        <v>44460.397314814814</v>
      </c>
      <c r="D137" s="94" t="s">
        <v>2440</v>
      </c>
      <c r="E137" s="136">
        <v>353</v>
      </c>
      <c r="F137" s="138" t="str">
        <f>VLOOKUP(E137,VIP!$A$2:$O16113,2,0)</f>
        <v>DRBR353</v>
      </c>
      <c r="G137" s="138" t="str">
        <f>VLOOKUP(E137,'LISTADO ATM'!$A$2:$B$900,2,0)</f>
        <v xml:space="preserve">ATM Estación Boulevard Juan Dolio </v>
      </c>
      <c r="H137" s="138" t="str">
        <f>VLOOKUP(E137,VIP!$A$2:$O21074,7,FALSE)</f>
        <v>Si</v>
      </c>
      <c r="I137" s="138" t="str">
        <f>VLOOKUP(E137,VIP!$A$2:$O13039,8,FALSE)</f>
        <v>Si</v>
      </c>
      <c r="J137" s="138" t="str">
        <f>VLOOKUP(E137,VIP!$A$2:$O12989,8,FALSE)</f>
        <v>Si</v>
      </c>
      <c r="K137" s="138" t="str">
        <f>VLOOKUP(E137,VIP!$A$2:$O16563,6,0)</f>
        <v>NO</v>
      </c>
      <c r="L137" s="143" t="s">
        <v>2409</v>
      </c>
      <c r="M137" s="154" t="s">
        <v>2530</v>
      </c>
      <c r="N137" s="93" t="s">
        <v>2443</v>
      </c>
      <c r="O137" s="138" t="s">
        <v>2444</v>
      </c>
      <c r="P137" s="143"/>
      <c r="Q137" s="158">
        <v>44460.585312499999</v>
      </c>
    </row>
    <row r="138" spans="1:17" ht="17.399999999999999" x14ac:dyDescent="0.3">
      <c r="A138" s="138" t="str">
        <f>VLOOKUP(E138,'LISTADO ATM'!$A$2:$C$901,3,0)</f>
        <v>NORTE</v>
      </c>
      <c r="B138" s="144" t="s">
        <v>2747</v>
      </c>
      <c r="C138" s="94">
        <v>44460.399664351855</v>
      </c>
      <c r="D138" s="94" t="s">
        <v>2614</v>
      </c>
      <c r="E138" s="136">
        <v>645</v>
      </c>
      <c r="F138" s="138" t="str">
        <f>VLOOKUP(E138,VIP!$A$2:$O16112,2,0)</f>
        <v>DRBR329</v>
      </c>
      <c r="G138" s="138" t="str">
        <f>VLOOKUP(E138,'LISTADO ATM'!$A$2:$B$900,2,0)</f>
        <v xml:space="preserve">ATM UNP Cabrera </v>
      </c>
      <c r="H138" s="138" t="str">
        <f>VLOOKUP(E138,VIP!$A$2:$O21073,7,FALSE)</f>
        <v>Si</v>
      </c>
      <c r="I138" s="138" t="str">
        <f>VLOOKUP(E138,VIP!$A$2:$O13038,8,FALSE)</f>
        <v>Si</v>
      </c>
      <c r="J138" s="138" t="str">
        <f>VLOOKUP(E138,VIP!$A$2:$O12988,8,FALSE)</f>
        <v>Si</v>
      </c>
      <c r="K138" s="138" t="str">
        <f>VLOOKUP(E138,VIP!$A$2:$O16562,6,0)</f>
        <v>NO</v>
      </c>
      <c r="L138" s="143" t="s">
        <v>2409</v>
      </c>
      <c r="M138" s="154" t="s">
        <v>2530</v>
      </c>
      <c r="N138" s="93" t="s">
        <v>2443</v>
      </c>
      <c r="O138" s="138" t="s">
        <v>2615</v>
      </c>
      <c r="P138" s="143"/>
      <c r="Q138" s="158">
        <v>44460.708333333336</v>
      </c>
    </row>
    <row r="139" spans="1:17" ht="17.399999999999999" x14ac:dyDescent="0.3">
      <c r="A139" s="138" t="str">
        <f>VLOOKUP(E139,'LISTADO ATM'!$A$2:$C$901,3,0)</f>
        <v>DISTRITO NACIONAL</v>
      </c>
      <c r="B139" s="144" t="s">
        <v>2746</v>
      </c>
      <c r="C139" s="94">
        <v>44460.400972222225</v>
      </c>
      <c r="D139" s="94" t="s">
        <v>2174</v>
      </c>
      <c r="E139" s="136">
        <v>935</v>
      </c>
      <c r="F139" s="138" t="str">
        <f>VLOOKUP(E139,VIP!$A$2:$O16111,2,0)</f>
        <v>DRBR16J</v>
      </c>
      <c r="G139" s="138" t="str">
        <f>VLOOKUP(E139,'LISTADO ATM'!$A$2:$B$900,2,0)</f>
        <v xml:space="preserve">ATM Oficina John F. Kennedy </v>
      </c>
      <c r="H139" s="138" t="str">
        <f>VLOOKUP(E139,VIP!$A$2:$O21072,7,FALSE)</f>
        <v>Si</v>
      </c>
      <c r="I139" s="138" t="str">
        <f>VLOOKUP(E139,VIP!$A$2:$O13037,8,FALSE)</f>
        <v>Si</v>
      </c>
      <c r="J139" s="138" t="str">
        <f>VLOOKUP(E139,VIP!$A$2:$O12987,8,FALSE)</f>
        <v>Si</v>
      </c>
      <c r="K139" s="138" t="str">
        <f>VLOOKUP(E139,VIP!$A$2:$O16561,6,0)</f>
        <v>SI</v>
      </c>
      <c r="L139" s="143" t="s">
        <v>2764</v>
      </c>
      <c r="M139" s="154" t="s">
        <v>2530</v>
      </c>
      <c r="N139" s="93" t="s">
        <v>2443</v>
      </c>
      <c r="O139" s="138" t="s">
        <v>2445</v>
      </c>
      <c r="P139" s="143"/>
      <c r="Q139" s="158">
        <v>44460.585578703707</v>
      </c>
    </row>
    <row r="140" spans="1:17" s="119" customFormat="1" ht="17.399999999999999" x14ac:dyDescent="0.3">
      <c r="A140" s="138" t="str">
        <f>VLOOKUP(E140,'LISTADO ATM'!$A$2:$C$901,3,0)</f>
        <v>NORTE</v>
      </c>
      <c r="B140" s="144" t="s">
        <v>2745</v>
      </c>
      <c r="C140" s="94">
        <v>44460.407812500001</v>
      </c>
      <c r="D140" s="94" t="s">
        <v>2459</v>
      </c>
      <c r="E140" s="136">
        <v>497</v>
      </c>
      <c r="F140" s="138" t="str">
        <f>VLOOKUP(E140,VIP!$A$2:$O16110,2,0)</f>
        <v>DRBR497</v>
      </c>
      <c r="G140" s="138" t="str">
        <f>VLOOKUP(E140,'LISTADO ATM'!$A$2:$B$900,2,0)</f>
        <v xml:space="preserve">ATM Oficina El Portal II (Santiago) </v>
      </c>
      <c r="H140" s="138" t="str">
        <f>VLOOKUP(E140,VIP!$A$2:$O21071,7,FALSE)</f>
        <v>Si</v>
      </c>
      <c r="I140" s="138" t="str">
        <f>VLOOKUP(E140,VIP!$A$2:$O13036,8,FALSE)</f>
        <v>Si</v>
      </c>
      <c r="J140" s="138" t="str">
        <f>VLOOKUP(E140,VIP!$A$2:$O12986,8,FALSE)</f>
        <v>Si</v>
      </c>
      <c r="K140" s="138" t="str">
        <f>VLOOKUP(E140,VIP!$A$2:$O16560,6,0)</f>
        <v>SI</v>
      </c>
      <c r="L140" s="143" t="s">
        <v>2409</v>
      </c>
      <c r="M140" s="154" t="s">
        <v>2530</v>
      </c>
      <c r="N140" s="93" t="s">
        <v>2443</v>
      </c>
      <c r="O140" s="138" t="s">
        <v>2616</v>
      </c>
      <c r="P140" s="143"/>
      <c r="Q140" s="158">
        <v>44460.582442129627</v>
      </c>
    </row>
    <row r="141" spans="1:17" s="119" customFormat="1" ht="17.399999999999999" x14ac:dyDescent="0.3">
      <c r="A141" s="138" t="str">
        <f>VLOOKUP(E141,'LISTADO ATM'!$A$2:$C$901,3,0)</f>
        <v>NORTE</v>
      </c>
      <c r="B141" s="144" t="s">
        <v>2744</v>
      </c>
      <c r="C141" s="94">
        <v>44460.40829861111</v>
      </c>
      <c r="D141" s="94" t="s">
        <v>2614</v>
      </c>
      <c r="E141" s="136">
        <v>189</v>
      </c>
      <c r="F141" s="138" t="str">
        <f>VLOOKUP(E141,VIP!$A$2:$O16109,2,0)</f>
        <v>DRBR189</v>
      </c>
      <c r="G141" s="138" t="str">
        <f>VLOOKUP(E141,'LISTADO ATM'!$A$2:$B$900,2,0)</f>
        <v xml:space="preserve">ATM Comando Regional Cibao Central P.N. </v>
      </c>
      <c r="H141" s="138" t="str">
        <f>VLOOKUP(E141,VIP!$A$2:$O21070,7,FALSE)</f>
        <v>Si</v>
      </c>
      <c r="I141" s="138" t="str">
        <f>VLOOKUP(E141,VIP!$A$2:$O13035,8,FALSE)</f>
        <v>Si</v>
      </c>
      <c r="J141" s="138" t="str">
        <f>VLOOKUP(E141,VIP!$A$2:$O12985,8,FALSE)</f>
        <v>Si</v>
      </c>
      <c r="K141" s="138" t="str">
        <f>VLOOKUP(E141,VIP!$A$2:$O16559,6,0)</f>
        <v>NO</v>
      </c>
      <c r="L141" s="143" t="s">
        <v>2763</v>
      </c>
      <c r="M141" s="154" t="s">
        <v>2530</v>
      </c>
      <c r="N141" s="93" t="s">
        <v>2443</v>
      </c>
      <c r="O141" s="138" t="s">
        <v>2615</v>
      </c>
      <c r="P141" s="143"/>
      <c r="Q141" s="158">
        <v>44460.57508101852</v>
      </c>
    </row>
    <row r="142" spans="1:17" s="119" customFormat="1" ht="17.399999999999999" x14ac:dyDescent="0.3">
      <c r="A142" s="138" t="str">
        <f>VLOOKUP(E142,'LISTADO ATM'!$A$2:$C$901,3,0)</f>
        <v>NORTE</v>
      </c>
      <c r="B142" s="144" t="s">
        <v>2743</v>
      </c>
      <c r="C142" s="94">
        <v>44460.410590277781</v>
      </c>
      <c r="D142" s="94" t="s">
        <v>2614</v>
      </c>
      <c r="E142" s="136">
        <v>304</v>
      </c>
      <c r="F142" s="138" t="str">
        <f>VLOOKUP(E142,VIP!$A$2:$O16108,2,0)</f>
        <v>DRBR304</v>
      </c>
      <c r="G142" s="138" t="str">
        <f>VLOOKUP(E142,'LISTADO ATM'!$A$2:$B$900,2,0)</f>
        <v xml:space="preserve">ATM Multicentro La Sirena Estrella Sadhala </v>
      </c>
      <c r="H142" s="138" t="str">
        <f>VLOOKUP(E142,VIP!$A$2:$O21069,7,FALSE)</f>
        <v>Si</v>
      </c>
      <c r="I142" s="138" t="str">
        <f>VLOOKUP(E142,VIP!$A$2:$O13034,8,FALSE)</f>
        <v>Si</v>
      </c>
      <c r="J142" s="138" t="str">
        <f>VLOOKUP(E142,VIP!$A$2:$O12984,8,FALSE)</f>
        <v>Si</v>
      </c>
      <c r="K142" s="138" t="str">
        <f>VLOOKUP(E142,VIP!$A$2:$O16558,6,0)</f>
        <v>NO</v>
      </c>
      <c r="L142" s="143" t="s">
        <v>2409</v>
      </c>
      <c r="M142" s="154" t="s">
        <v>2530</v>
      </c>
      <c r="N142" s="93" t="s">
        <v>2443</v>
      </c>
      <c r="O142" s="138" t="s">
        <v>2615</v>
      </c>
      <c r="P142" s="143"/>
      <c r="Q142" s="158">
        <v>44460.578553240739</v>
      </c>
    </row>
    <row r="143" spans="1:17" s="119" customFormat="1" ht="17.399999999999999" x14ac:dyDescent="0.3">
      <c r="A143" s="138" t="str">
        <f>VLOOKUP(E143,'LISTADO ATM'!$A$2:$C$901,3,0)</f>
        <v>NORTE</v>
      </c>
      <c r="B143" s="144" t="s">
        <v>2766</v>
      </c>
      <c r="C143" s="94">
        <v>44460.411273148151</v>
      </c>
      <c r="D143" s="94" t="s">
        <v>2459</v>
      </c>
      <c r="E143" s="136">
        <v>969</v>
      </c>
      <c r="F143" s="138" t="str">
        <f>VLOOKUP(E143,VIP!$A$2:$O16123,2,0)</f>
        <v>DRBR12F</v>
      </c>
      <c r="G143" s="138" t="str">
        <f>VLOOKUP(E143,'LISTADO ATM'!$A$2:$B$900,2,0)</f>
        <v xml:space="preserve">ATM Oficina El Sol I (Santiago) </v>
      </c>
      <c r="H143" s="138" t="str">
        <f>VLOOKUP(E143,VIP!$A$2:$O21084,7,FALSE)</f>
        <v>Si</v>
      </c>
      <c r="I143" s="138" t="str">
        <f>VLOOKUP(E143,VIP!$A$2:$O13049,8,FALSE)</f>
        <v>Si</v>
      </c>
      <c r="J143" s="138" t="str">
        <f>VLOOKUP(E143,VIP!$A$2:$O12999,8,FALSE)</f>
        <v>Si</v>
      </c>
      <c r="K143" s="138" t="str">
        <f>VLOOKUP(E143,VIP!$A$2:$O16573,6,0)</f>
        <v>SI</v>
      </c>
      <c r="L143" s="143" t="s">
        <v>2764</v>
      </c>
      <c r="M143" s="154" t="s">
        <v>2530</v>
      </c>
      <c r="N143" s="154" t="s">
        <v>2632</v>
      </c>
      <c r="O143" s="138" t="s">
        <v>2767</v>
      </c>
      <c r="P143" s="143"/>
      <c r="Q143" s="154" t="s">
        <v>2530</v>
      </c>
    </row>
    <row r="144" spans="1:17" s="119" customFormat="1" ht="17.399999999999999" x14ac:dyDescent="0.3">
      <c r="A144" s="138" t="str">
        <f>VLOOKUP(E144,'LISTADO ATM'!$A$2:$C$901,3,0)</f>
        <v>DISTRITO NACIONAL</v>
      </c>
      <c r="B144" s="144" t="s">
        <v>2742</v>
      </c>
      <c r="C144" s="94">
        <v>44460.412372685183</v>
      </c>
      <c r="D144" s="94" t="s">
        <v>2440</v>
      </c>
      <c r="E144" s="136">
        <v>363</v>
      </c>
      <c r="F144" s="138" t="str">
        <f>VLOOKUP(E144,VIP!$A$2:$O16107,2,0)</f>
        <v>DRBR363</v>
      </c>
      <c r="G144" s="138" t="str">
        <f>VLOOKUP(E144,'LISTADO ATM'!$A$2:$B$900,2,0)</f>
        <v>ATM Sirena Villa Mella</v>
      </c>
      <c r="H144" s="138" t="str">
        <f>VLOOKUP(E144,VIP!$A$2:$O21068,7,FALSE)</f>
        <v>N/A</v>
      </c>
      <c r="I144" s="138" t="str">
        <f>VLOOKUP(E144,VIP!$A$2:$O13033,8,FALSE)</f>
        <v>N/A</v>
      </c>
      <c r="J144" s="138" t="str">
        <f>VLOOKUP(E144,VIP!$A$2:$O12983,8,FALSE)</f>
        <v>N/A</v>
      </c>
      <c r="K144" s="138" t="str">
        <f>VLOOKUP(E144,VIP!$A$2:$O16557,6,0)</f>
        <v>N/A</v>
      </c>
      <c r="L144" s="143" t="s">
        <v>2409</v>
      </c>
      <c r="M144" s="154" t="s">
        <v>2530</v>
      </c>
      <c r="N144" s="93" t="s">
        <v>2443</v>
      </c>
      <c r="O144" s="138" t="s">
        <v>2444</v>
      </c>
      <c r="P144" s="143"/>
      <c r="Q144" s="158">
        <v>44460.708333333336</v>
      </c>
    </row>
    <row r="145" spans="1:17" s="119" customFormat="1" ht="17.399999999999999" x14ac:dyDescent="0.3">
      <c r="A145" s="138" t="str">
        <f>VLOOKUP(E145,'LISTADO ATM'!$A$2:$C$901,3,0)</f>
        <v>DISTRITO NACIONAL</v>
      </c>
      <c r="B145" s="144" t="s">
        <v>2741</v>
      </c>
      <c r="C145" s="94">
        <v>44460.414537037039</v>
      </c>
      <c r="D145" s="94" t="s">
        <v>2440</v>
      </c>
      <c r="E145" s="136">
        <v>416</v>
      </c>
      <c r="F145" s="138" t="str">
        <f>VLOOKUP(E145,VIP!$A$2:$O16106,2,0)</f>
        <v>DRBR416</v>
      </c>
      <c r="G145" s="138" t="str">
        <f>VLOOKUP(E145,'LISTADO ATM'!$A$2:$B$900,2,0)</f>
        <v xml:space="preserve">ATM Autobanco San Martín II </v>
      </c>
      <c r="H145" s="138" t="str">
        <f>VLOOKUP(E145,VIP!$A$2:$O21067,7,FALSE)</f>
        <v>Si</v>
      </c>
      <c r="I145" s="138" t="str">
        <f>VLOOKUP(E145,VIP!$A$2:$O13032,8,FALSE)</f>
        <v>Si</v>
      </c>
      <c r="J145" s="138" t="str">
        <f>VLOOKUP(E145,VIP!$A$2:$O12982,8,FALSE)</f>
        <v>Si</v>
      </c>
      <c r="K145" s="138" t="str">
        <f>VLOOKUP(E145,VIP!$A$2:$O16556,6,0)</f>
        <v>NO</v>
      </c>
      <c r="L145" s="143" t="s">
        <v>2409</v>
      </c>
      <c r="M145" s="93" t="s">
        <v>2437</v>
      </c>
      <c r="N145" s="93" t="s">
        <v>2443</v>
      </c>
      <c r="O145" s="138" t="s">
        <v>2444</v>
      </c>
      <c r="P145" s="143"/>
      <c r="Q145" s="134" t="s">
        <v>2409</v>
      </c>
    </row>
    <row r="146" spans="1:17" s="119" customFormat="1" ht="17.399999999999999" x14ac:dyDescent="0.3">
      <c r="A146" s="138" t="str">
        <f>VLOOKUP(E146,'LISTADO ATM'!$A$2:$C$901,3,0)</f>
        <v>DISTRITO NACIONAL</v>
      </c>
      <c r="B146" s="144" t="s">
        <v>2740</v>
      </c>
      <c r="C146" s="94">
        <v>44460.417199074072</v>
      </c>
      <c r="D146" s="94" t="s">
        <v>2440</v>
      </c>
      <c r="E146" s="136">
        <v>559</v>
      </c>
      <c r="F146" s="138" t="str">
        <f>VLOOKUP(E146,VIP!$A$2:$O16105,2,0)</f>
        <v>DRBR559</v>
      </c>
      <c r="G146" s="138" t="str">
        <f>VLOOKUP(E146,'LISTADO ATM'!$A$2:$B$900,2,0)</f>
        <v xml:space="preserve">ATM UNP Metro I </v>
      </c>
      <c r="H146" s="138" t="str">
        <f>VLOOKUP(E146,VIP!$A$2:$O21066,7,FALSE)</f>
        <v>Si</v>
      </c>
      <c r="I146" s="138" t="str">
        <f>VLOOKUP(E146,VIP!$A$2:$O13031,8,FALSE)</f>
        <v>Si</v>
      </c>
      <c r="J146" s="138" t="str">
        <f>VLOOKUP(E146,VIP!$A$2:$O12981,8,FALSE)</f>
        <v>Si</v>
      </c>
      <c r="K146" s="138" t="str">
        <f>VLOOKUP(E146,VIP!$A$2:$O16555,6,0)</f>
        <v>SI</v>
      </c>
      <c r="L146" s="143" t="s">
        <v>2409</v>
      </c>
      <c r="M146" s="93" t="s">
        <v>2437</v>
      </c>
      <c r="N146" s="93" t="s">
        <v>2443</v>
      </c>
      <c r="O146" s="138" t="s">
        <v>2444</v>
      </c>
      <c r="P146" s="143"/>
      <c r="Q146" s="134" t="s">
        <v>2409</v>
      </c>
    </row>
    <row r="147" spans="1:17" s="119" customFormat="1" ht="17.399999999999999" x14ac:dyDescent="0.3">
      <c r="A147" s="138" t="str">
        <f>VLOOKUP(E147,'LISTADO ATM'!$A$2:$C$901,3,0)</f>
        <v>NORTE</v>
      </c>
      <c r="B147" s="144" t="s">
        <v>2739</v>
      </c>
      <c r="C147" s="94">
        <v>44460.419444444444</v>
      </c>
      <c r="D147" s="94" t="s">
        <v>2614</v>
      </c>
      <c r="E147" s="136">
        <v>198</v>
      </c>
      <c r="F147" s="138" t="str">
        <f>VLOOKUP(E147,VIP!$A$2:$O16104,2,0)</f>
        <v>DRBR198</v>
      </c>
      <c r="G147" s="138" t="str">
        <f>VLOOKUP(E147,'LISTADO ATM'!$A$2:$B$900,2,0)</f>
        <v xml:space="preserve">ATM Almacenes El Encanto  (Santiago) </v>
      </c>
      <c r="H147" s="138" t="str">
        <f>VLOOKUP(E147,VIP!$A$2:$O21065,7,FALSE)</f>
        <v>NO</v>
      </c>
      <c r="I147" s="138" t="str">
        <f>VLOOKUP(E147,VIP!$A$2:$O13030,8,FALSE)</f>
        <v>NO</v>
      </c>
      <c r="J147" s="138" t="str">
        <f>VLOOKUP(E147,VIP!$A$2:$O12980,8,FALSE)</f>
        <v>NO</v>
      </c>
      <c r="K147" s="138" t="str">
        <f>VLOOKUP(E147,VIP!$A$2:$O16554,6,0)</f>
        <v>NO</v>
      </c>
      <c r="L147" s="143" t="s">
        <v>2409</v>
      </c>
      <c r="M147" s="154" t="s">
        <v>2530</v>
      </c>
      <c r="N147" s="93" t="s">
        <v>2443</v>
      </c>
      <c r="O147" s="138" t="s">
        <v>2615</v>
      </c>
      <c r="P147" s="143"/>
      <c r="Q147" s="158">
        <v>44460.574212962965</v>
      </c>
    </row>
    <row r="148" spans="1:17" s="119" customFormat="1" ht="17.399999999999999" x14ac:dyDescent="0.3">
      <c r="A148" s="138" t="str">
        <f>VLOOKUP(E148,'LISTADO ATM'!$A$2:$C$901,3,0)</f>
        <v>NORTE</v>
      </c>
      <c r="B148" s="144" t="s">
        <v>2738</v>
      </c>
      <c r="C148" s="94">
        <v>44460.424247685187</v>
      </c>
      <c r="D148" s="94" t="s">
        <v>2614</v>
      </c>
      <c r="E148" s="136">
        <v>819</v>
      </c>
      <c r="F148" s="138" t="str">
        <f>VLOOKUP(E148,VIP!$A$2:$O16103,2,0)</f>
        <v>DRBR819</v>
      </c>
      <c r="G148" s="138" t="str">
        <f>VLOOKUP(E148,'LISTADO ATM'!$A$2:$B$900,2,0)</f>
        <v xml:space="preserve">ATM Jurisdicción Inmobiliaria (Santiago) </v>
      </c>
      <c r="H148" s="138" t="str">
        <f>VLOOKUP(E148,VIP!$A$2:$O21064,7,FALSE)</f>
        <v>No</v>
      </c>
      <c r="I148" s="138" t="str">
        <f>VLOOKUP(E148,VIP!$A$2:$O13029,8,FALSE)</f>
        <v>No</v>
      </c>
      <c r="J148" s="138" t="str">
        <f>VLOOKUP(E148,VIP!$A$2:$O12979,8,FALSE)</f>
        <v>No</v>
      </c>
      <c r="K148" s="138" t="str">
        <f>VLOOKUP(E148,VIP!$A$2:$O16553,6,0)</f>
        <v>NO</v>
      </c>
      <c r="L148" s="143" t="s">
        <v>2409</v>
      </c>
      <c r="M148" s="154" t="s">
        <v>2530</v>
      </c>
      <c r="N148" s="93" t="s">
        <v>2443</v>
      </c>
      <c r="O148" s="138" t="s">
        <v>2615</v>
      </c>
      <c r="P148" s="143"/>
      <c r="Q148" s="158">
        <v>44460.608541666668</v>
      </c>
    </row>
    <row r="149" spans="1:17" s="119" customFormat="1" ht="17.399999999999999" x14ac:dyDescent="0.3">
      <c r="A149" s="138" t="str">
        <f>VLOOKUP(E149,'LISTADO ATM'!$A$2:$C$901,3,0)</f>
        <v>DISTRITO NACIONAL</v>
      </c>
      <c r="B149" s="144" t="s">
        <v>2737</v>
      </c>
      <c r="C149" s="94">
        <v>44460.425717592596</v>
      </c>
      <c r="D149" s="94" t="s">
        <v>2440</v>
      </c>
      <c r="E149" s="136">
        <v>914</v>
      </c>
      <c r="F149" s="138" t="str">
        <f>VLOOKUP(E149,VIP!$A$2:$O16102,2,0)</f>
        <v>DRBR914</v>
      </c>
      <c r="G149" s="138" t="str">
        <f>VLOOKUP(E149,'LISTADO ATM'!$A$2:$B$900,2,0)</f>
        <v xml:space="preserve">ATM Clínica Abreu </v>
      </c>
      <c r="H149" s="138" t="str">
        <f>VLOOKUP(E149,VIP!$A$2:$O21063,7,FALSE)</f>
        <v>Si</v>
      </c>
      <c r="I149" s="138" t="str">
        <f>VLOOKUP(E149,VIP!$A$2:$O13028,8,FALSE)</f>
        <v>No</v>
      </c>
      <c r="J149" s="138" t="str">
        <f>VLOOKUP(E149,VIP!$A$2:$O12978,8,FALSE)</f>
        <v>No</v>
      </c>
      <c r="K149" s="138" t="str">
        <f>VLOOKUP(E149,VIP!$A$2:$O16552,6,0)</f>
        <v>NO</v>
      </c>
      <c r="L149" s="143" t="s">
        <v>2409</v>
      </c>
      <c r="M149" s="154" t="s">
        <v>2530</v>
      </c>
      <c r="N149" s="93" t="s">
        <v>2443</v>
      </c>
      <c r="O149" s="138" t="s">
        <v>2444</v>
      </c>
      <c r="P149" s="143"/>
      <c r="Q149" s="158">
        <v>44460.708333333336</v>
      </c>
    </row>
    <row r="150" spans="1:17" s="119" customFormat="1" ht="17.399999999999999" x14ac:dyDescent="0.3">
      <c r="A150" s="138" t="str">
        <f>VLOOKUP(E150,'LISTADO ATM'!$A$2:$C$901,3,0)</f>
        <v>DISTRITO NACIONAL</v>
      </c>
      <c r="B150" s="144" t="s">
        <v>2736</v>
      </c>
      <c r="C150" s="94">
        <v>44460.446458333332</v>
      </c>
      <c r="D150" s="94" t="s">
        <v>2440</v>
      </c>
      <c r="E150" s="136">
        <v>327</v>
      </c>
      <c r="F150" s="138" t="str">
        <f>VLOOKUP(E150,VIP!$A$2:$O16101,2,0)</f>
        <v>DRBR327</v>
      </c>
      <c r="G150" s="138" t="str">
        <f>VLOOKUP(E150,'LISTADO ATM'!$A$2:$B$900,2,0)</f>
        <v xml:space="preserve">ATM UNP CCN (Nacional 27 de Febrero) </v>
      </c>
      <c r="H150" s="138" t="str">
        <f>VLOOKUP(E150,VIP!$A$2:$O21062,7,FALSE)</f>
        <v>Si</v>
      </c>
      <c r="I150" s="138" t="str">
        <f>VLOOKUP(E150,VIP!$A$2:$O13027,8,FALSE)</f>
        <v>Si</v>
      </c>
      <c r="J150" s="138" t="str">
        <f>VLOOKUP(E150,VIP!$A$2:$O12977,8,FALSE)</f>
        <v>Si</v>
      </c>
      <c r="K150" s="138" t="str">
        <f>VLOOKUP(E150,VIP!$A$2:$O16551,6,0)</f>
        <v>NO</v>
      </c>
      <c r="L150" s="143" t="s">
        <v>2433</v>
      </c>
      <c r="M150" s="154" t="s">
        <v>2530</v>
      </c>
      <c r="N150" s="93" t="s">
        <v>2443</v>
      </c>
      <c r="O150" s="138" t="s">
        <v>2444</v>
      </c>
      <c r="P150" s="143"/>
      <c r="Q150" s="158">
        <v>44460.585856481484</v>
      </c>
    </row>
    <row r="151" spans="1:17" s="119" customFormat="1" ht="17.399999999999999" x14ac:dyDescent="0.3">
      <c r="A151" s="138" t="str">
        <f>VLOOKUP(E151,'LISTADO ATM'!$A$2:$C$901,3,0)</f>
        <v>DISTRITO NACIONAL</v>
      </c>
      <c r="B151" s="144" t="s">
        <v>2735</v>
      </c>
      <c r="C151" s="94">
        <v>44460.456331018519</v>
      </c>
      <c r="D151" s="94" t="s">
        <v>2174</v>
      </c>
      <c r="E151" s="136">
        <v>517</v>
      </c>
      <c r="F151" s="138" t="str">
        <f>VLOOKUP(E151,VIP!$A$2:$O16100,2,0)</f>
        <v>DRBR517</v>
      </c>
      <c r="G151" s="138" t="str">
        <f>VLOOKUP(E151,'LISTADO ATM'!$A$2:$B$900,2,0)</f>
        <v xml:space="preserve">ATM Autobanco Oficina Sans Soucí </v>
      </c>
      <c r="H151" s="138" t="str">
        <f>VLOOKUP(E151,VIP!$A$2:$O21061,7,FALSE)</f>
        <v>Si</v>
      </c>
      <c r="I151" s="138" t="str">
        <f>VLOOKUP(E151,VIP!$A$2:$O13026,8,FALSE)</f>
        <v>Si</v>
      </c>
      <c r="J151" s="138" t="str">
        <f>VLOOKUP(E151,VIP!$A$2:$O12976,8,FALSE)</f>
        <v>Si</v>
      </c>
      <c r="K151" s="138" t="str">
        <f>VLOOKUP(E151,VIP!$A$2:$O16550,6,0)</f>
        <v>SI</v>
      </c>
      <c r="L151" s="143" t="s">
        <v>2212</v>
      </c>
      <c r="M151" s="93" t="s">
        <v>2437</v>
      </c>
      <c r="N151" s="93" t="s">
        <v>2443</v>
      </c>
      <c r="O151" s="138" t="s">
        <v>2445</v>
      </c>
      <c r="P151" s="143"/>
      <c r="Q151" s="134" t="s">
        <v>2212</v>
      </c>
    </row>
    <row r="152" spans="1:17" s="119" customFormat="1" ht="17.399999999999999" x14ac:dyDescent="0.3">
      <c r="A152" s="138" t="str">
        <f>VLOOKUP(E152,'LISTADO ATM'!$A$2:$C$901,3,0)</f>
        <v>ESTE</v>
      </c>
      <c r="B152" s="144" t="s">
        <v>2734</v>
      </c>
      <c r="C152" s="94">
        <v>44460.460474537038</v>
      </c>
      <c r="D152" s="94" t="s">
        <v>2174</v>
      </c>
      <c r="E152" s="136">
        <v>673</v>
      </c>
      <c r="F152" s="138" t="str">
        <f>VLOOKUP(E152,VIP!$A$2:$O16133,2,0)</f>
        <v>DRBR673</v>
      </c>
      <c r="G152" s="138" t="str">
        <f>VLOOKUP(E152,'LISTADO ATM'!$A$2:$B$900,2,0)</f>
        <v>ATM Clínica Dr. Cruz Jiminián</v>
      </c>
      <c r="H152" s="138" t="str">
        <f>VLOOKUP(E152,VIP!$A$2:$O21094,7,FALSE)</f>
        <v>Si</v>
      </c>
      <c r="I152" s="138" t="str">
        <f>VLOOKUP(E152,VIP!$A$2:$O13059,8,FALSE)</f>
        <v>Si</v>
      </c>
      <c r="J152" s="138" t="str">
        <f>VLOOKUP(E152,VIP!$A$2:$O13009,8,FALSE)</f>
        <v>Si</v>
      </c>
      <c r="K152" s="138" t="str">
        <f>VLOOKUP(E152,VIP!$A$2:$O16583,6,0)</f>
        <v>NO</v>
      </c>
      <c r="L152" s="143" t="s">
        <v>2238</v>
      </c>
      <c r="M152" s="93" t="s">
        <v>2437</v>
      </c>
      <c r="N152" s="93" t="s">
        <v>2443</v>
      </c>
      <c r="O152" s="138" t="s">
        <v>2445</v>
      </c>
      <c r="P152" s="143"/>
      <c r="Q152" s="134" t="s">
        <v>2238</v>
      </c>
    </row>
    <row r="153" spans="1:17" s="119" customFormat="1" ht="17.399999999999999" x14ac:dyDescent="0.3">
      <c r="A153" s="138" t="str">
        <f>VLOOKUP(E153,'LISTADO ATM'!$A$2:$C$901,3,0)</f>
        <v>SUR</v>
      </c>
      <c r="B153" s="144" t="s">
        <v>2800</v>
      </c>
      <c r="C153" s="94">
        <v>44460.463958333334</v>
      </c>
      <c r="D153" s="94" t="s">
        <v>2440</v>
      </c>
      <c r="E153" s="136">
        <v>995</v>
      </c>
      <c r="F153" s="138" t="str">
        <f>VLOOKUP(E153,VIP!$A$2:$O16132,2,0)</f>
        <v>DRBR545</v>
      </c>
      <c r="G153" s="138" t="str">
        <f>VLOOKUP(E153,'LISTADO ATM'!$A$2:$B$900,2,0)</f>
        <v xml:space="preserve">ATM Oficina San Cristobal III (Lobby) </v>
      </c>
      <c r="H153" s="138" t="str">
        <f>VLOOKUP(E153,VIP!$A$2:$O21093,7,FALSE)</f>
        <v>Si</v>
      </c>
      <c r="I153" s="138" t="str">
        <f>VLOOKUP(E153,VIP!$A$2:$O13058,8,FALSE)</f>
        <v>No</v>
      </c>
      <c r="J153" s="138" t="str">
        <f>VLOOKUP(E153,VIP!$A$2:$O13008,8,FALSE)</f>
        <v>No</v>
      </c>
      <c r="K153" s="138" t="str">
        <f>VLOOKUP(E153,VIP!$A$2:$O16582,6,0)</f>
        <v>NO</v>
      </c>
      <c r="L153" s="143" t="s">
        <v>2409</v>
      </c>
      <c r="M153" s="154" t="s">
        <v>2530</v>
      </c>
      <c r="N153" s="93" t="s">
        <v>2443</v>
      </c>
      <c r="O153" s="138" t="s">
        <v>2444</v>
      </c>
      <c r="P153" s="143"/>
      <c r="Q153" s="158">
        <v>44460.708333333336</v>
      </c>
    </row>
    <row r="154" spans="1:17" s="119" customFormat="1" ht="17.399999999999999" x14ac:dyDescent="0.3">
      <c r="A154" s="138" t="str">
        <f>VLOOKUP(E154,'LISTADO ATM'!$A$2:$C$901,3,0)</f>
        <v>DISTRITO NACIONAL</v>
      </c>
      <c r="B154" s="144" t="s">
        <v>2799</v>
      </c>
      <c r="C154" s="94">
        <v>44460.467129629629</v>
      </c>
      <c r="D154" s="94" t="s">
        <v>2440</v>
      </c>
      <c r="E154" s="136">
        <v>949</v>
      </c>
      <c r="F154" s="138" t="str">
        <f>VLOOKUP(E154,VIP!$A$2:$O16131,2,0)</f>
        <v>DRBR23D</v>
      </c>
      <c r="G154" s="138" t="str">
        <f>VLOOKUP(E154,'LISTADO ATM'!$A$2:$B$900,2,0)</f>
        <v xml:space="preserve">ATM S/M Bravo San Isidro Coral Mall </v>
      </c>
      <c r="H154" s="138" t="str">
        <f>VLOOKUP(E154,VIP!$A$2:$O21092,7,FALSE)</f>
        <v>Si</v>
      </c>
      <c r="I154" s="138" t="str">
        <f>VLOOKUP(E154,VIP!$A$2:$O13057,8,FALSE)</f>
        <v>No</v>
      </c>
      <c r="J154" s="138" t="str">
        <f>VLOOKUP(E154,VIP!$A$2:$O13007,8,FALSE)</f>
        <v>No</v>
      </c>
      <c r="K154" s="138" t="str">
        <f>VLOOKUP(E154,VIP!$A$2:$O16581,6,0)</f>
        <v>NO</v>
      </c>
      <c r="L154" s="143" t="s">
        <v>2433</v>
      </c>
      <c r="M154" s="93" t="s">
        <v>2437</v>
      </c>
      <c r="N154" s="93" t="s">
        <v>2443</v>
      </c>
      <c r="O154" s="138" t="s">
        <v>2444</v>
      </c>
      <c r="P154" s="143"/>
      <c r="Q154" s="134" t="s">
        <v>2433</v>
      </c>
    </row>
    <row r="155" spans="1:17" s="119" customFormat="1" ht="17.399999999999999" x14ac:dyDescent="0.3">
      <c r="A155" s="138" t="str">
        <f>VLOOKUP(E155,'LISTADO ATM'!$A$2:$C$901,3,0)</f>
        <v>SUR</v>
      </c>
      <c r="B155" s="144" t="s">
        <v>2798</v>
      </c>
      <c r="C155" s="94">
        <v>44460.469861111109</v>
      </c>
      <c r="D155" s="94" t="s">
        <v>2459</v>
      </c>
      <c r="E155" s="136">
        <v>699</v>
      </c>
      <c r="F155" s="138" t="str">
        <f>VLOOKUP(E155,VIP!$A$2:$O16130,2,0)</f>
        <v>DRBR699</v>
      </c>
      <c r="G155" s="138" t="str">
        <f>VLOOKUP(E155,'LISTADO ATM'!$A$2:$B$900,2,0)</f>
        <v>ATM S/M Bravo Bani</v>
      </c>
      <c r="H155" s="138" t="str">
        <f>VLOOKUP(E155,VIP!$A$2:$O21091,7,FALSE)</f>
        <v>NO</v>
      </c>
      <c r="I155" s="138" t="str">
        <f>VLOOKUP(E155,VIP!$A$2:$O13056,8,FALSE)</f>
        <v>SI</v>
      </c>
      <c r="J155" s="138" t="str">
        <f>VLOOKUP(E155,VIP!$A$2:$O13006,8,FALSE)</f>
        <v>SI</v>
      </c>
      <c r="K155" s="138" t="str">
        <f>VLOOKUP(E155,VIP!$A$2:$O16580,6,0)</f>
        <v>NO</v>
      </c>
      <c r="L155" s="143" t="s">
        <v>2433</v>
      </c>
      <c r="M155" s="93" t="s">
        <v>2437</v>
      </c>
      <c r="N155" s="93" t="s">
        <v>2443</v>
      </c>
      <c r="O155" s="138" t="s">
        <v>2616</v>
      </c>
      <c r="P155" s="143"/>
      <c r="Q155" s="134" t="s">
        <v>2433</v>
      </c>
    </row>
    <row r="156" spans="1:17" s="119" customFormat="1" ht="17.399999999999999" x14ac:dyDescent="0.3">
      <c r="A156" s="138" t="str">
        <f>VLOOKUP(E156,'LISTADO ATM'!$A$2:$C$901,3,0)</f>
        <v>DISTRITO NACIONAL</v>
      </c>
      <c r="B156" s="144" t="s">
        <v>2797</v>
      </c>
      <c r="C156" s="94">
        <v>44460.482037037036</v>
      </c>
      <c r="D156" s="94" t="s">
        <v>2440</v>
      </c>
      <c r="E156" s="136">
        <v>932</v>
      </c>
      <c r="F156" s="138" t="str">
        <f>VLOOKUP(E156,VIP!$A$2:$O16129,2,0)</f>
        <v>DRBR01E</v>
      </c>
      <c r="G156" s="138" t="str">
        <f>VLOOKUP(E156,'LISTADO ATM'!$A$2:$B$900,2,0)</f>
        <v xml:space="preserve">ATM Banco Agrícola </v>
      </c>
      <c r="H156" s="138" t="str">
        <f>VLOOKUP(E156,VIP!$A$2:$O21090,7,FALSE)</f>
        <v>Si</v>
      </c>
      <c r="I156" s="138" t="str">
        <f>VLOOKUP(E156,VIP!$A$2:$O13055,8,FALSE)</f>
        <v>Si</v>
      </c>
      <c r="J156" s="138" t="str">
        <f>VLOOKUP(E156,VIP!$A$2:$O13005,8,FALSE)</f>
        <v>Si</v>
      </c>
      <c r="K156" s="138" t="str">
        <f>VLOOKUP(E156,VIP!$A$2:$O16579,6,0)</f>
        <v>NO</v>
      </c>
      <c r="L156" s="143" t="s">
        <v>2433</v>
      </c>
      <c r="M156" s="93" t="s">
        <v>2437</v>
      </c>
      <c r="N156" s="93" t="s">
        <v>2443</v>
      </c>
      <c r="O156" s="138" t="s">
        <v>2444</v>
      </c>
      <c r="P156" s="143"/>
      <c r="Q156" s="134" t="s">
        <v>2433</v>
      </c>
    </row>
    <row r="157" spans="1:17" s="119" customFormat="1" ht="17.399999999999999" x14ac:dyDescent="0.3">
      <c r="A157" s="138" t="str">
        <f>VLOOKUP(E157,'LISTADO ATM'!$A$2:$C$901,3,0)</f>
        <v>ESTE</v>
      </c>
      <c r="B157" s="144" t="s">
        <v>2796</v>
      </c>
      <c r="C157" s="94">
        <v>44460.486597222225</v>
      </c>
      <c r="D157" s="94" t="s">
        <v>2440</v>
      </c>
      <c r="E157" s="136">
        <v>609</v>
      </c>
      <c r="F157" s="138" t="str">
        <f>VLOOKUP(E157,VIP!$A$2:$O16128,2,0)</f>
        <v>DRBR120</v>
      </c>
      <c r="G157" s="138" t="str">
        <f>VLOOKUP(E157,'LISTADO ATM'!$A$2:$B$900,2,0)</f>
        <v xml:space="preserve">ATM S/M Jumbo (San Pedro) </v>
      </c>
      <c r="H157" s="138" t="str">
        <f>VLOOKUP(E157,VIP!$A$2:$O21089,7,FALSE)</f>
        <v>Si</v>
      </c>
      <c r="I157" s="138" t="str">
        <f>VLOOKUP(E157,VIP!$A$2:$O13054,8,FALSE)</f>
        <v>Si</v>
      </c>
      <c r="J157" s="138" t="str">
        <f>VLOOKUP(E157,VIP!$A$2:$O13004,8,FALSE)</f>
        <v>Si</v>
      </c>
      <c r="K157" s="138" t="str">
        <f>VLOOKUP(E157,VIP!$A$2:$O16578,6,0)</f>
        <v>NO</v>
      </c>
      <c r="L157" s="143" t="s">
        <v>2409</v>
      </c>
      <c r="M157" s="154" t="s">
        <v>2530</v>
      </c>
      <c r="N157" s="93" t="s">
        <v>2443</v>
      </c>
      <c r="O157" s="138" t="s">
        <v>2444</v>
      </c>
      <c r="P157" s="143"/>
      <c r="Q157" s="158">
        <v>44460.708333333336</v>
      </c>
    </row>
    <row r="158" spans="1:17" s="119" customFormat="1" ht="17.399999999999999" x14ac:dyDescent="0.3">
      <c r="A158" s="138" t="str">
        <f>VLOOKUP(E158,'LISTADO ATM'!$A$2:$C$901,3,0)</f>
        <v>DISTRITO NACIONAL</v>
      </c>
      <c r="B158" s="144" t="s">
        <v>2795</v>
      </c>
      <c r="C158" s="94">
        <v>44460.488483796296</v>
      </c>
      <c r="D158" s="94" t="s">
        <v>2440</v>
      </c>
      <c r="E158" s="136">
        <v>547</v>
      </c>
      <c r="F158" s="138" t="str">
        <f>VLOOKUP(E158,VIP!$A$2:$O16127,2,0)</f>
        <v>DRBR16B</v>
      </c>
      <c r="G158" s="138" t="str">
        <f>VLOOKUP(E158,'LISTADO ATM'!$A$2:$B$900,2,0)</f>
        <v xml:space="preserve">ATM Plaza Lama Herrera </v>
      </c>
      <c r="H158" s="138" t="str">
        <f>VLOOKUP(E158,VIP!$A$2:$O21088,7,FALSE)</f>
        <v>Si</v>
      </c>
      <c r="I158" s="138" t="str">
        <f>VLOOKUP(E158,VIP!$A$2:$O13053,8,FALSE)</f>
        <v>Si</v>
      </c>
      <c r="J158" s="138" t="str">
        <f>VLOOKUP(E158,VIP!$A$2:$O13003,8,FALSE)</f>
        <v>Si</v>
      </c>
      <c r="K158" s="138" t="str">
        <f>VLOOKUP(E158,VIP!$A$2:$O16577,6,0)</f>
        <v>NO</v>
      </c>
      <c r="L158" s="143" t="s">
        <v>2433</v>
      </c>
      <c r="M158" s="154" t="s">
        <v>2530</v>
      </c>
      <c r="N158" s="93" t="s">
        <v>2443</v>
      </c>
      <c r="O158" s="138" t="s">
        <v>2444</v>
      </c>
      <c r="P158" s="143"/>
      <c r="Q158" s="158">
        <v>44460.708333333336</v>
      </c>
    </row>
    <row r="159" spans="1:17" s="119" customFormat="1" ht="17.399999999999999" x14ac:dyDescent="0.3">
      <c r="A159" s="138" t="str">
        <f>VLOOKUP(E159,'LISTADO ATM'!$A$2:$C$901,3,0)</f>
        <v>DISTRITO NACIONAL</v>
      </c>
      <c r="B159" s="144" t="s">
        <v>2794</v>
      </c>
      <c r="C159" s="94">
        <v>44460.490567129629</v>
      </c>
      <c r="D159" s="94" t="s">
        <v>2440</v>
      </c>
      <c r="E159" s="136">
        <v>569</v>
      </c>
      <c r="F159" s="138" t="str">
        <f>VLOOKUP(E159,VIP!$A$2:$O16126,2,0)</f>
        <v>DRBR03B</v>
      </c>
      <c r="G159" s="138" t="str">
        <f>VLOOKUP(E159,'LISTADO ATM'!$A$2:$B$900,2,0)</f>
        <v xml:space="preserve">ATM Superintendencia de Seguros </v>
      </c>
      <c r="H159" s="138" t="str">
        <f>VLOOKUP(E159,VIP!$A$2:$O21087,7,FALSE)</f>
        <v>Si</v>
      </c>
      <c r="I159" s="138" t="str">
        <f>VLOOKUP(E159,VIP!$A$2:$O13052,8,FALSE)</f>
        <v>Si</v>
      </c>
      <c r="J159" s="138" t="str">
        <f>VLOOKUP(E159,VIP!$A$2:$O13002,8,FALSE)</f>
        <v>Si</v>
      </c>
      <c r="K159" s="138" t="str">
        <f>VLOOKUP(E159,VIP!$A$2:$O16576,6,0)</f>
        <v>NO</v>
      </c>
      <c r="L159" s="143" t="s">
        <v>2409</v>
      </c>
      <c r="M159" s="154" t="s">
        <v>2530</v>
      </c>
      <c r="N159" s="93" t="s">
        <v>2443</v>
      </c>
      <c r="O159" s="138" t="s">
        <v>2444</v>
      </c>
      <c r="P159" s="143"/>
      <c r="Q159" s="158">
        <v>44460.708333333336</v>
      </c>
    </row>
    <row r="160" spans="1:17" s="119" customFormat="1" ht="17.399999999999999" x14ac:dyDescent="0.3">
      <c r="A160" s="138" t="str">
        <f>VLOOKUP(E160,'LISTADO ATM'!$A$2:$C$901,3,0)</f>
        <v>SUR</v>
      </c>
      <c r="B160" s="144" t="s">
        <v>2793</v>
      </c>
      <c r="C160" s="94">
        <v>44460.4919212963</v>
      </c>
      <c r="D160" s="94" t="s">
        <v>2459</v>
      </c>
      <c r="E160" s="136">
        <v>764</v>
      </c>
      <c r="F160" s="138" t="str">
        <f>VLOOKUP(E160,VIP!$A$2:$O16125,2,0)</f>
        <v>DRBR451</v>
      </c>
      <c r="G160" s="138" t="str">
        <f>VLOOKUP(E160,'LISTADO ATM'!$A$2:$B$900,2,0)</f>
        <v xml:space="preserve">ATM Oficina Elías Piña </v>
      </c>
      <c r="H160" s="138" t="str">
        <f>VLOOKUP(E160,VIP!$A$2:$O21086,7,FALSE)</f>
        <v>Si</v>
      </c>
      <c r="I160" s="138" t="str">
        <f>VLOOKUP(E160,VIP!$A$2:$O13051,8,FALSE)</f>
        <v>Si</v>
      </c>
      <c r="J160" s="138" t="str">
        <f>VLOOKUP(E160,VIP!$A$2:$O13001,8,FALSE)</f>
        <v>Si</v>
      </c>
      <c r="K160" s="138" t="str">
        <f>VLOOKUP(E160,VIP!$A$2:$O16575,6,0)</f>
        <v>NO</v>
      </c>
      <c r="L160" s="143" t="s">
        <v>2409</v>
      </c>
      <c r="M160" s="154" t="s">
        <v>2530</v>
      </c>
      <c r="N160" s="93" t="s">
        <v>2443</v>
      </c>
      <c r="O160" s="138" t="s">
        <v>2616</v>
      </c>
      <c r="P160" s="143"/>
      <c r="Q160" s="158">
        <v>44460.708333333336</v>
      </c>
    </row>
    <row r="161" spans="1:17" s="119" customFormat="1" ht="17.399999999999999" x14ac:dyDescent="0.3">
      <c r="A161" s="138" t="str">
        <f>VLOOKUP(E161,'LISTADO ATM'!$A$2:$C$901,3,0)</f>
        <v>DISTRITO NACIONAL</v>
      </c>
      <c r="B161" s="144" t="s">
        <v>2792</v>
      </c>
      <c r="C161" s="94">
        <v>44460.503831018519</v>
      </c>
      <c r="D161" s="94" t="s">
        <v>2440</v>
      </c>
      <c r="E161" s="136">
        <v>240</v>
      </c>
      <c r="F161" s="138" t="str">
        <f>VLOOKUP(E161,VIP!$A$2:$O16124,2,0)</f>
        <v>DRBR24D</v>
      </c>
      <c r="G161" s="138" t="str">
        <f>VLOOKUP(E161,'LISTADO ATM'!$A$2:$B$900,2,0)</f>
        <v xml:space="preserve">ATM Oficina Carrefour I </v>
      </c>
      <c r="H161" s="138" t="str">
        <f>VLOOKUP(E161,VIP!$A$2:$O21085,7,FALSE)</f>
        <v>Si</v>
      </c>
      <c r="I161" s="138" t="str">
        <f>VLOOKUP(E161,VIP!$A$2:$O13050,8,FALSE)</f>
        <v>Si</v>
      </c>
      <c r="J161" s="138" t="str">
        <f>VLOOKUP(E161,VIP!$A$2:$O13000,8,FALSE)</f>
        <v>Si</v>
      </c>
      <c r="K161" s="138" t="str">
        <f>VLOOKUP(E161,VIP!$A$2:$O16574,6,0)</f>
        <v>SI</v>
      </c>
      <c r="L161" s="143" t="s">
        <v>2409</v>
      </c>
      <c r="M161" s="154" t="s">
        <v>2530</v>
      </c>
      <c r="N161" s="93" t="s">
        <v>2443</v>
      </c>
      <c r="O161" s="138" t="s">
        <v>2444</v>
      </c>
      <c r="P161" s="143"/>
      <c r="Q161" s="158">
        <v>44460.708333333336</v>
      </c>
    </row>
    <row r="162" spans="1:17" s="119" customFormat="1" ht="17.399999999999999" x14ac:dyDescent="0.3">
      <c r="A162" s="138" t="str">
        <f>VLOOKUP(E162,'LISTADO ATM'!$A$2:$C$901,3,0)</f>
        <v>DISTRITO NACIONAL</v>
      </c>
      <c r="B162" s="144" t="s">
        <v>2791</v>
      </c>
      <c r="C162" s="94">
        <v>44460.504861111112</v>
      </c>
      <c r="D162" s="94" t="s">
        <v>2174</v>
      </c>
      <c r="E162" s="136">
        <v>952</v>
      </c>
      <c r="F162" s="138" t="str">
        <f>VLOOKUP(E162,VIP!$A$2:$O16123,2,0)</f>
        <v>DRBR16L</v>
      </c>
      <c r="G162" s="138" t="str">
        <f>VLOOKUP(E162,'LISTADO ATM'!$A$2:$B$900,2,0)</f>
        <v xml:space="preserve">ATM Alvarez Rivas </v>
      </c>
      <c r="H162" s="138" t="str">
        <f>VLOOKUP(E162,VIP!$A$2:$O21084,7,FALSE)</f>
        <v>Si</v>
      </c>
      <c r="I162" s="138" t="str">
        <f>VLOOKUP(E162,VIP!$A$2:$O13049,8,FALSE)</f>
        <v>Si</v>
      </c>
      <c r="J162" s="138" t="str">
        <f>VLOOKUP(E162,VIP!$A$2:$O12999,8,FALSE)</f>
        <v>Si</v>
      </c>
      <c r="K162" s="138" t="str">
        <f>VLOOKUP(E162,VIP!$A$2:$O16573,6,0)</f>
        <v>NO</v>
      </c>
      <c r="L162" s="143" t="s">
        <v>2611</v>
      </c>
      <c r="M162" s="93" t="s">
        <v>2437</v>
      </c>
      <c r="N162" s="93" t="s">
        <v>2801</v>
      </c>
      <c r="O162" s="138" t="s">
        <v>2445</v>
      </c>
      <c r="P162" s="143"/>
      <c r="Q162" s="134" t="s">
        <v>2611</v>
      </c>
    </row>
    <row r="163" spans="1:17" s="119" customFormat="1" ht="17.399999999999999" x14ac:dyDescent="0.3">
      <c r="A163" s="138" t="str">
        <f>VLOOKUP(E163,'LISTADO ATM'!$A$2:$C$901,3,0)</f>
        <v>DISTRITO NACIONAL</v>
      </c>
      <c r="B163" s="144" t="s">
        <v>2790</v>
      </c>
      <c r="C163" s="94">
        <v>44460.513298611113</v>
      </c>
      <c r="D163" s="94" t="s">
        <v>2440</v>
      </c>
      <c r="E163" s="136">
        <v>326</v>
      </c>
      <c r="F163" s="138" t="str">
        <f>VLOOKUP(E163,VIP!$A$2:$O16122,2,0)</f>
        <v>DRBR326</v>
      </c>
      <c r="G163" s="138" t="str">
        <f>VLOOKUP(E163,'LISTADO ATM'!$A$2:$B$900,2,0)</f>
        <v>ATM Autoservicio Jiménez Moya II</v>
      </c>
      <c r="H163" s="138" t="str">
        <f>VLOOKUP(E163,VIP!$A$2:$O21083,7,FALSE)</f>
        <v>Si</v>
      </c>
      <c r="I163" s="138" t="str">
        <f>VLOOKUP(E163,VIP!$A$2:$O13048,8,FALSE)</f>
        <v>Si</v>
      </c>
      <c r="J163" s="138" t="str">
        <f>VLOOKUP(E163,VIP!$A$2:$O12998,8,FALSE)</f>
        <v>Si</v>
      </c>
      <c r="K163" s="138" t="str">
        <f>VLOOKUP(E163,VIP!$A$2:$O16572,6,0)</f>
        <v>NO</v>
      </c>
      <c r="L163" s="143" t="s">
        <v>2433</v>
      </c>
      <c r="M163" s="154" t="s">
        <v>2530</v>
      </c>
      <c r="N163" s="93" t="s">
        <v>2443</v>
      </c>
      <c r="O163" s="138" t="s">
        <v>2444</v>
      </c>
      <c r="P163" s="143"/>
      <c r="Q163" s="158">
        <v>44460.708333333336</v>
      </c>
    </row>
    <row r="164" spans="1:17" s="119" customFormat="1" ht="17.399999999999999" x14ac:dyDescent="0.3">
      <c r="A164" s="138" t="str">
        <f>VLOOKUP(E164,'LISTADO ATM'!$A$2:$C$901,3,0)</f>
        <v>NORTE</v>
      </c>
      <c r="B164" s="144" t="s">
        <v>2789</v>
      </c>
      <c r="C164" s="94">
        <v>44460.523275462961</v>
      </c>
      <c r="D164" s="94" t="s">
        <v>2614</v>
      </c>
      <c r="E164" s="136">
        <v>599</v>
      </c>
      <c r="F164" s="138" t="str">
        <f>VLOOKUP(E164,VIP!$A$2:$O16121,2,0)</f>
        <v>DRBR258</v>
      </c>
      <c r="G164" s="138" t="str">
        <f>VLOOKUP(E164,'LISTADO ATM'!$A$2:$B$900,2,0)</f>
        <v xml:space="preserve">ATM Oficina Plaza Internacional (Santiago) </v>
      </c>
      <c r="H164" s="138" t="str">
        <f>VLOOKUP(E164,VIP!$A$2:$O21082,7,FALSE)</f>
        <v>Si</v>
      </c>
      <c r="I164" s="138" t="str">
        <f>VLOOKUP(E164,VIP!$A$2:$O13047,8,FALSE)</f>
        <v>Si</v>
      </c>
      <c r="J164" s="138" t="str">
        <f>VLOOKUP(E164,VIP!$A$2:$O12997,8,FALSE)</f>
        <v>Si</v>
      </c>
      <c r="K164" s="138" t="str">
        <f>VLOOKUP(E164,VIP!$A$2:$O16571,6,0)</f>
        <v>NO</v>
      </c>
      <c r="L164" s="143" t="s">
        <v>2606</v>
      </c>
      <c r="M164" s="93" t="s">
        <v>2437</v>
      </c>
      <c r="N164" s="93" t="s">
        <v>2443</v>
      </c>
      <c r="O164" s="138" t="s">
        <v>2615</v>
      </c>
      <c r="P164" s="143"/>
      <c r="Q164" s="134" t="s">
        <v>2606</v>
      </c>
    </row>
    <row r="165" spans="1:17" s="119" customFormat="1" ht="17.399999999999999" x14ac:dyDescent="0.3">
      <c r="A165" s="138" t="str">
        <f>VLOOKUP(E165,'LISTADO ATM'!$A$2:$C$901,3,0)</f>
        <v>DISTRITO NACIONAL</v>
      </c>
      <c r="B165" s="144" t="s">
        <v>2788</v>
      </c>
      <c r="C165" s="94">
        <v>44460.527766203704</v>
      </c>
      <c r="D165" s="94" t="s">
        <v>2440</v>
      </c>
      <c r="E165" s="136">
        <v>375</v>
      </c>
      <c r="F165" s="138" t="str">
        <f>VLOOKUP(E165,VIP!$A$2:$O16120,2,0)</f>
        <v>DRBR375</v>
      </c>
      <c r="G165" s="138" t="str">
        <f>VLOOKUP(E165,'LISTADO ATM'!$A$2:$B$900,2,0)</f>
        <v>ATM Base Naval Las Caletas</v>
      </c>
      <c r="H165" s="138" t="str">
        <f>VLOOKUP(E165,VIP!$A$2:$O21081,7,FALSE)</f>
        <v>N/A</v>
      </c>
      <c r="I165" s="138" t="str">
        <f>VLOOKUP(E165,VIP!$A$2:$O13046,8,FALSE)</f>
        <v>N/A</v>
      </c>
      <c r="J165" s="138" t="str">
        <f>VLOOKUP(E165,VIP!$A$2:$O12996,8,FALSE)</f>
        <v>N/A</v>
      </c>
      <c r="K165" s="138" t="str">
        <f>VLOOKUP(E165,VIP!$A$2:$O16570,6,0)</f>
        <v>N/A</v>
      </c>
      <c r="L165" s="143" t="s">
        <v>2433</v>
      </c>
      <c r="M165" s="154" t="s">
        <v>2530</v>
      </c>
      <c r="N165" s="93" t="s">
        <v>2443</v>
      </c>
      <c r="O165" s="138" t="s">
        <v>2444</v>
      </c>
      <c r="P165" s="143"/>
      <c r="Q165" s="158">
        <v>44460.708333333336</v>
      </c>
    </row>
    <row r="166" spans="1:17" s="119" customFormat="1" ht="17.399999999999999" x14ac:dyDescent="0.3">
      <c r="A166" s="138" t="str">
        <f>VLOOKUP(E166,'LISTADO ATM'!$A$2:$C$901,3,0)</f>
        <v>DISTRITO NACIONAL</v>
      </c>
      <c r="B166" s="144" t="s">
        <v>2787</v>
      </c>
      <c r="C166" s="94">
        <v>44460.529745370368</v>
      </c>
      <c r="D166" s="94" t="s">
        <v>2459</v>
      </c>
      <c r="E166" s="136">
        <v>930</v>
      </c>
      <c r="F166" s="138" t="str">
        <f>VLOOKUP(E166,VIP!$A$2:$O16119,2,0)</f>
        <v>DRBR930</v>
      </c>
      <c r="G166" s="138" t="str">
        <f>VLOOKUP(E166,'LISTADO ATM'!$A$2:$B$900,2,0)</f>
        <v>ATM Oficina Plaza Spring Center</v>
      </c>
      <c r="H166" s="138" t="str">
        <f>VLOOKUP(E166,VIP!$A$2:$O21080,7,FALSE)</f>
        <v>Si</v>
      </c>
      <c r="I166" s="138" t="str">
        <f>VLOOKUP(E166,VIP!$A$2:$O13045,8,FALSE)</f>
        <v>Si</v>
      </c>
      <c r="J166" s="138" t="str">
        <f>VLOOKUP(E166,VIP!$A$2:$O12995,8,FALSE)</f>
        <v>Si</v>
      </c>
      <c r="K166" s="138" t="str">
        <f>VLOOKUP(E166,VIP!$A$2:$O16569,6,0)</f>
        <v>NO</v>
      </c>
      <c r="L166" s="143" t="s">
        <v>2433</v>
      </c>
      <c r="M166" s="154" t="s">
        <v>2530</v>
      </c>
      <c r="N166" s="93" t="s">
        <v>2443</v>
      </c>
      <c r="O166" s="138" t="s">
        <v>2802</v>
      </c>
      <c r="P166" s="143"/>
      <c r="Q166" s="158">
        <v>44460.708333333336</v>
      </c>
    </row>
    <row r="167" spans="1:17" s="119" customFormat="1" ht="17.399999999999999" x14ac:dyDescent="0.3">
      <c r="A167" s="138" t="str">
        <f>VLOOKUP(E167,'LISTADO ATM'!$A$2:$C$901,3,0)</f>
        <v>DISTRITO NACIONAL</v>
      </c>
      <c r="B167" s="144" t="s">
        <v>2786</v>
      </c>
      <c r="C167" s="94">
        <v>44460.543379629627</v>
      </c>
      <c r="D167" s="94" t="s">
        <v>2174</v>
      </c>
      <c r="E167" s="136">
        <v>713</v>
      </c>
      <c r="F167" s="138" t="str">
        <f>VLOOKUP(E167,VIP!$A$2:$O16118,2,0)</f>
        <v>DRBR016</v>
      </c>
      <c r="G167" s="138" t="str">
        <f>VLOOKUP(E167,'LISTADO ATM'!$A$2:$B$900,2,0)</f>
        <v xml:space="preserve">ATM Oficina Las Américas </v>
      </c>
      <c r="H167" s="138" t="str">
        <f>VLOOKUP(E167,VIP!$A$2:$O21079,7,FALSE)</f>
        <v>Si</v>
      </c>
      <c r="I167" s="138" t="str">
        <f>VLOOKUP(E167,VIP!$A$2:$O13044,8,FALSE)</f>
        <v>Si</v>
      </c>
      <c r="J167" s="138" t="str">
        <f>VLOOKUP(E167,VIP!$A$2:$O12994,8,FALSE)</f>
        <v>Si</v>
      </c>
      <c r="K167" s="138" t="str">
        <f>VLOOKUP(E167,VIP!$A$2:$O16568,6,0)</f>
        <v>NO</v>
      </c>
      <c r="L167" s="143" t="s">
        <v>2433</v>
      </c>
      <c r="M167" s="154" t="s">
        <v>2530</v>
      </c>
      <c r="N167" s="93" t="s">
        <v>2443</v>
      </c>
      <c r="O167" s="138" t="s">
        <v>2445</v>
      </c>
      <c r="P167" s="143"/>
      <c r="Q167" s="158">
        <v>44460.708333333336</v>
      </c>
    </row>
    <row r="168" spans="1:17" s="119" customFormat="1" ht="17.399999999999999" x14ac:dyDescent="0.3">
      <c r="A168" s="138" t="str">
        <f>VLOOKUP(E168,'LISTADO ATM'!$A$2:$C$901,3,0)</f>
        <v>DISTRITO NACIONAL</v>
      </c>
      <c r="B168" s="144" t="s">
        <v>2785</v>
      </c>
      <c r="C168" s="94">
        <v>44460.560300925928</v>
      </c>
      <c r="D168" s="94" t="s">
        <v>2174</v>
      </c>
      <c r="E168" s="136">
        <v>70</v>
      </c>
      <c r="F168" s="138" t="str">
        <f>VLOOKUP(E168,VIP!$A$2:$O16117,2,0)</f>
        <v>DRBR070</v>
      </c>
      <c r="G168" s="138" t="str">
        <f>VLOOKUP(E168,'LISTADO ATM'!$A$2:$B$900,2,0)</f>
        <v xml:space="preserve">ATM Autoservicio Plaza Lama Zona Oriental </v>
      </c>
      <c r="H168" s="138" t="str">
        <f>VLOOKUP(E168,VIP!$A$2:$O21078,7,FALSE)</f>
        <v>Si</v>
      </c>
      <c r="I168" s="138" t="str">
        <f>VLOOKUP(E168,VIP!$A$2:$O13043,8,FALSE)</f>
        <v>Si</v>
      </c>
      <c r="J168" s="138" t="str">
        <f>VLOOKUP(E168,VIP!$A$2:$O12993,8,FALSE)</f>
        <v>Si</v>
      </c>
      <c r="K168" s="138" t="str">
        <f>VLOOKUP(E168,VIP!$A$2:$O16567,6,0)</f>
        <v>NO</v>
      </c>
      <c r="L168" s="143" t="s">
        <v>2455</v>
      </c>
      <c r="M168" s="93" t="s">
        <v>2437</v>
      </c>
      <c r="N168" s="93" t="s">
        <v>2801</v>
      </c>
      <c r="O168" s="138" t="s">
        <v>2445</v>
      </c>
      <c r="P168" s="143"/>
      <c r="Q168" s="134" t="s">
        <v>2455</v>
      </c>
    </row>
    <row r="169" spans="1:17" s="119" customFormat="1" ht="17.399999999999999" x14ac:dyDescent="0.3">
      <c r="A169" s="138" t="str">
        <f>VLOOKUP(E169,'LISTADO ATM'!$A$2:$C$901,3,0)</f>
        <v>ESTE</v>
      </c>
      <c r="B169" s="144" t="s">
        <v>2784</v>
      </c>
      <c r="C169" s="94">
        <v>44460.564189814817</v>
      </c>
      <c r="D169" s="94" t="s">
        <v>2174</v>
      </c>
      <c r="E169" s="136">
        <v>613</v>
      </c>
      <c r="F169" s="138" t="str">
        <f>VLOOKUP(E169,VIP!$A$2:$O16116,2,0)</f>
        <v>DRBR145</v>
      </c>
      <c r="G169" s="138" t="str">
        <f>VLOOKUP(E169,'LISTADO ATM'!$A$2:$B$900,2,0)</f>
        <v xml:space="preserve">ATM Almacenes Zaglul (La Altagracia) </v>
      </c>
      <c r="H169" s="138" t="str">
        <f>VLOOKUP(E169,VIP!$A$2:$O21077,7,FALSE)</f>
        <v>Si</v>
      </c>
      <c r="I169" s="138" t="str">
        <f>VLOOKUP(E169,VIP!$A$2:$O13042,8,FALSE)</f>
        <v>Si</v>
      </c>
      <c r="J169" s="138" t="str">
        <f>VLOOKUP(E169,VIP!$A$2:$O12992,8,FALSE)</f>
        <v>Si</v>
      </c>
      <c r="K169" s="138" t="str">
        <f>VLOOKUP(E169,VIP!$A$2:$O16566,6,0)</f>
        <v>NO</v>
      </c>
      <c r="L169" s="143" t="s">
        <v>2212</v>
      </c>
      <c r="M169" s="154" t="s">
        <v>2530</v>
      </c>
      <c r="N169" s="93" t="s">
        <v>2443</v>
      </c>
      <c r="O169" s="138" t="s">
        <v>2445</v>
      </c>
      <c r="P169" s="143"/>
      <c r="Q169" s="158">
        <v>44460.859722222223</v>
      </c>
    </row>
    <row r="170" spans="1:17" s="119" customFormat="1" ht="17.399999999999999" x14ac:dyDescent="0.3">
      <c r="A170" s="138" t="str">
        <f>VLOOKUP(E170,'LISTADO ATM'!$A$2:$C$901,3,0)</f>
        <v>DISTRITO NACIONAL</v>
      </c>
      <c r="B170" s="144" t="s">
        <v>2783</v>
      </c>
      <c r="C170" s="94">
        <v>44460.567615740743</v>
      </c>
      <c r="D170" s="94" t="s">
        <v>2174</v>
      </c>
      <c r="E170" s="136">
        <v>658</v>
      </c>
      <c r="F170" s="138" t="str">
        <f>VLOOKUP(E170,VIP!$A$2:$O16115,2,0)</f>
        <v>DRBR658</v>
      </c>
      <c r="G170" s="138" t="str">
        <f>VLOOKUP(E170,'LISTADO ATM'!$A$2:$B$900,2,0)</f>
        <v>ATM Cámara de Cuentas</v>
      </c>
      <c r="H170" s="138" t="str">
        <f>VLOOKUP(E170,VIP!$A$2:$O21076,7,FALSE)</f>
        <v>Si</v>
      </c>
      <c r="I170" s="138" t="str">
        <f>VLOOKUP(E170,VIP!$A$2:$O13041,8,FALSE)</f>
        <v>Si</v>
      </c>
      <c r="J170" s="138" t="str">
        <f>VLOOKUP(E170,VIP!$A$2:$O12991,8,FALSE)</f>
        <v>Si</v>
      </c>
      <c r="K170" s="138" t="str">
        <f>VLOOKUP(E170,VIP!$A$2:$O16565,6,0)</f>
        <v>NO</v>
      </c>
      <c r="L170" s="143" t="s">
        <v>2455</v>
      </c>
      <c r="M170" s="93" t="s">
        <v>2437</v>
      </c>
      <c r="N170" s="93" t="s">
        <v>2443</v>
      </c>
      <c r="O170" s="138" t="s">
        <v>2445</v>
      </c>
      <c r="P170" s="143"/>
      <c r="Q170" s="134" t="s">
        <v>2455</v>
      </c>
    </row>
    <row r="171" spans="1:17" s="119" customFormat="1" ht="17.399999999999999" x14ac:dyDescent="0.3">
      <c r="A171" s="138" t="str">
        <f>VLOOKUP(E171,'LISTADO ATM'!$A$2:$C$901,3,0)</f>
        <v>DISTRITO NACIONAL</v>
      </c>
      <c r="B171" s="144" t="s">
        <v>2782</v>
      </c>
      <c r="C171" s="94">
        <v>44460.580937500003</v>
      </c>
      <c r="D171" s="94" t="s">
        <v>2440</v>
      </c>
      <c r="E171" s="136">
        <v>706</v>
      </c>
      <c r="F171" s="138" t="str">
        <f>VLOOKUP(E171,VIP!$A$2:$O16114,2,0)</f>
        <v>DRBR706</v>
      </c>
      <c r="G171" s="138" t="str">
        <f>VLOOKUP(E171,'LISTADO ATM'!$A$2:$B$900,2,0)</f>
        <v xml:space="preserve">ATM S/M Pristine </v>
      </c>
      <c r="H171" s="138" t="str">
        <f>VLOOKUP(E171,VIP!$A$2:$O21075,7,FALSE)</f>
        <v>Si</v>
      </c>
      <c r="I171" s="138" t="str">
        <f>VLOOKUP(E171,VIP!$A$2:$O13040,8,FALSE)</f>
        <v>Si</v>
      </c>
      <c r="J171" s="138" t="str">
        <f>VLOOKUP(E171,VIP!$A$2:$O12990,8,FALSE)</f>
        <v>Si</v>
      </c>
      <c r="K171" s="138" t="str">
        <f>VLOOKUP(E171,VIP!$A$2:$O16564,6,0)</f>
        <v>NO</v>
      </c>
      <c r="L171" s="143" t="s">
        <v>2455</v>
      </c>
      <c r="M171" s="154" t="s">
        <v>2530</v>
      </c>
      <c r="N171" s="93" t="s">
        <v>2443</v>
      </c>
      <c r="O171" s="138" t="s">
        <v>2444</v>
      </c>
      <c r="P171" s="143"/>
      <c r="Q171" s="158">
        <v>44460.84375</v>
      </c>
    </row>
    <row r="172" spans="1:17" s="119" customFormat="1" ht="17.399999999999999" x14ac:dyDescent="0.3">
      <c r="A172" s="138" t="str">
        <f>VLOOKUP(E172,'LISTADO ATM'!$A$2:$C$901,3,0)</f>
        <v>DISTRITO NACIONAL</v>
      </c>
      <c r="B172" s="144" t="s">
        <v>2781</v>
      </c>
      <c r="C172" s="94">
        <v>44460.582199074073</v>
      </c>
      <c r="D172" s="94" t="s">
        <v>2440</v>
      </c>
      <c r="E172" s="136">
        <v>31</v>
      </c>
      <c r="F172" s="138" t="str">
        <f>VLOOKUP(E172,VIP!$A$2:$O16113,2,0)</f>
        <v>DRBR031</v>
      </c>
      <c r="G172" s="138" t="str">
        <f>VLOOKUP(E172,'LISTADO ATM'!$A$2:$B$900,2,0)</f>
        <v xml:space="preserve">ATM Oficina San Martín I </v>
      </c>
      <c r="H172" s="138" t="str">
        <f>VLOOKUP(E172,VIP!$A$2:$O21074,7,FALSE)</f>
        <v>Si</v>
      </c>
      <c r="I172" s="138" t="str">
        <f>VLOOKUP(E172,VIP!$A$2:$O13039,8,FALSE)</f>
        <v>Si</v>
      </c>
      <c r="J172" s="138" t="str">
        <f>VLOOKUP(E172,VIP!$A$2:$O12989,8,FALSE)</f>
        <v>Si</v>
      </c>
      <c r="K172" s="138" t="str">
        <f>VLOOKUP(E172,VIP!$A$2:$O16563,6,0)</f>
        <v>NO</v>
      </c>
      <c r="L172" s="143" t="s">
        <v>2409</v>
      </c>
      <c r="M172" s="154" t="s">
        <v>2530</v>
      </c>
      <c r="N172" s="93" t="s">
        <v>2443</v>
      </c>
      <c r="O172" s="138" t="s">
        <v>2444</v>
      </c>
      <c r="P172" s="143"/>
      <c r="Q172" s="158">
        <v>44460.708333333336</v>
      </c>
    </row>
    <row r="173" spans="1:17" s="119" customFormat="1" ht="17.399999999999999" x14ac:dyDescent="0.3">
      <c r="A173" s="138" t="str">
        <f>VLOOKUP(E173,'LISTADO ATM'!$A$2:$C$901,3,0)</f>
        <v>NORTE</v>
      </c>
      <c r="B173" s="144" t="s">
        <v>2780</v>
      </c>
      <c r="C173" s="94">
        <v>44460.583425925928</v>
      </c>
      <c r="D173" s="94" t="s">
        <v>2614</v>
      </c>
      <c r="E173" s="136">
        <v>383</v>
      </c>
      <c r="F173" s="138" t="str">
        <f>VLOOKUP(E173,VIP!$A$2:$O16112,2,0)</f>
        <v>DRBR383</v>
      </c>
      <c r="G173" s="138" t="str">
        <f>VLOOKUP(E173,'LISTADO ATM'!$A$2:$B$900,2,0)</f>
        <v>ATM S/M Daniel (Dajabón)</v>
      </c>
      <c r="H173" s="138" t="str">
        <f>VLOOKUP(E173,VIP!$A$2:$O21073,7,FALSE)</f>
        <v>N/A</v>
      </c>
      <c r="I173" s="138" t="str">
        <f>VLOOKUP(E173,VIP!$A$2:$O13038,8,FALSE)</f>
        <v>N/A</v>
      </c>
      <c r="J173" s="138" t="str">
        <f>VLOOKUP(E173,VIP!$A$2:$O12988,8,FALSE)</f>
        <v>N/A</v>
      </c>
      <c r="K173" s="138" t="str">
        <f>VLOOKUP(E173,VIP!$A$2:$O16562,6,0)</f>
        <v>N/A</v>
      </c>
      <c r="L173" s="143" t="s">
        <v>2433</v>
      </c>
      <c r="M173" s="154" t="s">
        <v>2530</v>
      </c>
      <c r="N173" s="93" t="s">
        <v>2443</v>
      </c>
      <c r="O173" s="138" t="s">
        <v>2615</v>
      </c>
      <c r="P173" s="143"/>
      <c r="Q173" s="158">
        <v>44460.708333333336</v>
      </c>
    </row>
    <row r="174" spans="1:17" s="119" customFormat="1" ht="17.399999999999999" x14ac:dyDescent="0.3">
      <c r="A174" s="138" t="str">
        <f>VLOOKUP(E174,'LISTADO ATM'!$A$2:$C$901,3,0)</f>
        <v>DISTRITO NACIONAL</v>
      </c>
      <c r="B174" s="144" t="s">
        <v>2779</v>
      </c>
      <c r="C174" s="94">
        <v>44460.587569444448</v>
      </c>
      <c r="D174" s="94" t="s">
        <v>2440</v>
      </c>
      <c r="E174" s="136">
        <v>663</v>
      </c>
      <c r="F174" s="138" t="str">
        <f>VLOOKUP(E174,VIP!$A$2:$O16111,2,0)</f>
        <v>DRBR663</v>
      </c>
      <c r="G174" s="138" t="str">
        <f>VLOOKUP(E174,'LISTADO ATM'!$A$2:$B$900,2,0)</f>
        <v>ATM S/M Olé Av. España</v>
      </c>
      <c r="H174" s="138" t="str">
        <f>VLOOKUP(E174,VIP!$A$2:$O21072,7,FALSE)</f>
        <v>N/A</v>
      </c>
      <c r="I174" s="138" t="str">
        <f>VLOOKUP(E174,VIP!$A$2:$O13037,8,FALSE)</f>
        <v>N/A</v>
      </c>
      <c r="J174" s="138" t="str">
        <f>VLOOKUP(E174,VIP!$A$2:$O12987,8,FALSE)</f>
        <v>N/A</v>
      </c>
      <c r="K174" s="138" t="str">
        <f>VLOOKUP(E174,VIP!$A$2:$O16561,6,0)</f>
        <v>N/A</v>
      </c>
      <c r="L174" s="143" t="s">
        <v>2409</v>
      </c>
      <c r="M174" s="154" t="s">
        <v>2530</v>
      </c>
      <c r="N174" s="93" t="s">
        <v>2443</v>
      </c>
      <c r="O174" s="138" t="s">
        <v>2444</v>
      </c>
      <c r="P174" s="143"/>
      <c r="Q174" s="158">
        <v>44460.708333333336</v>
      </c>
    </row>
    <row r="175" spans="1:17" s="119" customFormat="1" ht="17.399999999999999" x14ac:dyDescent="0.3">
      <c r="A175" s="138" t="str">
        <f>VLOOKUP(E175,'LISTADO ATM'!$A$2:$C$901,3,0)</f>
        <v>NORTE</v>
      </c>
      <c r="B175" s="144" t="s">
        <v>2778</v>
      </c>
      <c r="C175" s="94">
        <v>44460.588888888888</v>
      </c>
      <c r="D175" s="94" t="s">
        <v>2459</v>
      </c>
      <c r="E175" s="136">
        <v>288</v>
      </c>
      <c r="F175" s="138" t="str">
        <f>VLOOKUP(E175,VIP!$A$2:$O16110,2,0)</f>
        <v>DRBR288</v>
      </c>
      <c r="G175" s="138" t="str">
        <f>VLOOKUP(E175,'LISTADO ATM'!$A$2:$B$900,2,0)</f>
        <v xml:space="preserve">ATM Oficina Camino Real II (Puerto Plata) </v>
      </c>
      <c r="H175" s="138" t="str">
        <f>VLOOKUP(E175,VIP!$A$2:$O21071,7,FALSE)</f>
        <v>N/A</v>
      </c>
      <c r="I175" s="138" t="str">
        <f>VLOOKUP(E175,VIP!$A$2:$O13036,8,FALSE)</f>
        <v>N/A</v>
      </c>
      <c r="J175" s="138" t="str">
        <f>VLOOKUP(E175,VIP!$A$2:$O12986,8,FALSE)</f>
        <v>N/A</v>
      </c>
      <c r="K175" s="138" t="str">
        <f>VLOOKUP(E175,VIP!$A$2:$O16560,6,0)</f>
        <v>N/A</v>
      </c>
      <c r="L175" s="143" t="s">
        <v>2409</v>
      </c>
      <c r="M175" s="154" t="s">
        <v>2530</v>
      </c>
      <c r="N175" s="93" t="s">
        <v>2443</v>
      </c>
      <c r="O175" s="138" t="s">
        <v>2616</v>
      </c>
      <c r="P175" s="143"/>
      <c r="Q175" s="158">
        <v>44460.708333333336</v>
      </c>
    </row>
    <row r="176" spans="1:17" s="119" customFormat="1" ht="16.8" customHeight="1" x14ac:dyDescent="0.3">
      <c r="A176" s="138" t="str">
        <f>VLOOKUP(E176,'LISTADO ATM'!$A$2:$C$901,3,0)</f>
        <v>DISTRITO NACIONAL</v>
      </c>
      <c r="B176" s="144" t="s">
        <v>2777</v>
      </c>
      <c r="C176" s="94">
        <v>44460.590856481482</v>
      </c>
      <c r="D176" s="94" t="s">
        <v>2459</v>
      </c>
      <c r="E176" s="136">
        <v>409</v>
      </c>
      <c r="F176" s="138" t="str">
        <f>VLOOKUP(E176,VIP!$A$2:$O16109,2,0)</f>
        <v>DRBR409</v>
      </c>
      <c r="G176" s="138" t="str">
        <f>VLOOKUP(E176,'LISTADO ATM'!$A$2:$B$900,2,0)</f>
        <v xml:space="preserve">ATM Oficina Las Palmas de Herrera I </v>
      </c>
      <c r="H176" s="138" t="str">
        <f>VLOOKUP(E176,VIP!$A$2:$O21070,7,FALSE)</f>
        <v>Si</v>
      </c>
      <c r="I176" s="138" t="str">
        <f>VLOOKUP(E176,VIP!$A$2:$O13035,8,FALSE)</f>
        <v>Si</v>
      </c>
      <c r="J176" s="138" t="str">
        <f>VLOOKUP(E176,VIP!$A$2:$O12985,8,FALSE)</f>
        <v>Si</v>
      </c>
      <c r="K176" s="138" t="str">
        <f>VLOOKUP(E176,VIP!$A$2:$O16559,6,0)</f>
        <v>NO</v>
      </c>
      <c r="L176" s="143" t="s">
        <v>2409</v>
      </c>
      <c r="M176" s="93" t="s">
        <v>2437</v>
      </c>
      <c r="N176" s="93" t="s">
        <v>2443</v>
      </c>
      <c r="O176" s="138" t="s">
        <v>2616</v>
      </c>
      <c r="P176" s="143"/>
      <c r="Q176" s="134" t="s">
        <v>2409</v>
      </c>
    </row>
    <row r="177" spans="1:17" s="119" customFormat="1" ht="17.399999999999999" x14ac:dyDescent="0.3">
      <c r="A177" s="138" t="str">
        <f>VLOOKUP(E177,'LISTADO ATM'!$A$2:$C$901,3,0)</f>
        <v>DISTRITO NACIONAL</v>
      </c>
      <c r="B177" s="144" t="s">
        <v>2776</v>
      </c>
      <c r="C177" s="94">
        <v>44460.592094907406</v>
      </c>
      <c r="D177" s="94" t="s">
        <v>2440</v>
      </c>
      <c r="E177" s="136">
        <v>725</v>
      </c>
      <c r="F177" s="138" t="str">
        <f>VLOOKUP(E177,VIP!$A$2:$O16108,2,0)</f>
        <v>DRBR998</v>
      </c>
      <c r="G177" s="138" t="str">
        <f>VLOOKUP(E177,'LISTADO ATM'!$A$2:$B$900,2,0)</f>
        <v xml:space="preserve">ATM El Huacal II  </v>
      </c>
      <c r="H177" s="138" t="str">
        <f>VLOOKUP(E177,VIP!$A$2:$O21069,7,FALSE)</f>
        <v>Si</v>
      </c>
      <c r="I177" s="138" t="str">
        <f>VLOOKUP(E177,VIP!$A$2:$O13034,8,FALSE)</f>
        <v>Si</v>
      </c>
      <c r="J177" s="138" t="str">
        <f>VLOOKUP(E177,VIP!$A$2:$O12984,8,FALSE)</f>
        <v>Si</v>
      </c>
      <c r="K177" s="138" t="str">
        <f>VLOOKUP(E177,VIP!$A$2:$O16558,6,0)</f>
        <v>NO</v>
      </c>
      <c r="L177" s="143" t="s">
        <v>2433</v>
      </c>
      <c r="M177" s="154" t="s">
        <v>2530</v>
      </c>
      <c r="N177" s="93" t="s">
        <v>2443</v>
      </c>
      <c r="O177" s="138" t="s">
        <v>2444</v>
      </c>
      <c r="P177" s="143"/>
      <c r="Q177" s="158">
        <v>44460.708333333336</v>
      </c>
    </row>
    <row r="178" spans="1:17" s="119" customFormat="1" ht="17.399999999999999" x14ac:dyDescent="0.3">
      <c r="A178" s="138" t="str">
        <f>VLOOKUP(E178,'LISTADO ATM'!$A$2:$C$901,3,0)</f>
        <v>DISTRITO NACIONAL</v>
      </c>
      <c r="B178" s="144" t="s">
        <v>2775</v>
      </c>
      <c r="C178" s="94">
        <v>44460.593680555554</v>
      </c>
      <c r="D178" s="94" t="s">
        <v>2440</v>
      </c>
      <c r="E178" s="136">
        <v>272</v>
      </c>
      <c r="F178" s="138" t="str">
        <f>VLOOKUP(E178,VIP!$A$2:$O16107,2,0)</f>
        <v>DRBR272</v>
      </c>
      <c r="G178" s="138" t="str">
        <f>VLOOKUP(E178,'LISTADO ATM'!$A$2:$B$900,2,0)</f>
        <v xml:space="preserve">ATM Cámara de Diputados </v>
      </c>
      <c r="H178" s="138" t="str">
        <f>VLOOKUP(E178,VIP!$A$2:$O21068,7,FALSE)</f>
        <v>Si</v>
      </c>
      <c r="I178" s="138" t="str">
        <f>VLOOKUP(E178,VIP!$A$2:$O13033,8,FALSE)</f>
        <v>Si</v>
      </c>
      <c r="J178" s="138" t="str">
        <f>VLOOKUP(E178,VIP!$A$2:$O12983,8,FALSE)</f>
        <v>Si</v>
      </c>
      <c r="K178" s="138" t="str">
        <f>VLOOKUP(E178,VIP!$A$2:$O16557,6,0)</f>
        <v>NO</v>
      </c>
      <c r="L178" s="143" t="s">
        <v>2409</v>
      </c>
      <c r="M178" s="93" t="s">
        <v>2437</v>
      </c>
      <c r="N178" s="93" t="s">
        <v>2443</v>
      </c>
      <c r="O178" s="138" t="s">
        <v>2444</v>
      </c>
      <c r="P178" s="143"/>
      <c r="Q178" s="134" t="s">
        <v>2409</v>
      </c>
    </row>
    <row r="179" spans="1:17" s="119" customFormat="1" ht="17.399999999999999" x14ac:dyDescent="0.3">
      <c r="A179" s="138" t="str">
        <f>VLOOKUP(E179,'LISTADO ATM'!$A$2:$C$901,3,0)</f>
        <v>DISTRITO NACIONAL</v>
      </c>
      <c r="B179" s="144" t="s">
        <v>2774</v>
      </c>
      <c r="C179" s="94">
        <v>44460.595219907409</v>
      </c>
      <c r="D179" s="94" t="s">
        <v>2440</v>
      </c>
      <c r="E179" s="136">
        <v>13</v>
      </c>
      <c r="F179" s="138" t="str">
        <f>VLOOKUP(E179,VIP!$A$2:$O16106,2,0)</f>
        <v>DRBR013</v>
      </c>
      <c r="G179" s="138" t="str">
        <f>VLOOKUP(E179,'LISTADO ATM'!$A$2:$B$900,2,0)</f>
        <v xml:space="preserve">ATM CDEEE </v>
      </c>
      <c r="H179" s="138" t="str">
        <f>VLOOKUP(E179,VIP!$A$2:$O21067,7,FALSE)</f>
        <v>Si</v>
      </c>
      <c r="I179" s="138" t="str">
        <f>VLOOKUP(E179,VIP!$A$2:$O13032,8,FALSE)</f>
        <v>Si</v>
      </c>
      <c r="J179" s="138" t="str">
        <f>VLOOKUP(E179,VIP!$A$2:$O12982,8,FALSE)</f>
        <v>Si</v>
      </c>
      <c r="K179" s="138" t="str">
        <f>VLOOKUP(E179,VIP!$A$2:$O16556,6,0)</f>
        <v>NO</v>
      </c>
      <c r="L179" s="143" t="s">
        <v>2409</v>
      </c>
      <c r="M179" s="93" t="s">
        <v>2437</v>
      </c>
      <c r="N179" s="93" t="s">
        <v>2443</v>
      </c>
      <c r="O179" s="138" t="s">
        <v>2444</v>
      </c>
      <c r="P179" s="143"/>
      <c r="Q179" s="134" t="s">
        <v>2409</v>
      </c>
    </row>
    <row r="180" spans="1:17" s="119" customFormat="1" ht="17.399999999999999" x14ac:dyDescent="0.3">
      <c r="A180" s="138" t="str">
        <f>VLOOKUP(E180,'LISTADO ATM'!$A$2:$C$901,3,0)</f>
        <v>ESTE</v>
      </c>
      <c r="B180" s="144" t="s">
        <v>2773</v>
      </c>
      <c r="C180" s="94">
        <v>44460.596944444442</v>
      </c>
      <c r="D180" s="94" t="s">
        <v>2459</v>
      </c>
      <c r="E180" s="136">
        <v>219</v>
      </c>
      <c r="F180" s="138" t="str">
        <f>VLOOKUP(E180,VIP!$A$2:$O16105,2,0)</f>
        <v>DRBR219</v>
      </c>
      <c r="G180" s="138" t="str">
        <f>VLOOKUP(E180,'LISTADO ATM'!$A$2:$B$900,2,0)</f>
        <v xml:space="preserve">ATM Oficina La Altagracia (Higuey) </v>
      </c>
      <c r="H180" s="138" t="str">
        <f>VLOOKUP(E180,VIP!$A$2:$O21066,7,FALSE)</f>
        <v>Si</v>
      </c>
      <c r="I180" s="138" t="str">
        <f>VLOOKUP(E180,VIP!$A$2:$O13031,8,FALSE)</f>
        <v>Si</v>
      </c>
      <c r="J180" s="138" t="str">
        <f>VLOOKUP(E180,VIP!$A$2:$O12981,8,FALSE)</f>
        <v>Si</v>
      </c>
      <c r="K180" s="138" t="str">
        <f>VLOOKUP(E180,VIP!$A$2:$O16555,6,0)</f>
        <v>NO</v>
      </c>
      <c r="L180" s="143" t="s">
        <v>2409</v>
      </c>
      <c r="M180" s="93" t="s">
        <v>2437</v>
      </c>
      <c r="N180" s="93" t="s">
        <v>2443</v>
      </c>
      <c r="O180" s="138" t="s">
        <v>2616</v>
      </c>
      <c r="P180" s="143"/>
      <c r="Q180" s="134" t="s">
        <v>2409</v>
      </c>
    </row>
    <row r="181" spans="1:17" s="119" customFormat="1" ht="17.399999999999999" x14ac:dyDescent="0.3">
      <c r="A181" s="138" t="str">
        <f>VLOOKUP(E181,'LISTADO ATM'!$A$2:$C$901,3,0)</f>
        <v>DISTRITO NACIONAL</v>
      </c>
      <c r="B181" s="144" t="s">
        <v>2772</v>
      </c>
      <c r="C181" s="94">
        <v>44460.598993055559</v>
      </c>
      <c r="D181" s="94" t="s">
        <v>2174</v>
      </c>
      <c r="E181" s="136">
        <v>18</v>
      </c>
      <c r="F181" s="138" t="str">
        <f>VLOOKUP(E181,VIP!$A$2:$O16104,2,0)</f>
        <v>DRBR018</v>
      </c>
      <c r="G181" s="138" t="str">
        <f>VLOOKUP(E181,'LISTADO ATM'!$A$2:$B$900,2,0)</f>
        <v xml:space="preserve">ATM Oficina Haina Occidental I </v>
      </c>
      <c r="H181" s="138" t="str">
        <f>VLOOKUP(E181,VIP!$A$2:$O21065,7,FALSE)</f>
        <v>Si</v>
      </c>
      <c r="I181" s="138" t="str">
        <f>VLOOKUP(E181,VIP!$A$2:$O13030,8,FALSE)</f>
        <v>Si</v>
      </c>
      <c r="J181" s="138" t="str">
        <f>VLOOKUP(E181,VIP!$A$2:$O12980,8,FALSE)</f>
        <v>Si</v>
      </c>
      <c r="K181" s="138" t="str">
        <f>VLOOKUP(E181,VIP!$A$2:$O16554,6,0)</f>
        <v>SI</v>
      </c>
      <c r="L181" s="143" t="s">
        <v>2212</v>
      </c>
      <c r="M181" s="93" t="s">
        <v>2437</v>
      </c>
      <c r="N181" s="93" t="s">
        <v>2443</v>
      </c>
      <c r="O181" s="138" t="s">
        <v>2445</v>
      </c>
      <c r="P181" s="143"/>
      <c r="Q181" s="134" t="s">
        <v>2212</v>
      </c>
    </row>
    <row r="182" spans="1:17" s="119" customFormat="1" ht="17.399999999999999" x14ac:dyDescent="0.3">
      <c r="A182" s="138" t="str">
        <f>VLOOKUP(E182,'LISTADO ATM'!$A$2:$C$901,3,0)</f>
        <v>NORTE</v>
      </c>
      <c r="B182" s="144" t="s">
        <v>2771</v>
      </c>
      <c r="C182" s="94">
        <v>44460.599259259259</v>
      </c>
      <c r="D182" s="94" t="s">
        <v>2614</v>
      </c>
      <c r="E182" s="136">
        <v>633</v>
      </c>
      <c r="F182" s="138" t="str">
        <f>VLOOKUP(E182,VIP!$A$2:$O16103,2,0)</f>
        <v>DRBR260</v>
      </c>
      <c r="G182" s="138" t="str">
        <f>VLOOKUP(E182,'LISTADO ATM'!$A$2:$B$900,2,0)</f>
        <v xml:space="preserve">ATM Autobanco Las Colinas </v>
      </c>
      <c r="H182" s="138" t="str">
        <f>VLOOKUP(E182,VIP!$A$2:$O21064,7,FALSE)</f>
        <v>Si</v>
      </c>
      <c r="I182" s="138" t="str">
        <f>VLOOKUP(E182,VIP!$A$2:$O13029,8,FALSE)</f>
        <v>Si</v>
      </c>
      <c r="J182" s="138" t="str">
        <f>VLOOKUP(E182,VIP!$A$2:$O12979,8,FALSE)</f>
        <v>Si</v>
      </c>
      <c r="K182" s="138" t="str">
        <f>VLOOKUP(E182,VIP!$A$2:$O16553,6,0)</f>
        <v>SI</v>
      </c>
      <c r="L182" s="143" t="s">
        <v>2409</v>
      </c>
      <c r="M182" s="93" t="s">
        <v>2437</v>
      </c>
      <c r="N182" s="93" t="s">
        <v>2443</v>
      </c>
      <c r="O182" s="138" t="s">
        <v>2615</v>
      </c>
      <c r="P182" s="143"/>
      <c r="Q182" s="134" t="s">
        <v>2409</v>
      </c>
    </row>
    <row r="183" spans="1:17" s="119" customFormat="1" ht="17.399999999999999" x14ac:dyDescent="0.3">
      <c r="A183" s="138" t="str">
        <f>VLOOKUP(E183,'LISTADO ATM'!$A$2:$C$901,3,0)</f>
        <v>ESTE</v>
      </c>
      <c r="B183" s="144" t="s">
        <v>2770</v>
      </c>
      <c r="C183" s="94">
        <v>44460.600578703707</v>
      </c>
      <c r="D183" s="94" t="s">
        <v>2440</v>
      </c>
      <c r="E183" s="136">
        <v>824</v>
      </c>
      <c r="F183" s="138" t="str">
        <f>VLOOKUP(E183,VIP!$A$2:$O16102,2,0)</f>
        <v>DRBR824</v>
      </c>
      <c r="G183" s="138" t="str">
        <f>VLOOKUP(E183,'LISTADO ATM'!$A$2:$B$900,2,0)</f>
        <v xml:space="preserve">ATM Multiplaza (Higuey) </v>
      </c>
      <c r="H183" s="138" t="str">
        <f>VLOOKUP(E183,VIP!$A$2:$O21063,7,FALSE)</f>
        <v>Si</v>
      </c>
      <c r="I183" s="138" t="str">
        <f>VLOOKUP(E183,VIP!$A$2:$O13028,8,FALSE)</f>
        <v>Si</v>
      </c>
      <c r="J183" s="138" t="str">
        <f>VLOOKUP(E183,VIP!$A$2:$O12978,8,FALSE)</f>
        <v>Si</v>
      </c>
      <c r="K183" s="138" t="str">
        <f>VLOOKUP(E183,VIP!$A$2:$O16552,6,0)</f>
        <v>NO</v>
      </c>
      <c r="L183" s="143" t="s">
        <v>2409</v>
      </c>
      <c r="M183" s="93" t="s">
        <v>2437</v>
      </c>
      <c r="N183" s="93" t="s">
        <v>2443</v>
      </c>
      <c r="O183" s="138" t="s">
        <v>2444</v>
      </c>
      <c r="P183" s="143"/>
      <c r="Q183" s="134" t="s">
        <v>2409</v>
      </c>
    </row>
    <row r="184" spans="1:17" s="119" customFormat="1" ht="17.399999999999999" x14ac:dyDescent="0.3">
      <c r="A184" s="138" t="str">
        <f>VLOOKUP(E184,'LISTADO ATM'!$A$2:$C$901,3,0)</f>
        <v>ESTE</v>
      </c>
      <c r="B184" s="144" t="s">
        <v>2769</v>
      </c>
      <c r="C184" s="94">
        <v>44460.601574074077</v>
      </c>
      <c r="D184" s="94" t="s">
        <v>2459</v>
      </c>
      <c r="E184" s="136">
        <v>268</v>
      </c>
      <c r="F184" s="138" t="str">
        <f>VLOOKUP(E184,VIP!$A$2:$O16101,2,0)</f>
        <v>DRBR268</v>
      </c>
      <c r="G184" s="138" t="str">
        <f>VLOOKUP(E184,'LISTADO ATM'!$A$2:$B$900,2,0)</f>
        <v xml:space="preserve">ATM Autobanco La Altagracia (Higuey) </v>
      </c>
      <c r="H184" s="138" t="str">
        <f>VLOOKUP(E184,VIP!$A$2:$O21062,7,FALSE)</f>
        <v>Si</v>
      </c>
      <c r="I184" s="138" t="str">
        <f>VLOOKUP(E184,VIP!$A$2:$O13027,8,FALSE)</f>
        <v>Si</v>
      </c>
      <c r="J184" s="138" t="str">
        <f>VLOOKUP(E184,VIP!$A$2:$O12977,8,FALSE)</f>
        <v>Si</v>
      </c>
      <c r="K184" s="138" t="str">
        <f>VLOOKUP(E184,VIP!$A$2:$O16551,6,0)</f>
        <v>NO</v>
      </c>
      <c r="L184" s="143" t="s">
        <v>2409</v>
      </c>
      <c r="M184" s="154" t="s">
        <v>2530</v>
      </c>
      <c r="N184" s="93" t="s">
        <v>2443</v>
      </c>
      <c r="O184" s="138" t="s">
        <v>2616</v>
      </c>
      <c r="P184" s="143"/>
      <c r="Q184" s="158">
        <v>44460.708333333336</v>
      </c>
    </row>
    <row r="185" spans="1:17" s="119" customFormat="1" ht="17.399999999999999" x14ac:dyDescent="0.3">
      <c r="A185" s="138" t="str">
        <f>VLOOKUP(E185,'LISTADO ATM'!$A$2:$C$901,3,0)</f>
        <v>ESTE</v>
      </c>
      <c r="B185" s="144" t="s">
        <v>2768</v>
      </c>
      <c r="C185" s="94">
        <v>44460.615752314814</v>
      </c>
      <c r="D185" s="94" t="s">
        <v>2459</v>
      </c>
      <c r="E185" s="136">
        <v>480</v>
      </c>
      <c r="F185" s="138" t="str">
        <f>VLOOKUP(E185,VIP!$A$2:$O16100,2,0)</f>
        <v>DRBR480</v>
      </c>
      <c r="G185" s="138" t="str">
        <f>VLOOKUP(E185,'LISTADO ATM'!$A$2:$B$900,2,0)</f>
        <v>ATM UNP Farmaconal Higuey</v>
      </c>
      <c r="H185" s="138" t="str">
        <f>VLOOKUP(E185,VIP!$A$2:$O21061,7,FALSE)</f>
        <v>N/A</v>
      </c>
      <c r="I185" s="138" t="str">
        <f>VLOOKUP(E185,VIP!$A$2:$O13026,8,FALSE)</f>
        <v>N/A</v>
      </c>
      <c r="J185" s="138" t="str">
        <f>VLOOKUP(E185,VIP!$A$2:$O12976,8,FALSE)</f>
        <v>N/A</v>
      </c>
      <c r="K185" s="138" t="str">
        <f>VLOOKUP(E185,VIP!$A$2:$O16550,6,0)</f>
        <v>N/A</v>
      </c>
      <c r="L185" s="143" t="s">
        <v>2433</v>
      </c>
      <c r="M185" s="93" t="s">
        <v>2437</v>
      </c>
      <c r="N185" s="93" t="s">
        <v>2443</v>
      </c>
      <c r="O185" s="138" t="s">
        <v>2616</v>
      </c>
      <c r="P185" s="143"/>
      <c r="Q185" s="134" t="s">
        <v>2433</v>
      </c>
    </row>
    <row r="186" spans="1:17" s="119" customFormat="1" ht="17.399999999999999" x14ac:dyDescent="0.3">
      <c r="A186" s="138" t="str">
        <f>VLOOKUP(E186,'LISTADO ATM'!$A$2:$C$901,3,0)</f>
        <v>DISTRITO NACIONAL</v>
      </c>
      <c r="B186" s="144" t="s">
        <v>2860</v>
      </c>
      <c r="C186" s="94">
        <v>44460.627476851849</v>
      </c>
      <c r="D186" s="94" t="s">
        <v>2440</v>
      </c>
      <c r="E186" s="136">
        <v>850</v>
      </c>
      <c r="F186" s="138" t="str">
        <f>VLOOKUP(E186,VIP!$A$2:$O16158,2,0)</f>
        <v>DRBR850</v>
      </c>
      <c r="G186" s="138" t="str">
        <f>VLOOKUP(E186,'LISTADO ATM'!$A$2:$B$900,2,0)</f>
        <v xml:space="preserve">ATM Hotel Be Live Hamaca </v>
      </c>
      <c r="H186" s="138" t="str">
        <f>VLOOKUP(E186,VIP!$A$2:$O21119,7,FALSE)</f>
        <v>Si</v>
      </c>
      <c r="I186" s="138" t="str">
        <f>VLOOKUP(E186,VIP!$A$2:$O13084,8,FALSE)</f>
        <v>Si</v>
      </c>
      <c r="J186" s="138" t="str">
        <f>VLOOKUP(E186,VIP!$A$2:$O13034,8,FALSE)</f>
        <v>Si</v>
      </c>
      <c r="K186" s="138" t="str">
        <f>VLOOKUP(E186,VIP!$A$2:$O16608,6,0)</f>
        <v>NO</v>
      </c>
      <c r="L186" s="143" t="s">
        <v>2409</v>
      </c>
      <c r="M186" s="93" t="s">
        <v>2437</v>
      </c>
      <c r="N186" s="93" t="s">
        <v>2443</v>
      </c>
      <c r="O186" s="138" t="s">
        <v>2444</v>
      </c>
      <c r="P186" s="143"/>
      <c r="Q186" s="134" t="s">
        <v>2409</v>
      </c>
    </row>
    <row r="187" spans="1:17" ht="17.399999999999999" x14ac:dyDescent="0.3">
      <c r="A187" s="138" t="str">
        <f>VLOOKUP(E187,'LISTADO ATM'!$A$2:$C$901,3,0)</f>
        <v>DISTRITO NACIONAL</v>
      </c>
      <c r="B187" s="144" t="s">
        <v>2859</v>
      </c>
      <c r="C187" s="94">
        <v>44460.628229166665</v>
      </c>
      <c r="D187" s="94" t="s">
        <v>2440</v>
      </c>
      <c r="E187" s="136">
        <v>476</v>
      </c>
      <c r="F187" s="138" t="str">
        <f>VLOOKUP(E187,VIP!$A$2:$O16157,2,0)</f>
        <v>DRBR476</v>
      </c>
      <c r="G187" s="138" t="str">
        <f>VLOOKUP(E187,'LISTADO ATM'!$A$2:$B$900,2,0)</f>
        <v xml:space="preserve">ATM Multicentro La Sirena Las Caobas </v>
      </c>
      <c r="H187" s="138" t="str">
        <f>VLOOKUP(E187,VIP!$A$2:$O21118,7,FALSE)</f>
        <v>Si</v>
      </c>
      <c r="I187" s="138" t="str">
        <f>VLOOKUP(E187,VIP!$A$2:$O13083,8,FALSE)</f>
        <v>Si</v>
      </c>
      <c r="J187" s="138" t="str">
        <f>VLOOKUP(E187,VIP!$A$2:$O13033,8,FALSE)</f>
        <v>Si</v>
      </c>
      <c r="K187" s="138" t="str">
        <f>VLOOKUP(E187,VIP!$A$2:$O16607,6,0)</f>
        <v>SI</v>
      </c>
      <c r="L187" s="143" t="s">
        <v>2433</v>
      </c>
      <c r="M187" s="93" t="s">
        <v>2437</v>
      </c>
      <c r="N187" s="93" t="s">
        <v>2443</v>
      </c>
      <c r="O187" s="138" t="s">
        <v>2444</v>
      </c>
      <c r="P187" s="143"/>
      <c r="Q187" s="134" t="s">
        <v>2433</v>
      </c>
    </row>
    <row r="188" spans="1:17" ht="17.399999999999999" x14ac:dyDescent="0.3">
      <c r="A188" s="138" t="str">
        <f>VLOOKUP(E188,'LISTADO ATM'!$A$2:$C$901,3,0)</f>
        <v>DISTRITO NACIONAL</v>
      </c>
      <c r="B188" s="144" t="s">
        <v>2858</v>
      </c>
      <c r="C188" s="94">
        <v>44460.629560185182</v>
      </c>
      <c r="D188" s="94" t="s">
        <v>2440</v>
      </c>
      <c r="E188" s="136">
        <v>259</v>
      </c>
      <c r="F188" s="138" t="str">
        <f>VLOOKUP(E188,VIP!$A$2:$O16156,2,0)</f>
        <v>DRBR259</v>
      </c>
      <c r="G188" s="138" t="str">
        <f>VLOOKUP(E188,'LISTADO ATM'!$A$2:$B$900,2,0)</f>
        <v>ATM Senado de la Republica</v>
      </c>
      <c r="H188" s="138" t="str">
        <f>VLOOKUP(E188,VIP!$A$2:$O21117,7,FALSE)</f>
        <v>Si</v>
      </c>
      <c r="I188" s="138" t="str">
        <f>VLOOKUP(E188,VIP!$A$2:$O13082,8,FALSE)</f>
        <v>Si</v>
      </c>
      <c r="J188" s="138" t="str">
        <f>VLOOKUP(E188,VIP!$A$2:$O13032,8,FALSE)</f>
        <v>Si</v>
      </c>
      <c r="K188" s="138" t="str">
        <f>VLOOKUP(E188,VIP!$A$2:$O16606,6,0)</f>
        <v>NO</v>
      </c>
      <c r="L188" s="143" t="s">
        <v>2409</v>
      </c>
      <c r="M188" s="93" t="s">
        <v>2437</v>
      </c>
      <c r="N188" s="93" t="s">
        <v>2443</v>
      </c>
      <c r="O188" s="138" t="s">
        <v>2444</v>
      </c>
      <c r="P188" s="143"/>
      <c r="Q188" s="134" t="s">
        <v>2409</v>
      </c>
    </row>
    <row r="189" spans="1:17" ht="17.399999999999999" x14ac:dyDescent="0.3">
      <c r="A189" s="138" t="str">
        <f>VLOOKUP(E189,'LISTADO ATM'!$A$2:$C$901,3,0)</f>
        <v>ESTE</v>
      </c>
      <c r="B189" s="144" t="s">
        <v>2857</v>
      </c>
      <c r="C189" s="94">
        <v>44460.643171296295</v>
      </c>
      <c r="D189" s="94" t="s">
        <v>2440</v>
      </c>
      <c r="E189" s="136">
        <v>104</v>
      </c>
      <c r="F189" s="138" t="str">
        <f>VLOOKUP(E189,VIP!$A$2:$O16155,2,0)</f>
        <v>DRBR104</v>
      </c>
      <c r="G189" s="138" t="str">
        <f>VLOOKUP(E189,'LISTADO ATM'!$A$2:$B$900,2,0)</f>
        <v xml:space="preserve">ATM Jumbo Higuey </v>
      </c>
      <c r="H189" s="138" t="str">
        <f>VLOOKUP(E189,VIP!$A$2:$O21116,7,FALSE)</f>
        <v>Si</v>
      </c>
      <c r="I189" s="138" t="str">
        <f>VLOOKUP(E189,VIP!$A$2:$O13081,8,FALSE)</f>
        <v>Si</v>
      </c>
      <c r="J189" s="138" t="str">
        <f>VLOOKUP(E189,VIP!$A$2:$O13031,8,FALSE)</f>
        <v>Si</v>
      </c>
      <c r="K189" s="138" t="str">
        <f>VLOOKUP(E189,VIP!$A$2:$O16605,6,0)</f>
        <v>NO</v>
      </c>
      <c r="L189" s="143" t="s">
        <v>2409</v>
      </c>
      <c r="M189" s="93" t="s">
        <v>2437</v>
      </c>
      <c r="N189" s="93" t="s">
        <v>2443</v>
      </c>
      <c r="O189" s="138" t="s">
        <v>2444</v>
      </c>
      <c r="P189" s="143"/>
      <c r="Q189" s="134" t="s">
        <v>2409</v>
      </c>
    </row>
    <row r="190" spans="1:17" ht="17.399999999999999" x14ac:dyDescent="0.3">
      <c r="A190" s="138" t="str">
        <f>VLOOKUP(E190,'LISTADO ATM'!$A$2:$C$901,3,0)</f>
        <v>DISTRITO NACIONAL</v>
      </c>
      <c r="B190" s="144" t="s">
        <v>2856</v>
      </c>
      <c r="C190" s="94">
        <v>44460.644293981481</v>
      </c>
      <c r="D190" s="94" t="s">
        <v>2440</v>
      </c>
      <c r="E190" s="136">
        <v>769</v>
      </c>
      <c r="F190" s="138" t="str">
        <f>VLOOKUP(E190,VIP!$A$2:$O16154,2,0)</f>
        <v>DRBR769</v>
      </c>
      <c r="G190" s="138" t="str">
        <f>VLOOKUP(E190,'LISTADO ATM'!$A$2:$B$900,2,0)</f>
        <v>ATM UNP Pablo Mella Morales</v>
      </c>
      <c r="H190" s="138" t="str">
        <f>VLOOKUP(E190,VIP!$A$2:$O21115,7,FALSE)</f>
        <v>Si</v>
      </c>
      <c r="I190" s="138" t="str">
        <f>VLOOKUP(E190,VIP!$A$2:$O13080,8,FALSE)</f>
        <v>Si</v>
      </c>
      <c r="J190" s="138" t="str">
        <f>VLOOKUP(E190,VIP!$A$2:$O13030,8,FALSE)</f>
        <v>Si</v>
      </c>
      <c r="K190" s="138" t="str">
        <f>VLOOKUP(E190,VIP!$A$2:$O16604,6,0)</f>
        <v>NO</v>
      </c>
      <c r="L190" s="143" t="s">
        <v>2409</v>
      </c>
      <c r="M190" s="93" t="s">
        <v>2437</v>
      </c>
      <c r="N190" s="93" t="s">
        <v>2443</v>
      </c>
      <c r="O190" s="138" t="s">
        <v>2444</v>
      </c>
      <c r="P190" s="143"/>
      <c r="Q190" s="134" t="s">
        <v>2409</v>
      </c>
    </row>
    <row r="191" spans="1:17" ht="17.399999999999999" x14ac:dyDescent="0.3">
      <c r="A191" s="138" t="str">
        <f>VLOOKUP(E191,'LISTADO ATM'!$A$2:$C$901,3,0)</f>
        <v>DISTRITO NACIONAL</v>
      </c>
      <c r="B191" s="144" t="s">
        <v>2855</v>
      </c>
      <c r="C191" s="94">
        <v>44460.646932870368</v>
      </c>
      <c r="D191" s="94" t="s">
        <v>2440</v>
      </c>
      <c r="E191" s="136">
        <v>836</v>
      </c>
      <c r="F191" s="138" t="str">
        <f>VLOOKUP(E191,VIP!$A$2:$O16153,2,0)</f>
        <v>DRBR836</v>
      </c>
      <c r="G191" s="138" t="str">
        <f>VLOOKUP(E191,'LISTADO ATM'!$A$2:$B$900,2,0)</f>
        <v xml:space="preserve">ATM UNP Plaza Luperón </v>
      </c>
      <c r="H191" s="138" t="str">
        <f>VLOOKUP(E191,VIP!$A$2:$O21114,7,FALSE)</f>
        <v>Si</v>
      </c>
      <c r="I191" s="138" t="str">
        <f>VLOOKUP(E191,VIP!$A$2:$O13079,8,FALSE)</f>
        <v>Si</v>
      </c>
      <c r="J191" s="138" t="str">
        <f>VLOOKUP(E191,VIP!$A$2:$O13029,8,FALSE)</f>
        <v>Si</v>
      </c>
      <c r="K191" s="138" t="str">
        <f>VLOOKUP(E191,VIP!$A$2:$O16603,6,0)</f>
        <v>NO</v>
      </c>
      <c r="L191" s="143" t="s">
        <v>2409</v>
      </c>
      <c r="M191" s="93" t="s">
        <v>2437</v>
      </c>
      <c r="N191" s="93" t="s">
        <v>2443</v>
      </c>
      <c r="O191" s="138" t="s">
        <v>2444</v>
      </c>
      <c r="P191" s="143"/>
      <c r="Q191" s="134" t="s">
        <v>2409</v>
      </c>
    </row>
    <row r="192" spans="1:17" ht="17.399999999999999" x14ac:dyDescent="0.3">
      <c r="A192" s="138" t="str">
        <f>VLOOKUP(E192,'LISTADO ATM'!$A$2:$C$901,3,0)</f>
        <v>ESTE</v>
      </c>
      <c r="B192" s="144" t="s">
        <v>2854</v>
      </c>
      <c r="C192" s="94">
        <v>44460.648912037039</v>
      </c>
      <c r="D192" s="94" t="s">
        <v>2459</v>
      </c>
      <c r="E192" s="136">
        <v>385</v>
      </c>
      <c r="F192" s="138" t="str">
        <f>VLOOKUP(E192,VIP!$A$2:$O16152,2,0)</f>
        <v>DRBR385</v>
      </c>
      <c r="G192" s="138" t="str">
        <f>VLOOKUP(E192,'LISTADO ATM'!$A$2:$B$900,2,0)</f>
        <v xml:space="preserve">ATM Plaza Verón I </v>
      </c>
      <c r="H192" s="138" t="str">
        <f>VLOOKUP(E192,VIP!$A$2:$O21113,7,FALSE)</f>
        <v>Si</v>
      </c>
      <c r="I192" s="138" t="str">
        <f>VLOOKUP(E192,VIP!$A$2:$O13078,8,FALSE)</f>
        <v>Si</v>
      </c>
      <c r="J192" s="138" t="str">
        <f>VLOOKUP(E192,VIP!$A$2:$O13028,8,FALSE)</f>
        <v>Si</v>
      </c>
      <c r="K192" s="138" t="str">
        <f>VLOOKUP(E192,VIP!$A$2:$O16602,6,0)</f>
        <v>NO</v>
      </c>
      <c r="L192" s="143" t="s">
        <v>2433</v>
      </c>
      <c r="M192" s="93" t="s">
        <v>2437</v>
      </c>
      <c r="N192" s="93" t="s">
        <v>2443</v>
      </c>
      <c r="O192" s="138" t="s">
        <v>2616</v>
      </c>
      <c r="P192" s="143"/>
      <c r="Q192" s="134" t="s">
        <v>2433</v>
      </c>
    </row>
    <row r="193" spans="1:17" ht="17.399999999999999" x14ac:dyDescent="0.3">
      <c r="A193" s="138" t="str">
        <f>VLOOKUP(E193,'LISTADO ATM'!$A$2:$C$901,3,0)</f>
        <v>DISTRITO NACIONAL</v>
      </c>
      <c r="B193" s="144" t="s">
        <v>2853</v>
      </c>
      <c r="C193" s="94">
        <v>44460.65016203704</v>
      </c>
      <c r="D193" s="94" t="s">
        <v>2440</v>
      </c>
      <c r="E193" s="136">
        <v>744</v>
      </c>
      <c r="F193" s="138" t="str">
        <f>VLOOKUP(E193,VIP!$A$2:$O16151,2,0)</f>
        <v>DRBR289</v>
      </c>
      <c r="G193" s="138" t="str">
        <f>VLOOKUP(E193,'LISTADO ATM'!$A$2:$B$900,2,0)</f>
        <v xml:space="preserve">ATM Multicentro La Sirena Venezuela </v>
      </c>
      <c r="H193" s="138" t="str">
        <f>VLOOKUP(E193,VIP!$A$2:$O21112,7,FALSE)</f>
        <v>Si</v>
      </c>
      <c r="I193" s="138" t="str">
        <f>VLOOKUP(E193,VIP!$A$2:$O13077,8,FALSE)</f>
        <v>Si</v>
      </c>
      <c r="J193" s="138" t="str">
        <f>VLOOKUP(E193,VIP!$A$2:$O13027,8,FALSE)</f>
        <v>Si</v>
      </c>
      <c r="K193" s="138" t="str">
        <f>VLOOKUP(E193,VIP!$A$2:$O16601,6,0)</f>
        <v>SI</v>
      </c>
      <c r="L193" s="143" t="s">
        <v>2409</v>
      </c>
      <c r="M193" s="93" t="s">
        <v>2437</v>
      </c>
      <c r="N193" s="93" t="s">
        <v>2443</v>
      </c>
      <c r="O193" s="138" t="s">
        <v>2444</v>
      </c>
      <c r="P193" s="143"/>
      <c r="Q193" s="134" t="s">
        <v>2409</v>
      </c>
    </row>
    <row r="194" spans="1:17" ht="17.399999999999999" x14ac:dyDescent="0.3">
      <c r="A194" s="138" t="str">
        <f>VLOOKUP(E194,'LISTADO ATM'!$A$2:$C$901,3,0)</f>
        <v>DISTRITO NACIONAL</v>
      </c>
      <c r="B194" s="144" t="s">
        <v>2852</v>
      </c>
      <c r="C194" s="94">
        <v>44460.659745370373</v>
      </c>
      <c r="D194" s="94" t="s">
        <v>2174</v>
      </c>
      <c r="E194" s="136">
        <v>26</v>
      </c>
      <c r="F194" s="138" t="str">
        <f>VLOOKUP(E194,VIP!$A$2:$O16150,2,0)</f>
        <v>DRBR221</v>
      </c>
      <c r="G194" s="138" t="str">
        <f>VLOOKUP(E194,'LISTADO ATM'!$A$2:$B$900,2,0)</f>
        <v>ATM S/M Jumbo San Isidro</v>
      </c>
      <c r="H194" s="138" t="str">
        <f>VLOOKUP(E194,VIP!$A$2:$O21111,7,FALSE)</f>
        <v>Si</v>
      </c>
      <c r="I194" s="138" t="str">
        <f>VLOOKUP(E194,VIP!$A$2:$O13076,8,FALSE)</f>
        <v>Si</v>
      </c>
      <c r="J194" s="138" t="str">
        <f>VLOOKUP(E194,VIP!$A$2:$O13026,8,FALSE)</f>
        <v>Si</v>
      </c>
      <c r="K194" s="138" t="str">
        <f>VLOOKUP(E194,VIP!$A$2:$O16600,6,0)</f>
        <v>NO</v>
      </c>
      <c r="L194" s="143" t="s">
        <v>2455</v>
      </c>
      <c r="M194" s="93" t="s">
        <v>2437</v>
      </c>
      <c r="N194" s="93" t="s">
        <v>2443</v>
      </c>
      <c r="O194" s="138" t="s">
        <v>2445</v>
      </c>
      <c r="P194" s="143"/>
      <c r="Q194" s="134" t="s">
        <v>2455</v>
      </c>
    </row>
    <row r="195" spans="1:17" ht="17.399999999999999" x14ac:dyDescent="0.3">
      <c r="A195" s="138" t="str">
        <f>VLOOKUP(E195,'LISTADO ATM'!$A$2:$C$901,3,0)</f>
        <v>ESTE</v>
      </c>
      <c r="B195" s="144" t="s">
        <v>2851</v>
      </c>
      <c r="C195" s="94">
        <v>44460.678530092591</v>
      </c>
      <c r="D195" s="94" t="s">
        <v>2440</v>
      </c>
      <c r="E195" s="136">
        <v>16</v>
      </c>
      <c r="F195" s="138" t="str">
        <f>VLOOKUP(E195,VIP!$A$2:$O16149,2,0)</f>
        <v>DRBR046</v>
      </c>
      <c r="G195" s="138" t="str">
        <f>VLOOKUP(E195,'LISTADO ATM'!$A$2:$B$900,2,0)</f>
        <v>ATM Estación Texaco Sabana de la Mar</v>
      </c>
      <c r="H195" s="138" t="str">
        <f>VLOOKUP(E195,VIP!$A$2:$O21110,7,FALSE)</f>
        <v>Si</v>
      </c>
      <c r="I195" s="138" t="str">
        <f>VLOOKUP(E195,VIP!$A$2:$O13075,8,FALSE)</f>
        <v>Si</v>
      </c>
      <c r="J195" s="138" t="str">
        <f>VLOOKUP(E195,VIP!$A$2:$O13025,8,FALSE)</f>
        <v>Si</v>
      </c>
      <c r="K195" s="138" t="str">
        <f>VLOOKUP(E195,VIP!$A$2:$O16599,6,0)</f>
        <v>NO</v>
      </c>
      <c r="L195" s="143" t="s">
        <v>2409</v>
      </c>
      <c r="M195" s="93" t="s">
        <v>2437</v>
      </c>
      <c r="N195" s="93" t="s">
        <v>2443</v>
      </c>
      <c r="O195" s="138" t="s">
        <v>2444</v>
      </c>
      <c r="P195" s="143"/>
      <c r="Q195" s="134" t="s">
        <v>2409</v>
      </c>
    </row>
    <row r="196" spans="1:17" ht="17.399999999999999" x14ac:dyDescent="0.3">
      <c r="A196" s="138" t="str">
        <f>VLOOKUP(E196,'LISTADO ATM'!$A$2:$C$901,3,0)</f>
        <v>SUR</v>
      </c>
      <c r="B196" s="144" t="s">
        <v>2850</v>
      </c>
      <c r="C196" s="94">
        <v>44460.680659722224</v>
      </c>
      <c r="D196" s="94" t="s">
        <v>2440</v>
      </c>
      <c r="E196" s="136">
        <v>870</v>
      </c>
      <c r="F196" s="138" t="str">
        <f>VLOOKUP(E196,VIP!$A$2:$O16148,2,0)</f>
        <v>DRBR870</v>
      </c>
      <c r="G196" s="138" t="str">
        <f>VLOOKUP(E196,'LISTADO ATM'!$A$2:$B$900,2,0)</f>
        <v xml:space="preserve">ATM Willbes Dominicana (Barahona) </v>
      </c>
      <c r="H196" s="138" t="str">
        <f>VLOOKUP(E196,VIP!$A$2:$O21109,7,FALSE)</f>
        <v>Si</v>
      </c>
      <c r="I196" s="138" t="str">
        <f>VLOOKUP(E196,VIP!$A$2:$O13074,8,FALSE)</f>
        <v>Si</v>
      </c>
      <c r="J196" s="138" t="str">
        <f>VLOOKUP(E196,VIP!$A$2:$O13024,8,FALSE)</f>
        <v>Si</v>
      </c>
      <c r="K196" s="138" t="str">
        <f>VLOOKUP(E196,VIP!$A$2:$O16598,6,0)</f>
        <v>NO</v>
      </c>
      <c r="L196" s="143" t="s">
        <v>2409</v>
      </c>
      <c r="M196" s="93" t="s">
        <v>2437</v>
      </c>
      <c r="N196" s="93" t="s">
        <v>2443</v>
      </c>
      <c r="O196" s="138" t="s">
        <v>2444</v>
      </c>
      <c r="P196" s="143"/>
      <c r="Q196" s="134" t="s">
        <v>2409</v>
      </c>
    </row>
    <row r="197" spans="1:17" ht="17.399999999999999" x14ac:dyDescent="0.3">
      <c r="A197" s="138" t="str">
        <f>VLOOKUP(E197,'LISTADO ATM'!$A$2:$C$901,3,0)</f>
        <v>DISTRITO NACIONAL</v>
      </c>
      <c r="B197" s="144" t="s">
        <v>2849</v>
      </c>
      <c r="C197" s="94">
        <v>44460.68172453704</v>
      </c>
      <c r="D197" s="94" t="s">
        <v>2440</v>
      </c>
      <c r="E197" s="136">
        <v>540</v>
      </c>
      <c r="F197" s="138" t="str">
        <f>VLOOKUP(E197,VIP!$A$2:$O16147,2,0)</f>
        <v>DRBR540</v>
      </c>
      <c r="G197" s="138" t="str">
        <f>VLOOKUP(E197,'LISTADO ATM'!$A$2:$B$900,2,0)</f>
        <v xml:space="preserve">ATM Autoservicio Sambil I </v>
      </c>
      <c r="H197" s="138" t="str">
        <f>VLOOKUP(E197,VIP!$A$2:$O21108,7,FALSE)</f>
        <v>Si</v>
      </c>
      <c r="I197" s="138" t="str">
        <f>VLOOKUP(E197,VIP!$A$2:$O13073,8,FALSE)</f>
        <v>Si</v>
      </c>
      <c r="J197" s="138" t="str">
        <f>VLOOKUP(E197,VIP!$A$2:$O13023,8,FALSE)</f>
        <v>Si</v>
      </c>
      <c r="K197" s="138" t="str">
        <f>VLOOKUP(E197,VIP!$A$2:$O16597,6,0)</f>
        <v>NO</v>
      </c>
      <c r="L197" s="143" t="s">
        <v>2409</v>
      </c>
      <c r="M197" s="93" t="s">
        <v>2437</v>
      </c>
      <c r="N197" s="93" t="s">
        <v>2443</v>
      </c>
      <c r="O197" s="138" t="s">
        <v>2444</v>
      </c>
      <c r="P197" s="143"/>
      <c r="Q197" s="134" t="s">
        <v>2409</v>
      </c>
    </row>
    <row r="198" spans="1:17" ht="17.399999999999999" x14ac:dyDescent="0.3">
      <c r="A198" s="138" t="str">
        <f>VLOOKUP(E198,'LISTADO ATM'!$A$2:$C$901,3,0)</f>
        <v>DISTRITO NACIONAL</v>
      </c>
      <c r="B198" s="144" t="s">
        <v>2848</v>
      </c>
      <c r="C198" s="94">
        <v>44460.68341435185</v>
      </c>
      <c r="D198" s="94" t="s">
        <v>2440</v>
      </c>
      <c r="E198" s="136">
        <v>169</v>
      </c>
      <c r="F198" s="138" t="str">
        <f>VLOOKUP(E198,VIP!$A$2:$O16146,2,0)</f>
        <v>DRBR169</v>
      </c>
      <c r="G198" s="138" t="str">
        <f>VLOOKUP(E198,'LISTADO ATM'!$A$2:$B$900,2,0)</f>
        <v xml:space="preserve">ATM Oficina Caonabo </v>
      </c>
      <c r="H198" s="138" t="str">
        <f>VLOOKUP(E198,VIP!$A$2:$O21107,7,FALSE)</f>
        <v>Si</v>
      </c>
      <c r="I198" s="138" t="str">
        <f>VLOOKUP(E198,VIP!$A$2:$O13072,8,FALSE)</f>
        <v>Si</v>
      </c>
      <c r="J198" s="138" t="str">
        <f>VLOOKUP(E198,VIP!$A$2:$O13022,8,FALSE)</f>
        <v>Si</v>
      </c>
      <c r="K198" s="138" t="str">
        <f>VLOOKUP(E198,VIP!$A$2:$O16596,6,0)</f>
        <v>NO</v>
      </c>
      <c r="L198" s="143" t="s">
        <v>2409</v>
      </c>
      <c r="M198" s="93" t="s">
        <v>2437</v>
      </c>
      <c r="N198" s="93" t="s">
        <v>2443</v>
      </c>
      <c r="O198" s="138" t="s">
        <v>2444</v>
      </c>
      <c r="P198" s="143"/>
      <c r="Q198" s="134" t="s">
        <v>2409</v>
      </c>
    </row>
    <row r="199" spans="1:17" ht="17.399999999999999" x14ac:dyDescent="0.3">
      <c r="A199" s="138" t="str">
        <f>VLOOKUP(E199,'LISTADO ATM'!$A$2:$C$901,3,0)</f>
        <v>DISTRITO NACIONAL</v>
      </c>
      <c r="B199" s="144" t="s">
        <v>2847</v>
      </c>
      <c r="C199" s="94">
        <v>44460.684340277781</v>
      </c>
      <c r="D199" s="94" t="s">
        <v>2440</v>
      </c>
      <c r="E199" s="136">
        <v>821</v>
      </c>
      <c r="F199" s="138" t="str">
        <f>VLOOKUP(E199,VIP!$A$2:$O16145,2,0)</f>
        <v>DRBR821</v>
      </c>
      <c r="G199" s="138" t="str">
        <f>VLOOKUP(E199,'LISTADO ATM'!$A$2:$B$900,2,0)</f>
        <v xml:space="preserve">ATM S/M Bravo Churchill </v>
      </c>
      <c r="H199" s="138" t="str">
        <f>VLOOKUP(E199,VIP!$A$2:$O21106,7,FALSE)</f>
        <v>Si</v>
      </c>
      <c r="I199" s="138" t="str">
        <f>VLOOKUP(E199,VIP!$A$2:$O13071,8,FALSE)</f>
        <v>No</v>
      </c>
      <c r="J199" s="138" t="str">
        <f>VLOOKUP(E199,VIP!$A$2:$O13021,8,FALSE)</f>
        <v>No</v>
      </c>
      <c r="K199" s="138" t="str">
        <f>VLOOKUP(E199,VIP!$A$2:$O16595,6,0)</f>
        <v>SI</v>
      </c>
      <c r="L199" s="143" t="s">
        <v>2409</v>
      </c>
      <c r="M199" s="93" t="s">
        <v>2437</v>
      </c>
      <c r="N199" s="93" t="s">
        <v>2443</v>
      </c>
      <c r="O199" s="138" t="s">
        <v>2444</v>
      </c>
      <c r="P199" s="143"/>
      <c r="Q199" s="134" t="s">
        <v>2409</v>
      </c>
    </row>
    <row r="200" spans="1:17" ht="17.399999999999999" x14ac:dyDescent="0.3">
      <c r="A200" s="138" t="str">
        <f>VLOOKUP(E200,'LISTADO ATM'!$A$2:$C$901,3,0)</f>
        <v>DISTRITO NACIONAL</v>
      </c>
      <c r="B200" s="144" t="s">
        <v>2846</v>
      </c>
      <c r="C200" s="94">
        <v>44460.684837962966</v>
      </c>
      <c r="D200" s="94" t="s">
        <v>2174</v>
      </c>
      <c r="E200" s="136">
        <v>165</v>
      </c>
      <c r="F200" s="138" t="str">
        <f>VLOOKUP(E200,VIP!$A$2:$O16144,2,0)</f>
        <v>DRBR165</v>
      </c>
      <c r="G200" s="138" t="str">
        <f>VLOOKUP(E200,'LISTADO ATM'!$A$2:$B$900,2,0)</f>
        <v>ATM Autoservicio Megacentro</v>
      </c>
      <c r="H200" s="138" t="str">
        <f>VLOOKUP(E200,VIP!$A$2:$O21105,7,FALSE)</f>
        <v>Si</v>
      </c>
      <c r="I200" s="138" t="str">
        <f>VLOOKUP(E200,VIP!$A$2:$O13070,8,FALSE)</f>
        <v>Si</v>
      </c>
      <c r="J200" s="138" t="str">
        <f>VLOOKUP(E200,VIP!$A$2:$O13020,8,FALSE)</f>
        <v>Si</v>
      </c>
      <c r="K200" s="138" t="str">
        <f>VLOOKUP(E200,VIP!$A$2:$O16594,6,0)</f>
        <v>SI</v>
      </c>
      <c r="L200" s="143" t="s">
        <v>2455</v>
      </c>
      <c r="M200" s="93" t="s">
        <v>2437</v>
      </c>
      <c r="N200" s="93" t="s">
        <v>2443</v>
      </c>
      <c r="O200" s="138" t="s">
        <v>2445</v>
      </c>
      <c r="P200" s="143"/>
      <c r="Q200" s="134" t="s">
        <v>2455</v>
      </c>
    </row>
    <row r="201" spans="1:17" ht="17.399999999999999" x14ac:dyDescent="0.3">
      <c r="A201" s="138" t="str">
        <f>VLOOKUP(E201,'LISTADO ATM'!$A$2:$C$901,3,0)</f>
        <v>NORTE</v>
      </c>
      <c r="B201" s="144" t="s">
        <v>2845</v>
      </c>
      <c r="C201" s="94">
        <v>44460.685393518521</v>
      </c>
      <c r="D201" s="94" t="s">
        <v>2614</v>
      </c>
      <c r="E201" s="136">
        <v>315</v>
      </c>
      <c r="F201" s="138" t="str">
        <f>VLOOKUP(E201,VIP!$A$2:$O16143,2,0)</f>
        <v>DRBR315</v>
      </c>
      <c r="G201" s="138" t="str">
        <f>VLOOKUP(E201,'LISTADO ATM'!$A$2:$B$900,2,0)</f>
        <v xml:space="preserve">ATM Oficina Estrella Sadalá </v>
      </c>
      <c r="H201" s="138" t="str">
        <f>VLOOKUP(E201,VIP!$A$2:$O21104,7,FALSE)</f>
        <v>Si</v>
      </c>
      <c r="I201" s="138" t="str">
        <f>VLOOKUP(E201,VIP!$A$2:$O13069,8,FALSE)</f>
        <v>Si</v>
      </c>
      <c r="J201" s="138" t="str">
        <f>VLOOKUP(E201,VIP!$A$2:$O13019,8,FALSE)</f>
        <v>Si</v>
      </c>
      <c r="K201" s="138" t="str">
        <f>VLOOKUP(E201,VIP!$A$2:$O16593,6,0)</f>
        <v>NO</v>
      </c>
      <c r="L201" s="143" t="s">
        <v>2433</v>
      </c>
      <c r="M201" s="93" t="s">
        <v>2437</v>
      </c>
      <c r="N201" s="93" t="s">
        <v>2443</v>
      </c>
      <c r="O201" s="138" t="s">
        <v>2615</v>
      </c>
      <c r="P201" s="143"/>
      <c r="Q201" s="134" t="s">
        <v>2433</v>
      </c>
    </row>
    <row r="202" spans="1:17" ht="17.399999999999999" x14ac:dyDescent="0.3">
      <c r="A202" s="138" t="str">
        <f>VLOOKUP(E202,'LISTADO ATM'!$A$2:$C$901,3,0)</f>
        <v>NORTE</v>
      </c>
      <c r="B202" s="144" t="s">
        <v>2844</v>
      </c>
      <c r="C202" s="94">
        <v>44460.687743055554</v>
      </c>
      <c r="D202" s="94" t="s">
        <v>2459</v>
      </c>
      <c r="E202" s="136">
        <v>171</v>
      </c>
      <c r="F202" s="138" t="str">
        <f>VLOOKUP(E202,VIP!$A$2:$O16142,2,0)</f>
        <v>DRBR171</v>
      </c>
      <c r="G202" s="138" t="str">
        <f>VLOOKUP(E202,'LISTADO ATM'!$A$2:$B$900,2,0)</f>
        <v xml:space="preserve">ATM Oficina Moca </v>
      </c>
      <c r="H202" s="138" t="str">
        <f>VLOOKUP(E202,VIP!$A$2:$O21103,7,FALSE)</f>
        <v>Si</v>
      </c>
      <c r="I202" s="138" t="str">
        <f>VLOOKUP(E202,VIP!$A$2:$O13068,8,FALSE)</f>
        <v>Si</v>
      </c>
      <c r="J202" s="138" t="str">
        <f>VLOOKUP(E202,VIP!$A$2:$O13018,8,FALSE)</f>
        <v>Si</v>
      </c>
      <c r="K202" s="138" t="str">
        <f>VLOOKUP(E202,VIP!$A$2:$O16592,6,0)</f>
        <v>NO</v>
      </c>
      <c r="L202" s="143" t="s">
        <v>2606</v>
      </c>
      <c r="M202" s="154" t="s">
        <v>2530</v>
      </c>
      <c r="N202" s="93" t="s">
        <v>2443</v>
      </c>
      <c r="O202" s="138" t="s">
        <v>2616</v>
      </c>
      <c r="P202" s="143"/>
      <c r="Q202" s="158">
        <v>44460.708333333336</v>
      </c>
    </row>
    <row r="203" spans="1:17" ht="17.399999999999999" x14ac:dyDescent="0.3">
      <c r="A203" s="138" t="str">
        <f>VLOOKUP(E203,'LISTADO ATM'!$A$2:$C$901,3,0)</f>
        <v>ESTE</v>
      </c>
      <c r="B203" s="144" t="s">
        <v>2843</v>
      </c>
      <c r="C203" s="94">
        <v>44460.690752314818</v>
      </c>
      <c r="D203" s="94" t="s">
        <v>2440</v>
      </c>
      <c r="E203" s="136">
        <v>293</v>
      </c>
      <c r="F203" s="138" t="str">
        <f>VLOOKUP(E203,VIP!$A$2:$O16141,2,0)</f>
        <v>DRBR293</v>
      </c>
      <c r="G203" s="138" t="str">
        <f>VLOOKUP(E203,'LISTADO ATM'!$A$2:$B$900,2,0)</f>
        <v xml:space="preserve">ATM S/M Nueva Visión (San Pedro) </v>
      </c>
      <c r="H203" s="138" t="str">
        <f>VLOOKUP(E203,VIP!$A$2:$O21102,7,FALSE)</f>
        <v>Si</v>
      </c>
      <c r="I203" s="138" t="str">
        <f>VLOOKUP(E203,VIP!$A$2:$O13067,8,FALSE)</f>
        <v>Si</v>
      </c>
      <c r="J203" s="138" t="str">
        <f>VLOOKUP(E203,VIP!$A$2:$O13017,8,FALSE)</f>
        <v>Si</v>
      </c>
      <c r="K203" s="138" t="str">
        <f>VLOOKUP(E203,VIP!$A$2:$O16591,6,0)</f>
        <v>NO</v>
      </c>
      <c r="L203" s="143" t="s">
        <v>2433</v>
      </c>
      <c r="M203" s="93" t="s">
        <v>2437</v>
      </c>
      <c r="N203" s="93" t="s">
        <v>2443</v>
      </c>
      <c r="O203" s="138" t="s">
        <v>2444</v>
      </c>
      <c r="P203" s="143"/>
      <c r="Q203" s="134" t="s">
        <v>2433</v>
      </c>
    </row>
    <row r="204" spans="1:17" ht="17.399999999999999" x14ac:dyDescent="0.3">
      <c r="A204" s="138" t="str">
        <f>VLOOKUP(E204,'LISTADO ATM'!$A$2:$C$901,3,0)</f>
        <v>DISTRITO NACIONAL</v>
      </c>
      <c r="B204" s="144" t="s">
        <v>2842</v>
      </c>
      <c r="C204" s="94">
        <v>44460.701493055552</v>
      </c>
      <c r="D204" s="94" t="s">
        <v>2440</v>
      </c>
      <c r="E204" s="136">
        <v>14</v>
      </c>
      <c r="F204" s="138" t="str">
        <f>VLOOKUP(E204,VIP!$A$2:$O16140,2,0)</f>
        <v>DRBR014</v>
      </c>
      <c r="G204" s="138" t="str">
        <f>VLOOKUP(E204,'LISTADO ATM'!$A$2:$B$900,2,0)</f>
        <v xml:space="preserve">ATM Oficina Aeropuerto Las Américas I </v>
      </c>
      <c r="H204" s="138" t="str">
        <f>VLOOKUP(E204,VIP!$A$2:$O21101,7,FALSE)</f>
        <v>Si</v>
      </c>
      <c r="I204" s="138" t="str">
        <f>VLOOKUP(E204,VIP!$A$2:$O13066,8,FALSE)</f>
        <v>Si</v>
      </c>
      <c r="J204" s="138" t="str">
        <f>VLOOKUP(E204,VIP!$A$2:$O13016,8,FALSE)</f>
        <v>Si</v>
      </c>
      <c r="K204" s="138" t="str">
        <f>VLOOKUP(E204,VIP!$A$2:$O16590,6,0)</f>
        <v>NO</v>
      </c>
      <c r="L204" s="143" t="s">
        <v>2409</v>
      </c>
      <c r="M204" s="93" t="s">
        <v>2437</v>
      </c>
      <c r="N204" s="93" t="s">
        <v>2443</v>
      </c>
      <c r="O204" s="138" t="s">
        <v>2444</v>
      </c>
      <c r="P204" s="143"/>
      <c r="Q204" s="134" t="s">
        <v>2409</v>
      </c>
    </row>
    <row r="205" spans="1:17" ht="17.399999999999999" x14ac:dyDescent="0.3">
      <c r="A205" s="138" t="str">
        <f>VLOOKUP(E205,'LISTADO ATM'!$A$2:$C$901,3,0)</f>
        <v>DISTRITO NACIONAL</v>
      </c>
      <c r="B205" s="144" t="s">
        <v>2841</v>
      </c>
      <c r="C205" s="94">
        <v>44460.727164351854</v>
      </c>
      <c r="D205" s="94" t="s">
        <v>2174</v>
      </c>
      <c r="E205" s="136">
        <v>248</v>
      </c>
      <c r="F205" s="138" t="str">
        <f>VLOOKUP(E205,VIP!$A$2:$O16139,2,0)</f>
        <v>DRBR248</v>
      </c>
      <c r="G205" s="138" t="str">
        <f>VLOOKUP(E205,'LISTADO ATM'!$A$2:$B$900,2,0)</f>
        <v xml:space="preserve">ATM Shell Paraiso </v>
      </c>
      <c r="H205" s="138" t="str">
        <f>VLOOKUP(E205,VIP!$A$2:$O21100,7,FALSE)</f>
        <v>Si</v>
      </c>
      <c r="I205" s="138" t="str">
        <f>VLOOKUP(E205,VIP!$A$2:$O13065,8,FALSE)</f>
        <v>Si</v>
      </c>
      <c r="J205" s="138" t="str">
        <f>VLOOKUP(E205,VIP!$A$2:$O13015,8,FALSE)</f>
        <v>Si</v>
      </c>
      <c r="K205" s="138" t="str">
        <f>VLOOKUP(E205,VIP!$A$2:$O16589,6,0)</f>
        <v>NO</v>
      </c>
      <c r="L205" s="143" t="s">
        <v>2212</v>
      </c>
      <c r="M205" s="93" t="s">
        <v>2437</v>
      </c>
      <c r="N205" s="93" t="s">
        <v>2443</v>
      </c>
      <c r="O205" s="138" t="s">
        <v>2445</v>
      </c>
      <c r="P205" s="143"/>
      <c r="Q205" s="134" t="s">
        <v>2212</v>
      </c>
    </row>
    <row r="206" spans="1:17" ht="17.399999999999999" x14ac:dyDescent="0.3">
      <c r="A206" s="138" t="str">
        <f>VLOOKUP(E206,'LISTADO ATM'!$A$2:$C$901,3,0)</f>
        <v>SUR</v>
      </c>
      <c r="B206" s="144" t="s">
        <v>2840</v>
      </c>
      <c r="C206" s="94">
        <v>44460.727754629632</v>
      </c>
      <c r="D206" s="94" t="s">
        <v>2440</v>
      </c>
      <c r="E206" s="136">
        <v>871</v>
      </c>
      <c r="F206" s="138" t="str">
        <f>VLOOKUP(E206,VIP!$A$2:$O16138,2,0)</f>
        <v>DRBR871</v>
      </c>
      <c r="G206" s="138" t="str">
        <f>VLOOKUP(E206,'LISTADO ATM'!$A$2:$B$900,2,0)</f>
        <v>ATM Plaza Cultural San Juan</v>
      </c>
      <c r="H206" s="138" t="str">
        <f>VLOOKUP(E206,VIP!$A$2:$O21099,7,FALSE)</f>
        <v>N/A</v>
      </c>
      <c r="I206" s="138" t="str">
        <f>VLOOKUP(E206,VIP!$A$2:$O13064,8,FALSE)</f>
        <v>N/A</v>
      </c>
      <c r="J206" s="138" t="str">
        <f>VLOOKUP(E206,VIP!$A$2:$O13014,8,FALSE)</f>
        <v>N/A</v>
      </c>
      <c r="K206" s="138" t="str">
        <f>VLOOKUP(E206,VIP!$A$2:$O16588,6,0)</f>
        <v>N/A</v>
      </c>
      <c r="L206" s="143" t="s">
        <v>2433</v>
      </c>
      <c r="M206" s="93" t="s">
        <v>2437</v>
      </c>
      <c r="N206" s="93" t="s">
        <v>2443</v>
      </c>
      <c r="O206" s="138" t="s">
        <v>2444</v>
      </c>
      <c r="P206" s="143"/>
      <c r="Q206" s="134" t="s">
        <v>2433</v>
      </c>
    </row>
    <row r="207" spans="1:17" ht="17.399999999999999" x14ac:dyDescent="0.3">
      <c r="A207" s="138" t="str">
        <f>VLOOKUP(E207,'LISTADO ATM'!$A$2:$C$901,3,0)</f>
        <v>NORTE</v>
      </c>
      <c r="B207" s="144" t="s">
        <v>2839</v>
      </c>
      <c r="C207" s="94">
        <v>44460.728159722225</v>
      </c>
      <c r="D207" s="94" t="s">
        <v>2175</v>
      </c>
      <c r="E207" s="136">
        <v>257</v>
      </c>
      <c r="F207" s="138" t="str">
        <f>VLOOKUP(E207,VIP!$A$2:$O16137,2,0)</f>
        <v>DRBR257</v>
      </c>
      <c r="G207" s="138" t="str">
        <f>VLOOKUP(E207,'LISTADO ATM'!$A$2:$B$900,2,0)</f>
        <v xml:space="preserve">ATM S/M Pola (Santiago) </v>
      </c>
      <c r="H207" s="138" t="str">
        <f>VLOOKUP(E207,VIP!$A$2:$O21098,7,FALSE)</f>
        <v>Si</v>
      </c>
      <c r="I207" s="138" t="str">
        <f>VLOOKUP(E207,VIP!$A$2:$O13063,8,FALSE)</f>
        <v>Si</v>
      </c>
      <c r="J207" s="138" t="str">
        <f>VLOOKUP(E207,VIP!$A$2:$O13013,8,FALSE)</f>
        <v>Si</v>
      </c>
      <c r="K207" s="138" t="str">
        <f>VLOOKUP(E207,VIP!$A$2:$O16587,6,0)</f>
        <v>NO</v>
      </c>
      <c r="L207" s="143" t="s">
        <v>2764</v>
      </c>
      <c r="M207" s="93" t="s">
        <v>2437</v>
      </c>
      <c r="N207" s="93" t="s">
        <v>2443</v>
      </c>
      <c r="O207" s="138" t="s">
        <v>2707</v>
      </c>
      <c r="P207" s="143"/>
      <c r="Q207" s="134" t="s">
        <v>2764</v>
      </c>
    </row>
    <row r="208" spans="1:17" ht="17.399999999999999" x14ac:dyDescent="0.3">
      <c r="A208" s="138" t="str">
        <f>VLOOKUP(E208,'LISTADO ATM'!$A$2:$C$901,3,0)</f>
        <v>ESTE</v>
      </c>
      <c r="B208" s="144" t="s">
        <v>2838</v>
      </c>
      <c r="C208" s="94">
        <v>44460.736018518517</v>
      </c>
      <c r="D208" s="94" t="s">
        <v>2459</v>
      </c>
      <c r="E208" s="136">
        <v>480</v>
      </c>
      <c r="F208" s="138" t="str">
        <f>VLOOKUP(E208,VIP!$A$2:$O16136,2,0)</f>
        <v>DRBR480</v>
      </c>
      <c r="G208" s="138" t="str">
        <f>VLOOKUP(E208,'LISTADO ATM'!$A$2:$B$900,2,0)</f>
        <v>ATM UNP Farmaconal Higuey</v>
      </c>
      <c r="H208" s="138" t="str">
        <f>VLOOKUP(E208,VIP!$A$2:$O21097,7,FALSE)</f>
        <v>N/A</v>
      </c>
      <c r="I208" s="138" t="str">
        <f>VLOOKUP(E208,VIP!$A$2:$O13062,8,FALSE)</f>
        <v>N/A</v>
      </c>
      <c r="J208" s="138" t="str">
        <f>VLOOKUP(E208,VIP!$A$2:$O13012,8,FALSE)</f>
        <v>N/A</v>
      </c>
      <c r="K208" s="138" t="str">
        <f>VLOOKUP(E208,VIP!$A$2:$O16586,6,0)</f>
        <v>N/A</v>
      </c>
      <c r="L208" s="143" t="s">
        <v>2763</v>
      </c>
      <c r="M208" s="93" t="s">
        <v>2437</v>
      </c>
      <c r="N208" s="93" t="s">
        <v>2443</v>
      </c>
      <c r="O208" s="138" t="s">
        <v>2616</v>
      </c>
      <c r="P208" s="143"/>
      <c r="Q208" s="134" t="s">
        <v>2763</v>
      </c>
    </row>
    <row r="209" spans="1:17" ht="17.399999999999999" x14ac:dyDescent="0.3">
      <c r="A209" s="138" t="str">
        <f>VLOOKUP(E209,'LISTADO ATM'!$A$2:$C$901,3,0)</f>
        <v>SUR</v>
      </c>
      <c r="B209" s="144" t="s">
        <v>2837</v>
      </c>
      <c r="C209" s="94">
        <v>44460.766655092593</v>
      </c>
      <c r="D209" s="94" t="s">
        <v>2459</v>
      </c>
      <c r="E209" s="136">
        <v>297</v>
      </c>
      <c r="F209" s="138" t="str">
        <f>VLOOKUP(E209,VIP!$A$2:$O16135,2,0)</f>
        <v>DRBR297</v>
      </c>
      <c r="G209" s="138" t="str">
        <f>VLOOKUP(E209,'LISTADO ATM'!$A$2:$B$900,2,0)</f>
        <v xml:space="preserve">ATM S/M Cadena Ocoa </v>
      </c>
      <c r="H209" s="138" t="str">
        <f>VLOOKUP(E209,VIP!$A$2:$O21096,7,FALSE)</f>
        <v>Si</v>
      </c>
      <c r="I209" s="138" t="str">
        <f>VLOOKUP(E209,VIP!$A$2:$O13061,8,FALSE)</f>
        <v>Si</v>
      </c>
      <c r="J209" s="138" t="str">
        <f>VLOOKUP(E209,VIP!$A$2:$O13011,8,FALSE)</f>
        <v>Si</v>
      </c>
      <c r="K209" s="138" t="str">
        <f>VLOOKUP(E209,VIP!$A$2:$O16585,6,0)</f>
        <v>NO</v>
      </c>
      <c r="L209" s="143" t="s">
        <v>2763</v>
      </c>
      <c r="M209" s="93" t="s">
        <v>2437</v>
      </c>
      <c r="N209" s="93" t="s">
        <v>2443</v>
      </c>
      <c r="O209" s="138" t="s">
        <v>2616</v>
      </c>
      <c r="P209" s="143"/>
      <c r="Q209" s="134" t="s">
        <v>2763</v>
      </c>
    </row>
    <row r="210" spans="1:17" ht="17.399999999999999" x14ac:dyDescent="0.3">
      <c r="A210" s="138" t="str">
        <f>VLOOKUP(E210,'LISTADO ATM'!$A$2:$C$901,3,0)</f>
        <v>NORTE</v>
      </c>
      <c r="B210" s="144" t="s">
        <v>2836</v>
      </c>
      <c r="C210" s="94">
        <v>44460.769965277781</v>
      </c>
      <c r="D210" s="94" t="s">
        <v>2175</v>
      </c>
      <c r="E210" s="136">
        <v>361</v>
      </c>
      <c r="F210" s="138" t="str">
        <f>VLOOKUP(E210,VIP!$A$2:$O16134,2,0)</f>
        <v>DRBR361</v>
      </c>
      <c r="G210" s="138" t="str">
        <f>VLOOKUP(E210,'LISTADO ATM'!$A$2:$B$900,2,0)</f>
        <v xml:space="preserve">ATM estacion Next Cumbre </v>
      </c>
      <c r="H210" s="138" t="str">
        <f>VLOOKUP(E210,VIP!$A$2:$O21095,7,FALSE)</f>
        <v>N/A</v>
      </c>
      <c r="I210" s="138" t="str">
        <f>VLOOKUP(E210,VIP!$A$2:$O13060,8,FALSE)</f>
        <v>N/A</v>
      </c>
      <c r="J210" s="138" t="str">
        <f>VLOOKUP(E210,VIP!$A$2:$O13010,8,FALSE)</f>
        <v>N/A</v>
      </c>
      <c r="K210" s="138" t="str">
        <f>VLOOKUP(E210,VIP!$A$2:$O16584,6,0)</f>
        <v>N/A</v>
      </c>
      <c r="L210" s="143" t="s">
        <v>2212</v>
      </c>
      <c r="M210" s="154" t="s">
        <v>2530</v>
      </c>
      <c r="N210" s="93" t="s">
        <v>2443</v>
      </c>
      <c r="O210" s="138" t="s">
        <v>2707</v>
      </c>
      <c r="P210" s="143"/>
      <c r="Q210" s="158">
        <v>44460.872916666667</v>
      </c>
    </row>
    <row r="211" spans="1:17" ht="17.399999999999999" x14ac:dyDescent="0.3">
      <c r="A211" s="138" t="str">
        <f>VLOOKUP(E211,'LISTADO ATM'!$A$2:$C$901,3,0)</f>
        <v>DISTRITO NACIONAL</v>
      </c>
      <c r="B211" s="144" t="s">
        <v>2835</v>
      </c>
      <c r="C211" s="94">
        <v>44460.780497685184</v>
      </c>
      <c r="D211" s="94" t="s">
        <v>2174</v>
      </c>
      <c r="E211" s="136">
        <v>458</v>
      </c>
      <c r="F211" s="138" t="str">
        <f>VLOOKUP(E211,VIP!$A$2:$O16133,2,0)</f>
        <v>DRBR458</v>
      </c>
      <c r="G211" s="138" t="str">
        <f>VLOOKUP(E211,'LISTADO ATM'!$A$2:$B$900,2,0)</f>
        <v>ATM Hospital Dario Contreras</v>
      </c>
      <c r="H211" s="138" t="str">
        <f>VLOOKUP(E211,VIP!$A$2:$O21094,7,FALSE)</f>
        <v>Si</v>
      </c>
      <c r="I211" s="138" t="str">
        <f>VLOOKUP(E211,VIP!$A$2:$O13059,8,FALSE)</f>
        <v>Si</v>
      </c>
      <c r="J211" s="138" t="str">
        <f>VLOOKUP(E211,VIP!$A$2:$O13009,8,FALSE)</f>
        <v>Si</v>
      </c>
      <c r="K211" s="138" t="str">
        <f>VLOOKUP(E211,VIP!$A$2:$O16583,6,0)</f>
        <v>NO</v>
      </c>
      <c r="L211" s="143" t="s">
        <v>2455</v>
      </c>
      <c r="M211" s="93" t="s">
        <v>2437</v>
      </c>
      <c r="N211" s="93" t="s">
        <v>2443</v>
      </c>
      <c r="O211" s="138" t="s">
        <v>2445</v>
      </c>
      <c r="P211" s="143"/>
      <c r="Q211" s="134" t="s">
        <v>2455</v>
      </c>
    </row>
    <row r="212" spans="1:17" ht="17.399999999999999" x14ac:dyDescent="0.3">
      <c r="A212" s="138" t="str">
        <f>VLOOKUP(E212,'LISTADO ATM'!$A$2:$C$901,3,0)</f>
        <v>DISTRITO NACIONAL</v>
      </c>
      <c r="B212" s="144" t="s">
        <v>2834</v>
      </c>
      <c r="C212" s="94">
        <v>44460.785405092596</v>
      </c>
      <c r="D212" s="94" t="s">
        <v>2174</v>
      </c>
      <c r="E212" s="136">
        <v>951</v>
      </c>
      <c r="F212" s="138" t="str">
        <f>VLOOKUP(E212,VIP!$A$2:$O16132,2,0)</f>
        <v>DRBR203</v>
      </c>
      <c r="G212" s="138" t="str">
        <f>VLOOKUP(E212,'LISTADO ATM'!$A$2:$B$900,2,0)</f>
        <v xml:space="preserve">ATM Oficina Plaza Haché JFK </v>
      </c>
      <c r="H212" s="138" t="str">
        <f>VLOOKUP(E212,VIP!$A$2:$O21093,7,FALSE)</f>
        <v>Si</v>
      </c>
      <c r="I212" s="138" t="str">
        <f>VLOOKUP(E212,VIP!$A$2:$O13058,8,FALSE)</f>
        <v>Si</v>
      </c>
      <c r="J212" s="138" t="str">
        <f>VLOOKUP(E212,VIP!$A$2:$O13008,8,FALSE)</f>
        <v>Si</v>
      </c>
      <c r="K212" s="138" t="str">
        <f>VLOOKUP(E212,VIP!$A$2:$O16582,6,0)</f>
        <v>NO</v>
      </c>
      <c r="L212" s="143" t="s">
        <v>2212</v>
      </c>
      <c r="M212" s="93" t="s">
        <v>2437</v>
      </c>
      <c r="N212" s="93" t="s">
        <v>2443</v>
      </c>
      <c r="O212" s="138" t="s">
        <v>2445</v>
      </c>
      <c r="P212" s="143"/>
      <c r="Q212" s="134" t="s">
        <v>2212</v>
      </c>
    </row>
    <row r="213" spans="1:17" ht="17.399999999999999" x14ac:dyDescent="0.3">
      <c r="A213" s="138" t="str">
        <f>VLOOKUP(E213,'LISTADO ATM'!$A$2:$C$901,3,0)</f>
        <v>DISTRITO NACIONAL</v>
      </c>
      <c r="B213" s="144" t="s">
        <v>2833</v>
      </c>
      <c r="C213" s="94">
        <v>44460.789502314816</v>
      </c>
      <c r="D213" s="94" t="s">
        <v>2174</v>
      </c>
      <c r="E213" s="136">
        <v>618</v>
      </c>
      <c r="F213" s="138" t="str">
        <f>VLOOKUP(E213,VIP!$A$2:$O16131,2,0)</f>
        <v>DRBR618</v>
      </c>
      <c r="G213" s="138" t="str">
        <f>VLOOKUP(E213,'LISTADO ATM'!$A$2:$B$900,2,0)</f>
        <v xml:space="preserve">ATM Bienes Nacionales </v>
      </c>
      <c r="H213" s="138" t="str">
        <f>VLOOKUP(E213,VIP!$A$2:$O21092,7,FALSE)</f>
        <v>Si</v>
      </c>
      <c r="I213" s="138" t="str">
        <f>VLOOKUP(E213,VIP!$A$2:$O13057,8,FALSE)</f>
        <v>Si</v>
      </c>
      <c r="J213" s="138" t="str">
        <f>VLOOKUP(E213,VIP!$A$2:$O13007,8,FALSE)</f>
        <v>Si</v>
      </c>
      <c r="K213" s="138" t="str">
        <f>VLOOKUP(E213,VIP!$A$2:$O16581,6,0)</f>
        <v>NO</v>
      </c>
      <c r="L213" s="143" t="s">
        <v>2238</v>
      </c>
      <c r="M213" s="93" t="s">
        <v>2437</v>
      </c>
      <c r="N213" s="93" t="s">
        <v>2443</v>
      </c>
      <c r="O213" s="138" t="s">
        <v>2445</v>
      </c>
      <c r="P213" s="143"/>
      <c r="Q213" s="134" t="s">
        <v>2238</v>
      </c>
    </row>
    <row r="214" spans="1:17" ht="17.399999999999999" x14ac:dyDescent="0.3">
      <c r="A214" s="138" t="str">
        <f>VLOOKUP(E214,'LISTADO ATM'!$A$2:$C$901,3,0)</f>
        <v>SUR</v>
      </c>
      <c r="B214" s="144" t="s">
        <v>2832</v>
      </c>
      <c r="C214" s="94">
        <v>44460.806006944447</v>
      </c>
      <c r="D214" s="94" t="s">
        <v>2174</v>
      </c>
      <c r="E214" s="136">
        <v>584</v>
      </c>
      <c r="F214" s="138" t="str">
        <f>VLOOKUP(E214,VIP!$A$2:$O16130,2,0)</f>
        <v>DRBR404</v>
      </c>
      <c r="G214" s="138" t="str">
        <f>VLOOKUP(E214,'LISTADO ATM'!$A$2:$B$900,2,0)</f>
        <v xml:space="preserve">ATM Oficina San Cristóbal I </v>
      </c>
      <c r="H214" s="138" t="str">
        <f>VLOOKUP(E214,VIP!$A$2:$O21091,7,FALSE)</f>
        <v>Si</v>
      </c>
      <c r="I214" s="138" t="str">
        <f>VLOOKUP(E214,VIP!$A$2:$O13056,8,FALSE)</f>
        <v>Si</v>
      </c>
      <c r="J214" s="138" t="str">
        <f>VLOOKUP(E214,VIP!$A$2:$O13006,8,FALSE)</f>
        <v>Si</v>
      </c>
      <c r="K214" s="138" t="str">
        <f>VLOOKUP(E214,VIP!$A$2:$O16580,6,0)</f>
        <v>SI</v>
      </c>
      <c r="L214" s="143" t="s">
        <v>2455</v>
      </c>
      <c r="M214" s="93" t="s">
        <v>2437</v>
      </c>
      <c r="N214" s="93" t="s">
        <v>2443</v>
      </c>
      <c r="O214" s="138" t="s">
        <v>2445</v>
      </c>
      <c r="P214" s="143"/>
      <c r="Q214" s="134" t="s">
        <v>2455</v>
      </c>
    </row>
    <row r="215" spans="1:17" ht="17.399999999999999" x14ac:dyDescent="0.3">
      <c r="A215" s="138" t="str">
        <f>VLOOKUP(E215,'LISTADO ATM'!$A$2:$C$901,3,0)</f>
        <v>DISTRITO NACIONAL</v>
      </c>
      <c r="B215" s="144" t="s">
        <v>2831</v>
      </c>
      <c r="C215" s="94">
        <v>44460.808148148149</v>
      </c>
      <c r="D215" s="94" t="s">
        <v>2174</v>
      </c>
      <c r="E215" s="136">
        <v>676</v>
      </c>
      <c r="F215" s="138" t="str">
        <f>VLOOKUP(E215,VIP!$A$2:$O16129,2,0)</f>
        <v>DRBR676</v>
      </c>
      <c r="G215" s="138" t="str">
        <f>VLOOKUP(E215,'LISTADO ATM'!$A$2:$B$900,2,0)</f>
        <v>ATM S/M Bravo Colina Del Oeste</v>
      </c>
      <c r="H215" s="138" t="str">
        <f>VLOOKUP(E215,VIP!$A$2:$O21090,7,FALSE)</f>
        <v>Si</v>
      </c>
      <c r="I215" s="138" t="str">
        <f>VLOOKUP(E215,VIP!$A$2:$O13055,8,FALSE)</f>
        <v>Si</v>
      </c>
      <c r="J215" s="138" t="str">
        <f>VLOOKUP(E215,VIP!$A$2:$O13005,8,FALSE)</f>
        <v>Si</v>
      </c>
      <c r="K215" s="138" t="str">
        <f>VLOOKUP(E215,VIP!$A$2:$O16579,6,0)</f>
        <v>NO</v>
      </c>
      <c r="L215" s="143" t="s">
        <v>2455</v>
      </c>
      <c r="M215" s="93" t="s">
        <v>2437</v>
      </c>
      <c r="N215" s="93" t="s">
        <v>2443</v>
      </c>
      <c r="O215" s="138" t="s">
        <v>2445</v>
      </c>
      <c r="P215" s="143"/>
      <c r="Q215" s="134" t="s">
        <v>2455</v>
      </c>
    </row>
    <row r="216" spans="1:17" ht="17.399999999999999" x14ac:dyDescent="0.3">
      <c r="A216" s="138" t="str">
        <f>VLOOKUP(E216,'LISTADO ATM'!$A$2:$C$901,3,0)</f>
        <v>DISTRITO NACIONAL</v>
      </c>
      <c r="B216" s="144" t="s">
        <v>2830</v>
      </c>
      <c r="C216" s="94">
        <v>44460.808483796296</v>
      </c>
      <c r="D216" s="94" t="s">
        <v>2440</v>
      </c>
      <c r="E216" s="136">
        <v>974</v>
      </c>
      <c r="F216" s="138" t="str">
        <f>VLOOKUP(E216,VIP!$A$2:$O16128,2,0)</f>
        <v>DRBR974</v>
      </c>
      <c r="G216" s="138" t="str">
        <f>VLOOKUP(E216,'LISTADO ATM'!$A$2:$B$900,2,0)</f>
        <v xml:space="preserve">ATM S/M Nacional Ave. Lope de Vega </v>
      </c>
      <c r="H216" s="138" t="str">
        <f>VLOOKUP(E216,VIP!$A$2:$O21089,7,FALSE)</f>
        <v>Si</v>
      </c>
      <c r="I216" s="138" t="str">
        <f>VLOOKUP(E216,VIP!$A$2:$O13054,8,FALSE)</f>
        <v>Si</v>
      </c>
      <c r="J216" s="138" t="str">
        <f>VLOOKUP(E216,VIP!$A$2:$O13004,8,FALSE)</f>
        <v>Si</v>
      </c>
      <c r="K216" s="138" t="str">
        <f>VLOOKUP(E216,VIP!$A$2:$O16578,6,0)</f>
        <v>NO</v>
      </c>
      <c r="L216" s="143" t="s">
        <v>2409</v>
      </c>
      <c r="M216" s="93" t="s">
        <v>2437</v>
      </c>
      <c r="N216" s="93" t="s">
        <v>2443</v>
      </c>
      <c r="O216" s="138" t="s">
        <v>2444</v>
      </c>
      <c r="P216" s="143"/>
      <c r="Q216" s="134" t="s">
        <v>2409</v>
      </c>
    </row>
    <row r="217" spans="1:17" ht="17.399999999999999" x14ac:dyDescent="0.3">
      <c r="A217" s="138" t="str">
        <f>VLOOKUP(E217,'LISTADO ATM'!$A$2:$C$901,3,0)</f>
        <v>DISTRITO NACIONAL</v>
      </c>
      <c r="B217" s="144" t="s">
        <v>2829</v>
      </c>
      <c r="C217" s="94">
        <v>44460.809872685182</v>
      </c>
      <c r="D217" s="94" t="s">
        <v>2440</v>
      </c>
      <c r="E217" s="136">
        <v>955</v>
      </c>
      <c r="F217" s="138" t="str">
        <f>VLOOKUP(E217,VIP!$A$2:$O16127,2,0)</f>
        <v>DRBR955</v>
      </c>
      <c r="G217" s="138" t="str">
        <f>VLOOKUP(E217,'LISTADO ATM'!$A$2:$B$900,2,0)</f>
        <v xml:space="preserve">ATM Oficina Americana Independencia II </v>
      </c>
      <c r="H217" s="138" t="str">
        <f>VLOOKUP(E217,VIP!$A$2:$O21088,7,FALSE)</f>
        <v>Si</v>
      </c>
      <c r="I217" s="138" t="str">
        <f>VLOOKUP(E217,VIP!$A$2:$O13053,8,FALSE)</f>
        <v>Si</v>
      </c>
      <c r="J217" s="138" t="str">
        <f>VLOOKUP(E217,VIP!$A$2:$O13003,8,FALSE)</f>
        <v>Si</v>
      </c>
      <c r="K217" s="138" t="str">
        <f>VLOOKUP(E217,VIP!$A$2:$O16577,6,0)</f>
        <v>NO</v>
      </c>
      <c r="L217" s="143" t="s">
        <v>2409</v>
      </c>
      <c r="M217" s="93" t="s">
        <v>2437</v>
      </c>
      <c r="N217" s="93" t="s">
        <v>2443</v>
      </c>
      <c r="O217" s="138" t="s">
        <v>2444</v>
      </c>
      <c r="P217" s="143"/>
      <c r="Q217" s="134" t="s">
        <v>2409</v>
      </c>
    </row>
    <row r="218" spans="1:17" ht="17.399999999999999" x14ac:dyDescent="0.3">
      <c r="A218" s="138" t="str">
        <f>VLOOKUP(E218,'LISTADO ATM'!$A$2:$C$901,3,0)</f>
        <v>DISTRITO NACIONAL</v>
      </c>
      <c r="B218" s="144" t="s">
        <v>2828</v>
      </c>
      <c r="C218" s="94">
        <v>44460.811041666668</v>
      </c>
      <c r="D218" s="94" t="s">
        <v>2174</v>
      </c>
      <c r="E218" s="136">
        <v>422</v>
      </c>
      <c r="F218" s="138" t="str">
        <f>VLOOKUP(E218,VIP!$A$2:$O16126,2,0)</f>
        <v>DRBR422</v>
      </c>
      <c r="G218" s="138" t="str">
        <f>VLOOKUP(E218,'LISTADO ATM'!$A$2:$B$900,2,0)</f>
        <v xml:space="preserve">ATM Olé Manoguayabo </v>
      </c>
      <c r="H218" s="138" t="str">
        <f>VLOOKUP(E218,VIP!$A$2:$O21087,7,FALSE)</f>
        <v>Si</v>
      </c>
      <c r="I218" s="138" t="str">
        <f>VLOOKUP(E218,VIP!$A$2:$O13052,8,FALSE)</f>
        <v>Si</v>
      </c>
      <c r="J218" s="138" t="str">
        <f>VLOOKUP(E218,VIP!$A$2:$O13002,8,FALSE)</f>
        <v>Si</v>
      </c>
      <c r="K218" s="138" t="str">
        <f>VLOOKUP(E218,VIP!$A$2:$O16576,6,0)</f>
        <v>NO</v>
      </c>
      <c r="L218" s="143" t="s">
        <v>2455</v>
      </c>
      <c r="M218" s="93" t="s">
        <v>2437</v>
      </c>
      <c r="N218" s="93" t="s">
        <v>2443</v>
      </c>
      <c r="O218" s="138" t="s">
        <v>2445</v>
      </c>
      <c r="P218" s="143"/>
      <c r="Q218" s="134" t="s">
        <v>2455</v>
      </c>
    </row>
    <row r="219" spans="1:17" ht="17.399999999999999" x14ac:dyDescent="0.3">
      <c r="A219" s="138" t="str">
        <f>VLOOKUP(E219,'LISTADO ATM'!$A$2:$C$901,3,0)</f>
        <v>DISTRITO NACIONAL</v>
      </c>
      <c r="B219" s="144" t="s">
        <v>2827</v>
      </c>
      <c r="C219" s="94">
        <v>44460.816574074073</v>
      </c>
      <c r="D219" s="94" t="s">
        <v>2174</v>
      </c>
      <c r="E219" s="136">
        <v>670</v>
      </c>
      <c r="F219" s="138" t="str">
        <f>VLOOKUP(E219,VIP!$A$2:$O16125,2,0)</f>
        <v>DRBR670</v>
      </c>
      <c r="G219" s="138" t="str">
        <f>VLOOKUP(E219,'LISTADO ATM'!$A$2:$B$900,2,0)</f>
        <v>ATM Estación Texaco Algodón</v>
      </c>
      <c r="H219" s="138" t="str">
        <f>VLOOKUP(E219,VIP!$A$2:$O21086,7,FALSE)</f>
        <v>Si</v>
      </c>
      <c r="I219" s="138" t="str">
        <f>VLOOKUP(E219,VIP!$A$2:$O13051,8,FALSE)</f>
        <v>Si</v>
      </c>
      <c r="J219" s="138" t="str">
        <f>VLOOKUP(E219,VIP!$A$2:$O13001,8,FALSE)</f>
        <v>Si</v>
      </c>
      <c r="K219" s="138" t="str">
        <f>VLOOKUP(E219,VIP!$A$2:$O16575,6,0)</f>
        <v>NO</v>
      </c>
      <c r="L219" s="143" t="s">
        <v>2455</v>
      </c>
      <c r="M219" s="93" t="s">
        <v>2437</v>
      </c>
      <c r="N219" s="93" t="s">
        <v>2443</v>
      </c>
      <c r="O219" s="138" t="s">
        <v>2445</v>
      </c>
      <c r="P219" s="143"/>
      <c r="Q219" s="134" t="s">
        <v>2455</v>
      </c>
    </row>
    <row r="220" spans="1:17" ht="17.399999999999999" x14ac:dyDescent="0.3">
      <c r="A220" s="138" t="str">
        <f>VLOOKUP(E220,'LISTADO ATM'!$A$2:$C$901,3,0)</f>
        <v>DISTRITO NACIONAL</v>
      </c>
      <c r="B220" s="144" t="s">
        <v>2826</v>
      </c>
      <c r="C220" s="94">
        <v>44460.816608796296</v>
      </c>
      <c r="D220" s="94" t="s">
        <v>2440</v>
      </c>
      <c r="E220" s="136">
        <v>884</v>
      </c>
      <c r="F220" s="138" t="str">
        <f>VLOOKUP(E220,VIP!$A$2:$O16124,2,0)</f>
        <v>DRBR884</v>
      </c>
      <c r="G220" s="138" t="str">
        <f>VLOOKUP(E220,'LISTADO ATM'!$A$2:$B$900,2,0)</f>
        <v xml:space="preserve">ATM UNP Olé Sabana Perdida </v>
      </c>
      <c r="H220" s="138" t="str">
        <f>VLOOKUP(E220,VIP!$A$2:$O21085,7,FALSE)</f>
        <v>Si</v>
      </c>
      <c r="I220" s="138" t="str">
        <f>VLOOKUP(E220,VIP!$A$2:$O13050,8,FALSE)</f>
        <v>Si</v>
      </c>
      <c r="J220" s="138" t="str">
        <f>VLOOKUP(E220,VIP!$A$2:$O13000,8,FALSE)</f>
        <v>Si</v>
      </c>
      <c r="K220" s="138" t="str">
        <f>VLOOKUP(E220,VIP!$A$2:$O16574,6,0)</f>
        <v>NO</v>
      </c>
      <c r="L220" s="143" t="s">
        <v>2409</v>
      </c>
      <c r="M220" s="93" t="s">
        <v>2437</v>
      </c>
      <c r="N220" s="93" t="s">
        <v>2443</v>
      </c>
      <c r="O220" s="138" t="s">
        <v>2444</v>
      </c>
      <c r="P220" s="143"/>
      <c r="Q220" s="134" t="s">
        <v>2409</v>
      </c>
    </row>
    <row r="221" spans="1:17" ht="17.399999999999999" x14ac:dyDescent="0.3">
      <c r="A221" s="138" t="str">
        <f>VLOOKUP(E221,'LISTADO ATM'!$A$2:$C$901,3,0)</f>
        <v>DISTRITO NACIONAL</v>
      </c>
      <c r="B221" s="144" t="s">
        <v>2825</v>
      </c>
      <c r="C221" s="94">
        <v>44460.829513888886</v>
      </c>
      <c r="D221" s="94" t="s">
        <v>2174</v>
      </c>
      <c r="E221" s="136">
        <v>813</v>
      </c>
      <c r="F221" s="138" t="str">
        <f>VLOOKUP(E221,VIP!$A$2:$O16123,2,0)</f>
        <v>DRBR815</v>
      </c>
      <c r="G221" s="138" t="str">
        <f>VLOOKUP(E221,'LISTADO ATM'!$A$2:$B$900,2,0)</f>
        <v>ATM Occidental Mall</v>
      </c>
      <c r="H221" s="138" t="str">
        <f>VLOOKUP(E221,VIP!$A$2:$O21084,7,FALSE)</f>
        <v>Si</v>
      </c>
      <c r="I221" s="138" t="str">
        <f>VLOOKUP(E221,VIP!$A$2:$O13049,8,FALSE)</f>
        <v>Si</v>
      </c>
      <c r="J221" s="138" t="str">
        <f>VLOOKUP(E221,VIP!$A$2:$O12999,8,FALSE)</f>
        <v>Si</v>
      </c>
      <c r="K221" s="138" t="str">
        <f>VLOOKUP(E221,VIP!$A$2:$O16573,6,0)</f>
        <v>NO</v>
      </c>
      <c r="L221" s="143" t="s">
        <v>2455</v>
      </c>
      <c r="M221" s="93" t="s">
        <v>2437</v>
      </c>
      <c r="N221" s="93" t="s">
        <v>2443</v>
      </c>
      <c r="O221" s="138" t="s">
        <v>2445</v>
      </c>
      <c r="P221" s="143"/>
      <c r="Q221" s="134" t="s">
        <v>2455</v>
      </c>
    </row>
    <row r="222" spans="1:17" ht="17.399999999999999" x14ac:dyDescent="0.3">
      <c r="A222" s="138" t="str">
        <f>VLOOKUP(E222,'LISTADO ATM'!$A$2:$C$901,3,0)</f>
        <v>DISTRITO NACIONAL</v>
      </c>
      <c r="B222" s="144" t="s">
        <v>2824</v>
      </c>
      <c r="C222" s="94">
        <v>44460.833738425928</v>
      </c>
      <c r="D222" s="94" t="s">
        <v>2440</v>
      </c>
      <c r="E222" s="136">
        <v>54</v>
      </c>
      <c r="F222" s="138" t="str">
        <f>VLOOKUP(E222,VIP!$A$2:$O16122,2,0)</f>
        <v>DRBR054</v>
      </c>
      <c r="G222" s="138" t="str">
        <f>VLOOKUP(E222,'LISTADO ATM'!$A$2:$B$900,2,0)</f>
        <v xml:space="preserve">ATM Autoservicio Galería 360 </v>
      </c>
      <c r="H222" s="138" t="str">
        <f>VLOOKUP(E222,VIP!$A$2:$O21083,7,FALSE)</f>
        <v>Si</v>
      </c>
      <c r="I222" s="138" t="str">
        <f>VLOOKUP(E222,VIP!$A$2:$O13048,8,FALSE)</f>
        <v>Si</v>
      </c>
      <c r="J222" s="138" t="str">
        <f>VLOOKUP(E222,VIP!$A$2:$O12998,8,FALSE)</f>
        <v>Si</v>
      </c>
      <c r="K222" s="138" t="str">
        <f>VLOOKUP(E222,VIP!$A$2:$O16572,6,0)</f>
        <v>NO</v>
      </c>
      <c r="L222" s="143" t="s">
        <v>2606</v>
      </c>
      <c r="M222" s="93" t="s">
        <v>2437</v>
      </c>
      <c r="N222" s="93" t="s">
        <v>2443</v>
      </c>
      <c r="O222" s="138" t="s">
        <v>2444</v>
      </c>
      <c r="P222" s="143"/>
      <c r="Q222" s="134" t="s">
        <v>2606</v>
      </c>
    </row>
    <row r="223" spans="1:17" ht="17.399999999999999" x14ac:dyDescent="0.3">
      <c r="A223" s="138" t="str">
        <f>VLOOKUP(E223,'LISTADO ATM'!$A$2:$C$901,3,0)</f>
        <v>ESTE</v>
      </c>
      <c r="B223" s="144" t="s">
        <v>2823</v>
      </c>
      <c r="C223" s="94">
        <v>44460.856620370374</v>
      </c>
      <c r="D223" s="94" t="s">
        <v>2459</v>
      </c>
      <c r="E223" s="136">
        <v>399</v>
      </c>
      <c r="F223" s="138" t="str">
        <f>VLOOKUP(E223,VIP!$A$2:$O16121,2,0)</f>
        <v>DRBR399</v>
      </c>
      <c r="G223" s="138" t="str">
        <f>VLOOKUP(E223,'LISTADO ATM'!$A$2:$B$900,2,0)</f>
        <v xml:space="preserve">ATM Oficina La Romana II </v>
      </c>
      <c r="H223" s="138" t="str">
        <f>VLOOKUP(E223,VIP!$A$2:$O21082,7,FALSE)</f>
        <v>Si</v>
      </c>
      <c r="I223" s="138" t="str">
        <f>VLOOKUP(E223,VIP!$A$2:$O13047,8,FALSE)</f>
        <v>Si</v>
      </c>
      <c r="J223" s="138" t="str">
        <f>VLOOKUP(E223,VIP!$A$2:$O12997,8,FALSE)</f>
        <v>Si</v>
      </c>
      <c r="K223" s="138" t="str">
        <f>VLOOKUP(E223,VIP!$A$2:$O16571,6,0)</f>
        <v>NO</v>
      </c>
      <c r="L223" s="143" t="s">
        <v>2409</v>
      </c>
      <c r="M223" s="93" t="s">
        <v>2437</v>
      </c>
      <c r="N223" s="93" t="s">
        <v>2443</v>
      </c>
      <c r="O223" s="138" t="s">
        <v>2625</v>
      </c>
      <c r="P223" s="143"/>
      <c r="Q223" s="134" t="s">
        <v>2409</v>
      </c>
    </row>
    <row r="224" spans="1:17" ht="17.399999999999999" x14ac:dyDescent="0.3">
      <c r="A224" s="138" t="str">
        <f>VLOOKUP(E224,'LISTADO ATM'!$A$2:$C$901,3,0)</f>
        <v>DISTRITO NACIONAL</v>
      </c>
      <c r="B224" s="144" t="s">
        <v>2822</v>
      </c>
      <c r="C224" s="94">
        <v>44460.859664351854</v>
      </c>
      <c r="D224" s="94" t="s">
        <v>2440</v>
      </c>
      <c r="E224" s="136">
        <v>738</v>
      </c>
      <c r="F224" s="138" t="str">
        <f>VLOOKUP(E224,VIP!$A$2:$O16120,2,0)</f>
        <v>DRBR24S</v>
      </c>
      <c r="G224" s="138" t="str">
        <f>VLOOKUP(E224,'LISTADO ATM'!$A$2:$B$900,2,0)</f>
        <v xml:space="preserve">ATM Zona Franca Los Alcarrizos </v>
      </c>
      <c r="H224" s="138" t="str">
        <f>VLOOKUP(E224,VIP!$A$2:$O21081,7,FALSE)</f>
        <v>Si</v>
      </c>
      <c r="I224" s="138" t="str">
        <f>VLOOKUP(E224,VIP!$A$2:$O13046,8,FALSE)</f>
        <v>Si</v>
      </c>
      <c r="J224" s="138" t="str">
        <f>VLOOKUP(E224,VIP!$A$2:$O12996,8,FALSE)</f>
        <v>Si</v>
      </c>
      <c r="K224" s="138" t="str">
        <f>VLOOKUP(E224,VIP!$A$2:$O16570,6,0)</f>
        <v>NO</v>
      </c>
      <c r="L224" s="143" t="s">
        <v>2409</v>
      </c>
      <c r="M224" s="93" t="s">
        <v>2437</v>
      </c>
      <c r="N224" s="93" t="s">
        <v>2443</v>
      </c>
      <c r="O224" s="138" t="s">
        <v>2444</v>
      </c>
      <c r="P224" s="143"/>
      <c r="Q224" s="134" t="s">
        <v>2409</v>
      </c>
    </row>
    <row r="225" spans="1:17" ht="17.399999999999999" x14ac:dyDescent="0.3">
      <c r="A225" s="138" t="str">
        <f>VLOOKUP(E225,'LISTADO ATM'!$A$2:$C$901,3,0)</f>
        <v>DISTRITO NACIONAL</v>
      </c>
      <c r="B225" s="144" t="s">
        <v>2821</v>
      </c>
      <c r="C225" s="94">
        <v>44460.861192129632</v>
      </c>
      <c r="D225" s="94" t="s">
        <v>2440</v>
      </c>
      <c r="E225" s="136">
        <v>815</v>
      </c>
      <c r="F225" s="138" t="str">
        <f>VLOOKUP(E225,VIP!$A$2:$O16119,2,0)</f>
        <v>DRBR24A</v>
      </c>
      <c r="G225" s="138" t="str">
        <f>VLOOKUP(E225,'LISTADO ATM'!$A$2:$B$900,2,0)</f>
        <v xml:space="preserve">ATM Oficina Atalaya del Mar </v>
      </c>
      <c r="H225" s="138" t="str">
        <f>VLOOKUP(E225,VIP!$A$2:$O21080,7,FALSE)</f>
        <v>Si</v>
      </c>
      <c r="I225" s="138" t="str">
        <f>VLOOKUP(E225,VIP!$A$2:$O13045,8,FALSE)</f>
        <v>Si</v>
      </c>
      <c r="J225" s="138" t="str">
        <f>VLOOKUP(E225,VIP!$A$2:$O12995,8,FALSE)</f>
        <v>Si</v>
      </c>
      <c r="K225" s="138" t="str">
        <f>VLOOKUP(E225,VIP!$A$2:$O16569,6,0)</f>
        <v>SI</v>
      </c>
      <c r="L225" s="143" t="s">
        <v>2409</v>
      </c>
      <c r="M225" s="93" t="s">
        <v>2437</v>
      </c>
      <c r="N225" s="93" t="s">
        <v>2443</v>
      </c>
      <c r="O225" s="138" t="s">
        <v>2444</v>
      </c>
      <c r="P225" s="143"/>
      <c r="Q225" s="134" t="s">
        <v>2409</v>
      </c>
    </row>
    <row r="226" spans="1:17" ht="17.399999999999999" x14ac:dyDescent="0.3">
      <c r="A226" s="138" t="str">
        <f>VLOOKUP(E226,'LISTADO ATM'!$A$2:$C$901,3,0)</f>
        <v>SUR</v>
      </c>
      <c r="B226" s="144" t="s">
        <v>2820</v>
      </c>
      <c r="C226" s="94">
        <v>44460.862488425926</v>
      </c>
      <c r="D226" s="94" t="s">
        <v>2440</v>
      </c>
      <c r="E226" s="136">
        <v>84</v>
      </c>
      <c r="F226" s="138" t="str">
        <f>VLOOKUP(E226,VIP!$A$2:$O16118,2,0)</f>
        <v>DRBR084</v>
      </c>
      <c r="G226" s="138" t="str">
        <f>VLOOKUP(E226,'LISTADO ATM'!$A$2:$B$900,2,0)</f>
        <v xml:space="preserve">ATM Oficina Multicentro Sirena San Cristóbal </v>
      </c>
      <c r="H226" s="138" t="str">
        <f>VLOOKUP(E226,VIP!$A$2:$O21079,7,FALSE)</f>
        <v>Si</v>
      </c>
      <c r="I226" s="138" t="str">
        <f>VLOOKUP(E226,VIP!$A$2:$O13044,8,FALSE)</f>
        <v>Si</v>
      </c>
      <c r="J226" s="138" t="str">
        <f>VLOOKUP(E226,VIP!$A$2:$O12994,8,FALSE)</f>
        <v>Si</v>
      </c>
      <c r="K226" s="138" t="str">
        <f>VLOOKUP(E226,VIP!$A$2:$O16568,6,0)</f>
        <v>SI</v>
      </c>
      <c r="L226" s="143" t="s">
        <v>2409</v>
      </c>
      <c r="M226" s="93" t="s">
        <v>2437</v>
      </c>
      <c r="N226" s="93" t="s">
        <v>2443</v>
      </c>
      <c r="O226" s="138" t="s">
        <v>2444</v>
      </c>
      <c r="P226" s="143"/>
      <c r="Q226" s="134" t="s">
        <v>2409</v>
      </c>
    </row>
    <row r="227" spans="1:17" ht="17.399999999999999" x14ac:dyDescent="0.3">
      <c r="A227" s="138" t="str">
        <f>VLOOKUP(E227,'LISTADO ATM'!$A$2:$C$901,3,0)</f>
        <v>DISTRITO NACIONAL</v>
      </c>
      <c r="B227" s="144" t="s">
        <v>2819</v>
      </c>
      <c r="C227" s="94">
        <v>44460.863437499997</v>
      </c>
      <c r="D227" s="94" t="s">
        <v>2459</v>
      </c>
      <c r="E227" s="136">
        <v>735</v>
      </c>
      <c r="F227" s="138" t="str">
        <f>VLOOKUP(E227,VIP!$A$2:$O16117,2,0)</f>
        <v>DRBR179</v>
      </c>
      <c r="G227" s="138" t="str">
        <f>VLOOKUP(E227,'LISTADO ATM'!$A$2:$B$900,2,0)</f>
        <v xml:space="preserve">ATM Oficina Independencia II  </v>
      </c>
      <c r="H227" s="138" t="str">
        <f>VLOOKUP(E227,VIP!$A$2:$O21078,7,FALSE)</f>
        <v>Si</v>
      </c>
      <c r="I227" s="138" t="str">
        <f>VLOOKUP(E227,VIP!$A$2:$O13043,8,FALSE)</f>
        <v>Si</v>
      </c>
      <c r="J227" s="138" t="str">
        <f>VLOOKUP(E227,VIP!$A$2:$O12993,8,FALSE)</f>
        <v>Si</v>
      </c>
      <c r="K227" s="138" t="str">
        <f>VLOOKUP(E227,VIP!$A$2:$O16567,6,0)</f>
        <v>NO</v>
      </c>
      <c r="L227" s="143" t="s">
        <v>2433</v>
      </c>
      <c r="M227" s="93" t="s">
        <v>2437</v>
      </c>
      <c r="N227" s="93" t="s">
        <v>2443</v>
      </c>
      <c r="O227" s="138" t="s">
        <v>2625</v>
      </c>
      <c r="P227" s="143"/>
      <c r="Q227" s="134" t="s">
        <v>2433</v>
      </c>
    </row>
    <row r="228" spans="1:17" ht="17.399999999999999" x14ac:dyDescent="0.3">
      <c r="A228" s="138" t="str">
        <f>VLOOKUP(E228,'LISTADO ATM'!$A$2:$C$901,3,0)</f>
        <v>NORTE</v>
      </c>
      <c r="B228" s="144" t="s">
        <v>2818</v>
      </c>
      <c r="C228" s="94">
        <v>44460.864965277775</v>
      </c>
      <c r="D228" s="94" t="s">
        <v>2459</v>
      </c>
      <c r="E228" s="136">
        <v>93</v>
      </c>
      <c r="F228" s="138" t="str">
        <f>VLOOKUP(E228,VIP!$A$2:$O16116,2,0)</f>
        <v>DRBR093</v>
      </c>
      <c r="G228" s="138" t="str">
        <f>VLOOKUP(E228,'LISTADO ATM'!$A$2:$B$900,2,0)</f>
        <v xml:space="preserve">ATM Oficina Cotuí </v>
      </c>
      <c r="H228" s="138" t="str">
        <f>VLOOKUP(E228,VIP!$A$2:$O21077,7,FALSE)</f>
        <v>Si</v>
      </c>
      <c r="I228" s="138" t="str">
        <f>VLOOKUP(E228,VIP!$A$2:$O13042,8,FALSE)</f>
        <v>Si</v>
      </c>
      <c r="J228" s="138" t="str">
        <f>VLOOKUP(E228,VIP!$A$2:$O12992,8,FALSE)</f>
        <v>Si</v>
      </c>
      <c r="K228" s="138" t="str">
        <f>VLOOKUP(E228,VIP!$A$2:$O16566,6,0)</f>
        <v>SI</v>
      </c>
      <c r="L228" s="143" t="s">
        <v>2409</v>
      </c>
      <c r="M228" s="93" t="s">
        <v>2437</v>
      </c>
      <c r="N228" s="93" t="s">
        <v>2443</v>
      </c>
      <c r="O228" s="138" t="s">
        <v>2625</v>
      </c>
      <c r="P228" s="143"/>
      <c r="Q228" s="134" t="s">
        <v>2409</v>
      </c>
    </row>
    <row r="229" spans="1:17" ht="17.399999999999999" x14ac:dyDescent="0.3">
      <c r="A229" s="138" t="str">
        <f>VLOOKUP(E229,'LISTADO ATM'!$A$2:$C$901,3,0)</f>
        <v>NORTE</v>
      </c>
      <c r="B229" s="144" t="s">
        <v>2817</v>
      </c>
      <c r="C229" s="94">
        <v>44460.865740740737</v>
      </c>
      <c r="D229" s="94" t="s">
        <v>2459</v>
      </c>
      <c r="E229" s="136">
        <v>285</v>
      </c>
      <c r="F229" s="138" t="str">
        <f>VLOOKUP(E229,VIP!$A$2:$O16115,2,0)</f>
        <v>DRBR285</v>
      </c>
      <c r="G229" s="138" t="str">
        <f>VLOOKUP(E229,'LISTADO ATM'!$A$2:$B$900,2,0)</f>
        <v xml:space="preserve">ATM Oficina Camino Real (Puerto Plata) </v>
      </c>
      <c r="H229" s="138" t="str">
        <f>VLOOKUP(E229,VIP!$A$2:$O21076,7,FALSE)</f>
        <v>Si</v>
      </c>
      <c r="I229" s="138" t="str">
        <f>VLOOKUP(E229,VIP!$A$2:$O13041,8,FALSE)</f>
        <v>Si</v>
      </c>
      <c r="J229" s="138" t="str">
        <f>VLOOKUP(E229,VIP!$A$2:$O12991,8,FALSE)</f>
        <v>Si</v>
      </c>
      <c r="K229" s="138" t="str">
        <f>VLOOKUP(E229,VIP!$A$2:$O16565,6,0)</f>
        <v>NO</v>
      </c>
      <c r="L229" s="143" t="s">
        <v>2409</v>
      </c>
      <c r="M229" s="93" t="s">
        <v>2437</v>
      </c>
      <c r="N229" s="93" t="s">
        <v>2443</v>
      </c>
      <c r="O229" s="138" t="s">
        <v>2625</v>
      </c>
      <c r="P229" s="143"/>
      <c r="Q229" s="134" t="s">
        <v>2409</v>
      </c>
    </row>
    <row r="230" spans="1:17" ht="17.399999999999999" x14ac:dyDescent="0.3">
      <c r="A230" s="138" t="str">
        <f>VLOOKUP(E230,'LISTADO ATM'!$A$2:$C$901,3,0)</f>
        <v>NORTE</v>
      </c>
      <c r="B230" s="144" t="s">
        <v>2816</v>
      </c>
      <c r="C230" s="94">
        <v>44460.866712962961</v>
      </c>
      <c r="D230" s="94" t="s">
        <v>2614</v>
      </c>
      <c r="E230" s="136">
        <v>413</v>
      </c>
      <c r="F230" s="138" t="str">
        <f>VLOOKUP(E230,VIP!$A$2:$O16114,2,0)</f>
        <v>DRBR413</v>
      </c>
      <c r="G230" s="138" t="str">
        <f>VLOOKUP(E230,'LISTADO ATM'!$A$2:$B$900,2,0)</f>
        <v xml:space="preserve">ATM UNP Las Galeras Samaná </v>
      </c>
      <c r="H230" s="138" t="str">
        <f>VLOOKUP(E230,VIP!$A$2:$O21075,7,FALSE)</f>
        <v>Si</v>
      </c>
      <c r="I230" s="138" t="str">
        <f>VLOOKUP(E230,VIP!$A$2:$O13040,8,FALSE)</f>
        <v>Si</v>
      </c>
      <c r="J230" s="138" t="str">
        <f>VLOOKUP(E230,VIP!$A$2:$O12990,8,FALSE)</f>
        <v>Si</v>
      </c>
      <c r="K230" s="138" t="str">
        <f>VLOOKUP(E230,VIP!$A$2:$O16564,6,0)</f>
        <v>NO</v>
      </c>
      <c r="L230" s="143" t="s">
        <v>2433</v>
      </c>
      <c r="M230" s="93" t="s">
        <v>2437</v>
      </c>
      <c r="N230" s="93" t="s">
        <v>2443</v>
      </c>
      <c r="O230" s="138" t="s">
        <v>2615</v>
      </c>
      <c r="P230" s="143"/>
      <c r="Q230" s="134" t="s">
        <v>2433</v>
      </c>
    </row>
    <row r="231" spans="1:17" ht="17.399999999999999" x14ac:dyDescent="0.3">
      <c r="A231" s="138" t="str">
        <f>VLOOKUP(E231,'LISTADO ATM'!$A$2:$C$901,3,0)</f>
        <v>DISTRITO NACIONAL</v>
      </c>
      <c r="B231" s="144" t="s">
        <v>2815</v>
      </c>
      <c r="C231" s="94">
        <v>44460.868101851855</v>
      </c>
      <c r="D231" s="94" t="s">
        <v>2459</v>
      </c>
      <c r="E231" s="136">
        <v>979</v>
      </c>
      <c r="F231" s="138" t="str">
        <f>VLOOKUP(E231,VIP!$A$2:$O16113,2,0)</f>
        <v>DRBR979</v>
      </c>
      <c r="G231" s="138" t="str">
        <f>VLOOKUP(E231,'LISTADO ATM'!$A$2:$B$900,2,0)</f>
        <v xml:space="preserve">ATM Oficina Luperón I </v>
      </c>
      <c r="H231" s="138" t="str">
        <f>VLOOKUP(E231,VIP!$A$2:$O21074,7,FALSE)</f>
        <v>Si</v>
      </c>
      <c r="I231" s="138" t="str">
        <f>VLOOKUP(E231,VIP!$A$2:$O13039,8,FALSE)</f>
        <v>Si</v>
      </c>
      <c r="J231" s="138" t="str">
        <f>VLOOKUP(E231,VIP!$A$2:$O12989,8,FALSE)</f>
        <v>Si</v>
      </c>
      <c r="K231" s="138" t="str">
        <f>VLOOKUP(E231,VIP!$A$2:$O16563,6,0)</f>
        <v>NO</v>
      </c>
      <c r="L231" s="143" t="s">
        <v>2409</v>
      </c>
      <c r="M231" s="93" t="s">
        <v>2437</v>
      </c>
      <c r="N231" s="93" t="s">
        <v>2443</v>
      </c>
      <c r="O231" s="138" t="s">
        <v>2625</v>
      </c>
      <c r="P231" s="143"/>
      <c r="Q231" s="134" t="s">
        <v>2409</v>
      </c>
    </row>
    <row r="232" spans="1:17" ht="17.399999999999999" x14ac:dyDescent="0.3">
      <c r="A232" s="138" t="str">
        <f>VLOOKUP(E232,'LISTADO ATM'!$A$2:$C$901,3,0)</f>
        <v>DISTRITO NACIONAL</v>
      </c>
      <c r="B232" s="144" t="s">
        <v>2814</v>
      </c>
      <c r="C232" s="94">
        <v>44460.87</v>
      </c>
      <c r="D232" s="94" t="s">
        <v>2440</v>
      </c>
      <c r="E232" s="136">
        <v>621</v>
      </c>
      <c r="F232" s="138" t="str">
        <f>VLOOKUP(E232,VIP!$A$2:$O16112,2,0)</f>
        <v>DRBR621</v>
      </c>
      <c r="G232" s="138" t="str">
        <f>VLOOKUP(E232,'LISTADO ATM'!$A$2:$B$900,2,0)</f>
        <v xml:space="preserve">ATM CESAC  </v>
      </c>
      <c r="H232" s="138" t="str">
        <f>VLOOKUP(E232,VIP!$A$2:$O21073,7,FALSE)</f>
        <v>Si</v>
      </c>
      <c r="I232" s="138" t="str">
        <f>VLOOKUP(E232,VIP!$A$2:$O13038,8,FALSE)</f>
        <v>Si</v>
      </c>
      <c r="J232" s="138" t="str">
        <f>VLOOKUP(E232,VIP!$A$2:$O12988,8,FALSE)</f>
        <v>Si</v>
      </c>
      <c r="K232" s="138" t="str">
        <f>VLOOKUP(E232,VIP!$A$2:$O16562,6,0)</f>
        <v>NO</v>
      </c>
      <c r="L232" s="143" t="s">
        <v>2433</v>
      </c>
      <c r="M232" s="93" t="s">
        <v>2437</v>
      </c>
      <c r="N232" s="93" t="s">
        <v>2443</v>
      </c>
      <c r="O232" s="138" t="s">
        <v>2444</v>
      </c>
      <c r="P232" s="143"/>
      <c r="Q232" s="134" t="s">
        <v>2433</v>
      </c>
    </row>
    <row r="233" spans="1:17" ht="17.399999999999999" x14ac:dyDescent="0.3">
      <c r="A233" s="138" t="str">
        <f>VLOOKUP(E233,'LISTADO ATM'!$A$2:$C$901,3,0)</f>
        <v>DISTRITO NACIONAL</v>
      </c>
      <c r="B233" s="144" t="s">
        <v>2813</v>
      </c>
      <c r="C233" s="94">
        <v>44460.871018518519</v>
      </c>
      <c r="D233" s="94" t="s">
        <v>2459</v>
      </c>
      <c r="E233" s="136">
        <v>734</v>
      </c>
      <c r="F233" s="138" t="str">
        <f>VLOOKUP(E233,VIP!$A$2:$O16111,2,0)</f>
        <v>DRBR178</v>
      </c>
      <c r="G233" s="138" t="str">
        <f>VLOOKUP(E233,'LISTADO ATM'!$A$2:$B$900,2,0)</f>
        <v xml:space="preserve">ATM Oficina Independencia I </v>
      </c>
      <c r="H233" s="138" t="str">
        <f>VLOOKUP(E233,VIP!$A$2:$O21072,7,FALSE)</f>
        <v>Si</v>
      </c>
      <c r="I233" s="138" t="str">
        <f>VLOOKUP(E233,VIP!$A$2:$O13037,8,FALSE)</f>
        <v>Si</v>
      </c>
      <c r="J233" s="138" t="str">
        <f>VLOOKUP(E233,VIP!$A$2:$O12987,8,FALSE)</f>
        <v>Si</v>
      </c>
      <c r="K233" s="138" t="str">
        <f>VLOOKUP(E233,VIP!$A$2:$O16561,6,0)</f>
        <v>SI</v>
      </c>
      <c r="L233" s="143" t="s">
        <v>2409</v>
      </c>
      <c r="M233" s="93" t="s">
        <v>2437</v>
      </c>
      <c r="N233" s="93" t="s">
        <v>2443</v>
      </c>
      <c r="O233" s="138" t="s">
        <v>2625</v>
      </c>
      <c r="P233" s="143"/>
      <c r="Q233" s="134" t="s">
        <v>2409</v>
      </c>
    </row>
    <row r="234" spans="1:17" ht="17.399999999999999" x14ac:dyDescent="0.3">
      <c r="A234" s="138" t="str">
        <f>VLOOKUP(E234,'LISTADO ATM'!$A$2:$C$901,3,0)</f>
        <v>NORTE</v>
      </c>
      <c r="B234" s="144" t="s">
        <v>2812</v>
      </c>
      <c r="C234" s="94">
        <v>44460.872094907405</v>
      </c>
      <c r="D234" s="94" t="s">
        <v>2459</v>
      </c>
      <c r="E234" s="136">
        <v>138</v>
      </c>
      <c r="F234" s="138" t="str">
        <f>VLOOKUP(E234,VIP!$A$2:$O16110,2,0)</f>
        <v>DRBR138</v>
      </c>
      <c r="G234" s="138" t="str">
        <f>VLOOKUP(E234,'LISTADO ATM'!$A$2:$B$900,2,0)</f>
        <v xml:space="preserve">ATM UNP Fantino </v>
      </c>
      <c r="H234" s="138" t="str">
        <f>VLOOKUP(E234,VIP!$A$2:$O21071,7,FALSE)</f>
        <v>Si</v>
      </c>
      <c r="I234" s="138" t="str">
        <f>VLOOKUP(E234,VIP!$A$2:$O13036,8,FALSE)</f>
        <v>Si</v>
      </c>
      <c r="J234" s="138" t="str">
        <f>VLOOKUP(E234,VIP!$A$2:$O12986,8,FALSE)</f>
        <v>Si</v>
      </c>
      <c r="K234" s="138" t="str">
        <f>VLOOKUP(E234,VIP!$A$2:$O16560,6,0)</f>
        <v>NO</v>
      </c>
      <c r="L234" s="143" t="s">
        <v>2433</v>
      </c>
      <c r="M234" s="93" t="s">
        <v>2437</v>
      </c>
      <c r="N234" s="93" t="s">
        <v>2443</v>
      </c>
      <c r="O234" s="138" t="s">
        <v>2625</v>
      </c>
      <c r="P234" s="143"/>
      <c r="Q234" s="134" t="s">
        <v>2433</v>
      </c>
    </row>
    <row r="235" spans="1:17" ht="17.399999999999999" x14ac:dyDescent="0.3">
      <c r="A235" s="138" t="str">
        <f>VLOOKUP(E235,'LISTADO ATM'!$A$2:$C$901,3,0)</f>
        <v>DISTRITO NACIONAL</v>
      </c>
      <c r="B235" s="144" t="s">
        <v>2811</v>
      </c>
      <c r="C235" s="94">
        <v>44460.873090277775</v>
      </c>
      <c r="D235" s="94" t="s">
        <v>2440</v>
      </c>
      <c r="E235" s="136">
        <v>931</v>
      </c>
      <c r="F235" s="138" t="str">
        <f>VLOOKUP(E235,VIP!$A$2:$O16109,2,0)</f>
        <v>DRBR24N</v>
      </c>
      <c r="G235" s="138" t="str">
        <f>VLOOKUP(E235,'LISTADO ATM'!$A$2:$B$900,2,0)</f>
        <v xml:space="preserve">ATM Autobanco Luperón I </v>
      </c>
      <c r="H235" s="138" t="str">
        <f>VLOOKUP(E235,VIP!$A$2:$O21070,7,FALSE)</f>
        <v>Si</v>
      </c>
      <c r="I235" s="138" t="str">
        <f>VLOOKUP(E235,VIP!$A$2:$O13035,8,FALSE)</f>
        <v>Si</v>
      </c>
      <c r="J235" s="138" t="str">
        <f>VLOOKUP(E235,VIP!$A$2:$O12985,8,FALSE)</f>
        <v>Si</v>
      </c>
      <c r="K235" s="138" t="str">
        <f>VLOOKUP(E235,VIP!$A$2:$O16559,6,0)</f>
        <v>NO</v>
      </c>
      <c r="L235" s="143" t="s">
        <v>2409</v>
      </c>
      <c r="M235" s="93" t="s">
        <v>2437</v>
      </c>
      <c r="N235" s="93" t="s">
        <v>2443</v>
      </c>
      <c r="O235" s="138" t="s">
        <v>2444</v>
      </c>
      <c r="P235" s="143"/>
      <c r="Q235" s="134" t="s">
        <v>2409</v>
      </c>
    </row>
    <row r="236" spans="1:17" ht="17.399999999999999" x14ac:dyDescent="0.3">
      <c r="A236" s="138" t="str">
        <f>VLOOKUP(E236,'LISTADO ATM'!$A$2:$C$901,3,0)</f>
        <v>SUR</v>
      </c>
      <c r="B236" s="144" t="s">
        <v>2810</v>
      </c>
      <c r="C236" s="94">
        <v>44460.874074074076</v>
      </c>
      <c r="D236" s="94" t="s">
        <v>2459</v>
      </c>
      <c r="E236" s="136">
        <v>767</v>
      </c>
      <c r="F236" s="138" t="str">
        <f>VLOOKUP(E236,VIP!$A$2:$O16108,2,0)</f>
        <v>DRBR059</v>
      </c>
      <c r="G236" s="138" t="str">
        <f>VLOOKUP(E236,'LISTADO ATM'!$A$2:$B$900,2,0)</f>
        <v xml:space="preserve">ATM S/M Diverso (Azua) </v>
      </c>
      <c r="H236" s="138" t="str">
        <f>VLOOKUP(E236,VIP!$A$2:$O21069,7,FALSE)</f>
        <v>Si</v>
      </c>
      <c r="I236" s="138" t="str">
        <f>VLOOKUP(E236,VIP!$A$2:$O13034,8,FALSE)</f>
        <v>No</v>
      </c>
      <c r="J236" s="138" t="str">
        <f>VLOOKUP(E236,VIP!$A$2:$O12984,8,FALSE)</f>
        <v>No</v>
      </c>
      <c r="K236" s="138" t="str">
        <f>VLOOKUP(E236,VIP!$A$2:$O16558,6,0)</f>
        <v>NO</v>
      </c>
      <c r="L236" s="143" t="s">
        <v>2409</v>
      </c>
      <c r="M236" s="93" t="s">
        <v>2437</v>
      </c>
      <c r="N236" s="93" t="s">
        <v>2443</v>
      </c>
      <c r="O236" s="138" t="s">
        <v>2625</v>
      </c>
      <c r="P236" s="143"/>
      <c r="Q236" s="134" t="s">
        <v>2409</v>
      </c>
    </row>
    <row r="237" spans="1:17" ht="17.399999999999999" x14ac:dyDescent="0.3">
      <c r="A237" s="138" t="str">
        <f>VLOOKUP(E237,'LISTADO ATM'!$A$2:$C$901,3,0)</f>
        <v>ESTE</v>
      </c>
      <c r="B237" s="144" t="s">
        <v>2809</v>
      </c>
      <c r="C237" s="94">
        <v>44460.874872685185</v>
      </c>
      <c r="D237" s="94" t="s">
        <v>2440</v>
      </c>
      <c r="E237" s="136">
        <v>427</v>
      </c>
      <c r="F237" s="138" t="str">
        <f>VLOOKUP(E237,VIP!$A$2:$O16107,2,0)</f>
        <v>DRBR427</v>
      </c>
      <c r="G237" s="138" t="str">
        <f>VLOOKUP(E237,'LISTADO ATM'!$A$2:$B$900,2,0)</f>
        <v xml:space="preserve">ATM Almacenes Iberia (Hato Mayor) </v>
      </c>
      <c r="H237" s="138" t="str">
        <f>VLOOKUP(E237,VIP!$A$2:$O21068,7,FALSE)</f>
        <v>Si</v>
      </c>
      <c r="I237" s="138" t="str">
        <f>VLOOKUP(E237,VIP!$A$2:$O13033,8,FALSE)</f>
        <v>Si</v>
      </c>
      <c r="J237" s="138" t="str">
        <f>VLOOKUP(E237,VIP!$A$2:$O12983,8,FALSE)</f>
        <v>Si</v>
      </c>
      <c r="K237" s="138" t="str">
        <f>VLOOKUP(E237,VIP!$A$2:$O16557,6,0)</f>
        <v>NO</v>
      </c>
      <c r="L237" s="143" t="s">
        <v>2409</v>
      </c>
      <c r="M237" s="93" t="s">
        <v>2437</v>
      </c>
      <c r="N237" s="93" t="s">
        <v>2443</v>
      </c>
      <c r="O237" s="138" t="s">
        <v>2444</v>
      </c>
      <c r="P237" s="143"/>
      <c r="Q237" s="134" t="s">
        <v>2409</v>
      </c>
    </row>
    <row r="238" spans="1:17" ht="17.399999999999999" x14ac:dyDescent="0.3">
      <c r="A238" s="138" t="str">
        <f>VLOOKUP(E238,'LISTADO ATM'!$A$2:$C$901,3,0)</f>
        <v>SUR</v>
      </c>
      <c r="B238" s="144" t="s">
        <v>2808</v>
      </c>
      <c r="C238" s="94">
        <v>44460.875787037039</v>
      </c>
      <c r="D238" s="94" t="s">
        <v>2440</v>
      </c>
      <c r="E238" s="136">
        <v>44</v>
      </c>
      <c r="F238" s="138" t="str">
        <f>VLOOKUP(E238,VIP!$A$2:$O16106,2,0)</f>
        <v>DRBR044</v>
      </c>
      <c r="G238" s="138" t="str">
        <f>VLOOKUP(E238,'LISTADO ATM'!$A$2:$B$900,2,0)</f>
        <v xml:space="preserve">ATM Oficina Pedernales </v>
      </c>
      <c r="H238" s="138" t="str">
        <f>VLOOKUP(E238,VIP!$A$2:$O21067,7,FALSE)</f>
        <v>Si</v>
      </c>
      <c r="I238" s="138" t="str">
        <f>VLOOKUP(E238,VIP!$A$2:$O13032,8,FALSE)</f>
        <v>Si</v>
      </c>
      <c r="J238" s="138" t="str">
        <f>VLOOKUP(E238,VIP!$A$2:$O12982,8,FALSE)</f>
        <v>Si</v>
      </c>
      <c r="K238" s="138" t="str">
        <f>VLOOKUP(E238,VIP!$A$2:$O16556,6,0)</f>
        <v>SI</v>
      </c>
      <c r="L238" s="143" t="s">
        <v>2409</v>
      </c>
      <c r="M238" s="93" t="s">
        <v>2437</v>
      </c>
      <c r="N238" s="93" t="s">
        <v>2443</v>
      </c>
      <c r="O238" s="138" t="s">
        <v>2444</v>
      </c>
      <c r="P238" s="143"/>
      <c r="Q238" s="134" t="s">
        <v>2409</v>
      </c>
    </row>
    <row r="239" spans="1:17" ht="17.399999999999999" x14ac:dyDescent="0.3">
      <c r="A239" s="138" t="str">
        <f>VLOOKUP(E239,'LISTADO ATM'!$A$2:$C$901,3,0)</f>
        <v>DISTRITO NACIONAL</v>
      </c>
      <c r="B239" s="144" t="s">
        <v>2807</v>
      </c>
      <c r="C239" s="94">
        <v>44460.875937500001</v>
      </c>
      <c r="D239" s="94" t="s">
        <v>2459</v>
      </c>
      <c r="E239" s="136">
        <v>23</v>
      </c>
      <c r="F239" s="138" t="str">
        <f>VLOOKUP(E239,VIP!$A$2:$O16105,2,0)</f>
        <v>DRBR023</v>
      </c>
      <c r="G239" s="138" t="str">
        <f>VLOOKUP(E239,'LISTADO ATM'!$A$2:$B$900,2,0)</f>
        <v xml:space="preserve">ATM Oficina México </v>
      </c>
      <c r="H239" s="138" t="str">
        <f>VLOOKUP(E239,VIP!$A$2:$O21066,7,FALSE)</f>
        <v>Si</v>
      </c>
      <c r="I239" s="138" t="str">
        <f>VLOOKUP(E239,VIP!$A$2:$O13031,8,FALSE)</f>
        <v>Si</v>
      </c>
      <c r="J239" s="138" t="str">
        <f>VLOOKUP(E239,VIP!$A$2:$O12981,8,FALSE)</f>
        <v>Si</v>
      </c>
      <c r="K239" s="138" t="str">
        <f>VLOOKUP(E239,VIP!$A$2:$O16555,6,0)</f>
        <v>NO</v>
      </c>
      <c r="L239" s="143" t="s">
        <v>2763</v>
      </c>
      <c r="M239" s="93" t="s">
        <v>2437</v>
      </c>
      <c r="N239" s="93" t="s">
        <v>2443</v>
      </c>
      <c r="O239" s="138" t="s">
        <v>2616</v>
      </c>
      <c r="P239" s="143"/>
      <c r="Q239" s="134" t="s">
        <v>2763</v>
      </c>
    </row>
    <row r="240" spans="1:17" ht="17.399999999999999" x14ac:dyDescent="0.3">
      <c r="A240" s="138" t="str">
        <f>VLOOKUP(E240,'LISTADO ATM'!$A$2:$C$901,3,0)</f>
        <v>DISTRITO NACIONAL</v>
      </c>
      <c r="B240" s="144" t="s">
        <v>2806</v>
      </c>
      <c r="C240" s="94">
        <v>44460.877812500003</v>
      </c>
      <c r="D240" s="94" t="s">
        <v>2174</v>
      </c>
      <c r="E240" s="136">
        <v>858</v>
      </c>
      <c r="F240" s="138" t="str">
        <f>VLOOKUP(E240,VIP!$A$2:$O16104,2,0)</f>
        <v>DRBR858</v>
      </c>
      <c r="G240" s="138" t="str">
        <f>VLOOKUP(E240,'LISTADO ATM'!$A$2:$B$900,2,0)</f>
        <v xml:space="preserve">ATM Cooperativa Maestros (COOPNAMA) </v>
      </c>
      <c r="H240" s="138" t="str">
        <f>VLOOKUP(E240,VIP!$A$2:$O21065,7,FALSE)</f>
        <v>Si</v>
      </c>
      <c r="I240" s="138" t="str">
        <f>VLOOKUP(E240,VIP!$A$2:$O13030,8,FALSE)</f>
        <v>No</v>
      </c>
      <c r="J240" s="138" t="str">
        <f>VLOOKUP(E240,VIP!$A$2:$O12980,8,FALSE)</f>
        <v>No</v>
      </c>
      <c r="K240" s="138" t="str">
        <f>VLOOKUP(E240,VIP!$A$2:$O16554,6,0)</f>
        <v>NO</v>
      </c>
      <c r="L240" s="143" t="s">
        <v>2212</v>
      </c>
      <c r="M240" s="93" t="s">
        <v>2437</v>
      </c>
      <c r="N240" s="93" t="s">
        <v>2443</v>
      </c>
      <c r="O240" s="138" t="s">
        <v>2445</v>
      </c>
      <c r="P240" s="143"/>
      <c r="Q240" s="134" t="s">
        <v>2212</v>
      </c>
    </row>
    <row r="241" spans="1:17" ht="17.399999999999999" x14ac:dyDescent="0.3">
      <c r="A241" s="138" t="str">
        <f>VLOOKUP(E241,'LISTADO ATM'!$A$2:$C$901,3,0)</f>
        <v>DISTRITO NACIONAL</v>
      </c>
      <c r="B241" s="144" t="s">
        <v>2805</v>
      </c>
      <c r="C241" s="94">
        <v>44460.87877314815</v>
      </c>
      <c r="D241" s="94" t="s">
        <v>2174</v>
      </c>
      <c r="E241" s="136">
        <v>577</v>
      </c>
      <c r="F241" s="138" t="str">
        <f>VLOOKUP(E241,VIP!$A$2:$O16103,2,0)</f>
        <v>DRBR173</v>
      </c>
      <c r="G241" s="138" t="str">
        <f>VLOOKUP(E241,'LISTADO ATM'!$A$2:$B$900,2,0)</f>
        <v xml:space="preserve">ATM Olé Ave. Duarte </v>
      </c>
      <c r="H241" s="138" t="str">
        <f>VLOOKUP(E241,VIP!$A$2:$O21064,7,FALSE)</f>
        <v>Si</v>
      </c>
      <c r="I241" s="138" t="str">
        <f>VLOOKUP(E241,VIP!$A$2:$O13029,8,FALSE)</f>
        <v>Si</v>
      </c>
      <c r="J241" s="138" t="str">
        <f>VLOOKUP(E241,VIP!$A$2:$O12979,8,FALSE)</f>
        <v>Si</v>
      </c>
      <c r="K241" s="138" t="str">
        <f>VLOOKUP(E241,VIP!$A$2:$O16553,6,0)</f>
        <v>SI</v>
      </c>
      <c r="L241" s="143" t="s">
        <v>2238</v>
      </c>
      <c r="M241" s="93" t="s">
        <v>2437</v>
      </c>
      <c r="N241" s="93" t="s">
        <v>2443</v>
      </c>
      <c r="O241" s="138" t="s">
        <v>2445</v>
      </c>
      <c r="P241" s="143"/>
      <c r="Q241" s="134" t="s">
        <v>2238</v>
      </c>
    </row>
    <row r="242" spans="1:17" ht="17.399999999999999" x14ac:dyDescent="0.3">
      <c r="A242" s="138" t="str">
        <f>VLOOKUP(E242,'LISTADO ATM'!$A$2:$C$901,3,0)</f>
        <v>NORTE</v>
      </c>
      <c r="B242" s="144" t="s">
        <v>2804</v>
      </c>
      <c r="C242" s="94">
        <v>44460.892291666663</v>
      </c>
      <c r="D242" s="94" t="s">
        <v>2175</v>
      </c>
      <c r="E242" s="136">
        <v>649</v>
      </c>
      <c r="F242" s="138" t="str">
        <f>VLOOKUP(E242,VIP!$A$2:$O16102,2,0)</f>
        <v>DRBR649</v>
      </c>
      <c r="G242" s="138" t="str">
        <f>VLOOKUP(E242,'LISTADO ATM'!$A$2:$B$900,2,0)</f>
        <v xml:space="preserve">ATM Oficina Galería 56 (San Francisco de Macorís) </v>
      </c>
      <c r="H242" s="138" t="str">
        <f>VLOOKUP(E242,VIP!$A$2:$O21063,7,FALSE)</f>
        <v>Si</v>
      </c>
      <c r="I242" s="138" t="str">
        <f>VLOOKUP(E242,VIP!$A$2:$O13028,8,FALSE)</f>
        <v>Si</v>
      </c>
      <c r="J242" s="138" t="str">
        <f>VLOOKUP(E242,VIP!$A$2:$O12978,8,FALSE)</f>
        <v>Si</v>
      </c>
      <c r="K242" s="138" t="str">
        <f>VLOOKUP(E242,VIP!$A$2:$O16552,6,0)</f>
        <v>SI</v>
      </c>
      <c r="L242" s="143" t="s">
        <v>2212</v>
      </c>
      <c r="M242" s="154" t="s">
        <v>2530</v>
      </c>
      <c r="N242" s="93" t="s">
        <v>2443</v>
      </c>
      <c r="O242" s="138" t="s">
        <v>2707</v>
      </c>
      <c r="P242" s="143"/>
      <c r="Q242" s="158">
        <v>44460.854861111111</v>
      </c>
    </row>
    <row r="243" spans="1:17" ht="17.399999999999999" x14ac:dyDescent="0.3">
      <c r="A243" s="138" t="str">
        <f>VLOOKUP(E243,'LISTADO ATM'!$A$2:$C$901,3,0)</f>
        <v>DISTRITO NACIONAL</v>
      </c>
      <c r="B243" s="144" t="s">
        <v>2803</v>
      </c>
      <c r="C243" s="94">
        <v>44460.894814814812</v>
      </c>
      <c r="D243" s="94" t="s">
        <v>2174</v>
      </c>
      <c r="E243" s="136">
        <v>390</v>
      </c>
      <c r="F243" s="138" t="str">
        <f>VLOOKUP(E243,VIP!$A$2:$O16101,2,0)</f>
        <v>DRBR390</v>
      </c>
      <c r="G243" s="138" t="str">
        <f>VLOOKUP(E243,'LISTADO ATM'!$A$2:$B$900,2,0)</f>
        <v xml:space="preserve">ATM Oficina Boca Chica II </v>
      </c>
      <c r="H243" s="138" t="str">
        <f>VLOOKUP(E243,VIP!$A$2:$O21062,7,FALSE)</f>
        <v>Si</v>
      </c>
      <c r="I243" s="138" t="str">
        <f>VLOOKUP(E243,VIP!$A$2:$O13027,8,FALSE)</f>
        <v>Si</v>
      </c>
      <c r="J243" s="138" t="str">
        <f>VLOOKUP(E243,VIP!$A$2:$O12977,8,FALSE)</f>
        <v>Si</v>
      </c>
      <c r="K243" s="138" t="str">
        <f>VLOOKUP(E243,VIP!$A$2:$O16551,6,0)</f>
        <v>NO</v>
      </c>
      <c r="L243" s="143" t="s">
        <v>2455</v>
      </c>
      <c r="M243" s="93" t="s">
        <v>2437</v>
      </c>
      <c r="N243" s="93" t="s">
        <v>2443</v>
      </c>
      <c r="O243" s="138" t="s">
        <v>2445</v>
      </c>
      <c r="P243" s="143"/>
      <c r="Q243" s="134" t="s">
        <v>2455</v>
      </c>
    </row>
    <row r="244" spans="1:17" ht="17.399999999999999" x14ac:dyDescent="0.3">
      <c r="A244" s="138" t="str">
        <f>VLOOKUP(E244,'LISTADO ATM'!$A$2:$C$901,3,0)</f>
        <v>NORTE</v>
      </c>
      <c r="B244" s="144" t="s">
        <v>2861</v>
      </c>
      <c r="C244" s="94">
        <v>44460.963402777779</v>
      </c>
      <c r="D244" s="94" t="s">
        <v>2614</v>
      </c>
      <c r="E244" s="136">
        <v>373</v>
      </c>
      <c r="F244" s="138" t="str">
        <f>VLOOKUP(E244,VIP!$A$2:$O16102,2,0)</f>
        <v>DRBR373</v>
      </c>
      <c r="G244" s="138" t="str">
        <f>VLOOKUP(E244,'LISTADO ATM'!$A$2:$B$900,2,0)</f>
        <v>S/M Tangui Nagua</v>
      </c>
      <c r="H244" s="138" t="str">
        <f>VLOOKUP(E244,VIP!$A$2:$O21063,7,FALSE)</f>
        <v>N/A</v>
      </c>
      <c r="I244" s="138" t="str">
        <f>VLOOKUP(E244,VIP!$A$2:$O13028,8,FALSE)</f>
        <v>N/A</v>
      </c>
      <c r="J244" s="138" t="str">
        <f>VLOOKUP(E244,VIP!$A$2:$O12978,8,FALSE)</f>
        <v>N/A</v>
      </c>
      <c r="K244" s="138" t="str">
        <f>VLOOKUP(E244,VIP!$A$2:$O16552,6,0)</f>
        <v>N/A</v>
      </c>
      <c r="L244" s="143" t="s">
        <v>2409</v>
      </c>
      <c r="M244" s="93" t="s">
        <v>2437</v>
      </c>
      <c r="N244" s="93" t="s">
        <v>2443</v>
      </c>
      <c r="O244" s="138" t="s">
        <v>2615</v>
      </c>
      <c r="P244" s="143"/>
      <c r="Q244" s="134" t="s">
        <v>2409</v>
      </c>
    </row>
    <row r="245" spans="1:17" ht="17.399999999999999" x14ac:dyDescent="0.3">
      <c r="A245" s="138" t="str">
        <f>VLOOKUP(E245,'LISTADO ATM'!$A$2:$C$901,3,0)</f>
        <v>DISTRITO NACIONAL</v>
      </c>
      <c r="B245" s="144" t="s">
        <v>2862</v>
      </c>
      <c r="C245" s="94">
        <v>44460.962106481478</v>
      </c>
      <c r="D245" s="94" t="s">
        <v>2440</v>
      </c>
      <c r="E245" s="136">
        <v>407</v>
      </c>
      <c r="F245" s="138" t="str">
        <f>VLOOKUP(E245,VIP!$A$2:$O16103,2,0)</f>
        <v>DRBR407</v>
      </c>
      <c r="G245" s="138" t="str">
        <f>VLOOKUP(E245,'LISTADO ATM'!$A$2:$B$900,2,0)</f>
        <v xml:space="preserve">ATM Multicentro La Sirena Villa Mella </v>
      </c>
      <c r="H245" s="138" t="str">
        <f>VLOOKUP(E245,VIP!$A$2:$O21064,7,FALSE)</f>
        <v>Si</v>
      </c>
      <c r="I245" s="138" t="str">
        <f>VLOOKUP(E245,VIP!$A$2:$O13029,8,FALSE)</f>
        <v>Si</v>
      </c>
      <c r="J245" s="138" t="str">
        <f>VLOOKUP(E245,VIP!$A$2:$O12979,8,FALSE)</f>
        <v>Si</v>
      </c>
      <c r="K245" s="138" t="str">
        <f>VLOOKUP(E245,VIP!$A$2:$O16553,6,0)</f>
        <v>NO</v>
      </c>
      <c r="L245" s="143" t="s">
        <v>2409</v>
      </c>
      <c r="M245" s="93" t="s">
        <v>2437</v>
      </c>
      <c r="N245" s="93" t="s">
        <v>2443</v>
      </c>
      <c r="O245" s="138" t="s">
        <v>2444</v>
      </c>
      <c r="P245" s="143"/>
      <c r="Q245" s="134" t="s">
        <v>2409</v>
      </c>
    </row>
    <row r="246" spans="1:17" ht="17.399999999999999" x14ac:dyDescent="0.3">
      <c r="A246" s="138" t="str">
        <f>VLOOKUP(E246,'LISTADO ATM'!$A$2:$C$901,3,0)</f>
        <v>NORTE</v>
      </c>
      <c r="B246" s="144" t="s">
        <v>2863</v>
      </c>
      <c r="C246" s="94">
        <v>44460.945057870369</v>
      </c>
      <c r="D246" s="94" t="s">
        <v>2175</v>
      </c>
      <c r="E246" s="136">
        <v>991</v>
      </c>
      <c r="F246" s="138" t="str">
        <f>VLOOKUP(E246,VIP!$A$2:$O16104,2,0)</f>
        <v>DRBR991</v>
      </c>
      <c r="G246" s="138" t="str">
        <f>VLOOKUP(E246,'LISTADO ATM'!$A$2:$B$900,2,0)</f>
        <v xml:space="preserve">ATM UNP Las Matas de Santa Cruz </v>
      </c>
      <c r="H246" s="138" t="str">
        <f>VLOOKUP(E246,VIP!$A$2:$O21065,7,FALSE)</f>
        <v>Si</v>
      </c>
      <c r="I246" s="138" t="str">
        <f>VLOOKUP(E246,VIP!$A$2:$O13030,8,FALSE)</f>
        <v>Si</v>
      </c>
      <c r="J246" s="138" t="str">
        <f>VLOOKUP(E246,VIP!$A$2:$O12980,8,FALSE)</f>
        <v>Si</v>
      </c>
      <c r="K246" s="138" t="str">
        <f>VLOOKUP(E246,VIP!$A$2:$O16554,6,0)</f>
        <v>NO</v>
      </c>
      <c r="L246" s="143" t="s">
        <v>2212</v>
      </c>
      <c r="M246" s="93" t="s">
        <v>2437</v>
      </c>
      <c r="N246" s="93" t="s">
        <v>2443</v>
      </c>
      <c r="O246" s="138" t="s">
        <v>2707</v>
      </c>
      <c r="P246" s="143"/>
      <c r="Q246" s="134" t="s">
        <v>2212</v>
      </c>
    </row>
    <row r="1025833" spans="16:16" ht="17.399999999999999" x14ac:dyDescent="0.3">
      <c r="P1025833" s="127"/>
    </row>
  </sheetData>
  <autoFilter ref="A4:Q89">
    <sortState ref="A5:Q243">
      <sortCondition ref="C4:C8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5:E128 E1:E4 E187:E1048576">
    <cfRule type="duplicateValues" dxfId="372" priority="155503"/>
  </conditionalFormatting>
  <conditionalFormatting sqref="E125:E128 E187:E1048576">
    <cfRule type="duplicateValues" dxfId="371" priority="155509"/>
  </conditionalFormatting>
  <conditionalFormatting sqref="E125:E128 E1:E4 E187:E1048576">
    <cfRule type="duplicateValues" dxfId="370" priority="155514"/>
    <cfRule type="duplicateValues" dxfId="369" priority="155515"/>
  </conditionalFormatting>
  <conditionalFormatting sqref="E125:E128 E1:E4 E187:E1048576">
    <cfRule type="duplicateValues" dxfId="368" priority="155526"/>
    <cfRule type="duplicateValues" dxfId="367" priority="155527"/>
    <cfRule type="duplicateValues" dxfId="366" priority="155528"/>
  </conditionalFormatting>
  <conditionalFormatting sqref="E125:E128 E187:E1048576">
    <cfRule type="duplicateValues" dxfId="365" priority="155544"/>
    <cfRule type="duplicateValues" dxfId="364" priority="155545"/>
    <cfRule type="duplicateValues" dxfId="363" priority="155546"/>
  </conditionalFormatting>
  <conditionalFormatting sqref="E125:E128 E187:E1048576">
    <cfRule type="duplicateValues" dxfId="362" priority="155559"/>
    <cfRule type="duplicateValues" dxfId="361" priority="155560"/>
  </conditionalFormatting>
  <conditionalFormatting sqref="E125:E128 E1:E6 E187:E1048576">
    <cfRule type="duplicateValues" dxfId="360" priority="155611"/>
  </conditionalFormatting>
  <conditionalFormatting sqref="E77:E89">
    <cfRule type="duplicateValues" dxfId="359" priority="177"/>
  </conditionalFormatting>
  <conditionalFormatting sqref="E77:E89">
    <cfRule type="duplicateValues" dxfId="358" priority="169"/>
    <cfRule type="duplicateValues" dxfId="357" priority="170"/>
  </conditionalFormatting>
  <conditionalFormatting sqref="E77:E89">
    <cfRule type="duplicateValues" dxfId="356" priority="166"/>
    <cfRule type="duplicateValues" dxfId="355" priority="167"/>
    <cfRule type="duplicateValues" dxfId="354" priority="168"/>
  </conditionalFormatting>
  <conditionalFormatting sqref="B5">
    <cfRule type="duplicateValues" dxfId="353" priority="155677"/>
    <cfRule type="duplicateValues" dxfId="352" priority="155678"/>
  </conditionalFormatting>
  <conditionalFormatting sqref="B5">
    <cfRule type="duplicateValues" dxfId="351" priority="155679"/>
  </conditionalFormatting>
  <conditionalFormatting sqref="B5">
    <cfRule type="duplicateValues" dxfId="350" priority="155680"/>
    <cfRule type="duplicateValues" dxfId="349" priority="155681"/>
    <cfRule type="duplicateValues" dxfId="348" priority="155682"/>
  </conditionalFormatting>
  <conditionalFormatting sqref="E1:E139 E187:E1048576">
    <cfRule type="duplicateValues" dxfId="347" priority="153"/>
  </conditionalFormatting>
  <conditionalFormatting sqref="E5:E6">
    <cfRule type="duplicateValues" dxfId="346" priority="155774"/>
  </conditionalFormatting>
  <conditionalFormatting sqref="E5:E6">
    <cfRule type="duplicateValues" dxfId="345" priority="155775"/>
    <cfRule type="duplicateValues" dxfId="344" priority="155776"/>
  </conditionalFormatting>
  <conditionalFormatting sqref="E5:E6">
    <cfRule type="duplicateValues" dxfId="343" priority="155777"/>
    <cfRule type="duplicateValues" dxfId="342" priority="155778"/>
    <cfRule type="duplicateValues" dxfId="341" priority="155779"/>
  </conditionalFormatting>
  <conditionalFormatting sqref="E116:E124">
    <cfRule type="duplicateValues" dxfId="340" priority="145"/>
  </conditionalFormatting>
  <conditionalFormatting sqref="B116:B124">
    <cfRule type="duplicateValues" dxfId="339" priority="144"/>
  </conditionalFormatting>
  <conditionalFormatting sqref="E116:E124">
    <cfRule type="duplicateValues" dxfId="338" priority="143"/>
  </conditionalFormatting>
  <conditionalFormatting sqref="E116:E124">
    <cfRule type="duplicateValues" dxfId="337" priority="141"/>
    <cfRule type="duplicateValues" dxfId="336" priority="142"/>
  </conditionalFormatting>
  <conditionalFormatting sqref="E116:E124">
    <cfRule type="duplicateValues" dxfId="335" priority="138"/>
    <cfRule type="duplicateValues" dxfId="334" priority="139"/>
    <cfRule type="duplicateValues" dxfId="333" priority="140"/>
  </conditionalFormatting>
  <conditionalFormatting sqref="B116:B124">
    <cfRule type="duplicateValues" dxfId="332" priority="136"/>
    <cfRule type="duplicateValues" dxfId="331" priority="137"/>
  </conditionalFormatting>
  <conditionalFormatting sqref="B116:B124">
    <cfRule type="duplicateValues" dxfId="330" priority="135"/>
  </conditionalFormatting>
  <conditionalFormatting sqref="B116:B124">
    <cfRule type="duplicateValues" dxfId="329" priority="132"/>
    <cfRule type="duplicateValues" dxfId="328" priority="133"/>
    <cfRule type="duplicateValues" dxfId="327" priority="134"/>
  </conditionalFormatting>
  <conditionalFormatting sqref="E187:E1048576">
    <cfRule type="duplicateValues" dxfId="326" priority="131"/>
  </conditionalFormatting>
  <conditionalFormatting sqref="B127:B128 B125 B1:B4 B187:B1048576">
    <cfRule type="duplicateValues" dxfId="325" priority="155913"/>
    <cfRule type="duplicateValues" dxfId="324" priority="155914"/>
  </conditionalFormatting>
  <conditionalFormatting sqref="B127:B128 B125 B1:B4 B187:B1048576">
    <cfRule type="duplicateValues" dxfId="323" priority="155919"/>
  </conditionalFormatting>
  <conditionalFormatting sqref="B127:B128 B125 B187:B1048576">
    <cfRule type="duplicateValues" dxfId="322" priority="155922"/>
    <cfRule type="duplicateValues" dxfId="321" priority="155923"/>
  </conditionalFormatting>
  <conditionalFormatting sqref="B127:B128 B125 B1:B4 B187:B1048576">
    <cfRule type="duplicateValues" dxfId="320" priority="155926"/>
    <cfRule type="duplicateValues" dxfId="319" priority="155927"/>
    <cfRule type="duplicateValues" dxfId="318" priority="155928"/>
  </conditionalFormatting>
  <conditionalFormatting sqref="B127:B128 B125 B187:B1048576">
    <cfRule type="duplicateValues" dxfId="317" priority="155935"/>
  </conditionalFormatting>
  <conditionalFormatting sqref="B1:B139 B187:B1048576">
    <cfRule type="duplicateValues" dxfId="316" priority="155973"/>
  </conditionalFormatting>
  <conditionalFormatting sqref="E129:E139">
    <cfRule type="duplicateValues" dxfId="315" priority="130"/>
  </conditionalFormatting>
  <conditionalFormatting sqref="E129:E139">
    <cfRule type="duplicateValues" dxfId="314" priority="129"/>
  </conditionalFormatting>
  <conditionalFormatting sqref="E129:E139">
    <cfRule type="duplicateValues" dxfId="313" priority="127"/>
    <cfRule type="duplicateValues" dxfId="312" priority="128"/>
  </conditionalFormatting>
  <conditionalFormatting sqref="E129:E139">
    <cfRule type="duplicateValues" dxfId="311" priority="124"/>
    <cfRule type="duplicateValues" dxfId="310" priority="125"/>
    <cfRule type="duplicateValues" dxfId="309" priority="126"/>
  </conditionalFormatting>
  <conditionalFormatting sqref="E129:E139">
    <cfRule type="duplicateValues" dxfId="308" priority="121"/>
    <cfRule type="duplicateValues" dxfId="307" priority="122"/>
    <cfRule type="duplicateValues" dxfId="306" priority="123"/>
  </conditionalFormatting>
  <conditionalFormatting sqref="E129:E139">
    <cfRule type="duplicateValues" dxfId="305" priority="119"/>
    <cfRule type="duplicateValues" dxfId="304" priority="120"/>
  </conditionalFormatting>
  <conditionalFormatting sqref="E129:E139">
    <cfRule type="duplicateValues" dxfId="303" priority="118"/>
  </conditionalFormatting>
  <conditionalFormatting sqref="E129:E139">
    <cfRule type="duplicateValues" dxfId="302" priority="117"/>
  </conditionalFormatting>
  <conditionalFormatting sqref="E129:E139">
    <cfRule type="duplicateValues" dxfId="301" priority="116"/>
  </conditionalFormatting>
  <conditionalFormatting sqref="B129:B139">
    <cfRule type="duplicateValues" dxfId="300" priority="114"/>
    <cfRule type="duplicateValues" dxfId="299" priority="115"/>
  </conditionalFormatting>
  <conditionalFormatting sqref="B129:B139">
    <cfRule type="duplicateValues" dxfId="298" priority="113"/>
  </conditionalFormatting>
  <conditionalFormatting sqref="B129:B139">
    <cfRule type="duplicateValues" dxfId="297" priority="111"/>
    <cfRule type="duplicateValues" dxfId="296" priority="112"/>
  </conditionalFormatting>
  <conditionalFormatting sqref="B129:B139">
    <cfRule type="duplicateValues" dxfId="295" priority="108"/>
    <cfRule type="duplicateValues" dxfId="294" priority="109"/>
    <cfRule type="duplicateValues" dxfId="293" priority="110"/>
  </conditionalFormatting>
  <conditionalFormatting sqref="B129:B139">
    <cfRule type="duplicateValues" dxfId="292" priority="107"/>
  </conditionalFormatting>
  <conditionalFormatting sqref="B129:B139">
    <cfRule type="duplicateValues" dxfId="291" priority="106"/>
  </conditionalFormatting>
  <conditionalFormatting sqref="E7:E33">
    <cfRule type="duplicateValues" dxfId="290" priority="155998"/>
  </conditionalFormatting>
  <conditionalFormatting sqref="E7:E33">
    <cfRule type="duplicateValues" dxfId="289" priority="156000"/>
    <cfRule type="duplicateValues" dxfId="288" priority="156001"/>
  </conditionalFormatting>
  <conditionalFormatting sqref="E7:E33">
    <cfRule type="duplicateValues" dxfId="287" priority="156004"/>
    <cfRule type="duplicateValues" dxfId="286" priority="156005"/>
    <cfRule type="duplicateValues" dxfId="285" priority="156006"/>
  </conditionalFormatting>
  <conditionalFormatting sqref="E34:E76">
    <cfRule type="duplicateValues" dxfId="284" priority="156041"/>
  </conditionalFormatting>
  <conditionalFormatting sqref="E34:E76">
    <cfRule type="duplicateValues" dxfId="283" priority="156043"/>
    <cfRule type="duplicateValues" dxfId="282" priority="156044"/>
  </conditionalFormatting>
  <conditionalFormatting sqref="E34:E76">
    <cfRule type="duplicateValues" dxfId="281" priority="156047"/>
    <cfRule type="duplicateValues" dxfId="280" priority="156048"/>
    <cfRule type="duplicateValues" dxfId="279" priority="156049"/>
  </conditionalFormatting>
  <conditionalFormatting sqref="E69:E139">
    <cfRule type="duplicateValues" dxfId="278" priority="156110"/>
  </conditionalFormatting>
  <conditionalFormatting sqref="E69:E139">
    <cfRule type="duplicateValues" dxfId="277" priority="156112"/>
    <cfRule type="duplicateValues" dxfId="276" priority="156113"/>
  </conditionalFormatting>
  <conditionalFormatting sqref="E69:E139">
    <cfRule type="duplicateValues" dxfId="275" priority="156116"/>
    <cfRule type="duplicateValues" dxfId="274" priority="156117"/>
    <cfRule type="duplicateValues" dxfId="273" priority="156118"/>
  </conditionalFormatting>
  <conditionalFormatting sqref="B6:B139">
    <cfRule type="duplicateValues" dxfId="272" priority="156148"/>
    <cfRule type="duplicateValues" dxfId="271" priority="156149"/>
  </conditionalFormatting>
  <conditionalFormatting sqref="B6:B139">
    <cfRule type="duplicateValues" dxfId="270" priority="156152"/>
  </conditionalFormatting>
  <conditionalFormatting sqref="B6:B139">
    <cfRule type="duplicateValues" dxfId="269" priority="156154"/>
    <cfRule type="duplicateValues" dxfId="268" priority="156155"/>
    <cfRule type="duplicateValues" dxfId="267" priority="156156"/>
  </conditionalFormatting>
  <conditionalFormatting sqref="E140:E153">
    <cfRule type="duplicateValues" dxfId="266" priority="156203"/>
  </conditionalFormatting>
  <conditionalFormatting sqref="E140:E153">
    <cfRule type="duplicateValues" dxfId="265" priority="156207"/>
    <cfRule type="duplicateValues" dxfId="264" priority="156208"/>
  </conditionalFormatting>
  <conditionalFormatting sqref="E140:E153">
    <cfRule type="duplicateValues" dxfId="263" priority="156211"/>
    <cfRule type="duplicateValues" dxfId="262" priority="156212"/>
    <cfRule type="duplicateValues" dxfId="261" priority="156213"/>
  </conditionalFormatting>
  <conditionalFormatting sqref="B140:B153">
    <cfRule type="duplicateValues" dxfId="260" priority="156219"/>
    <cfRule type="duplicateValues" dxfId="259" priority="156220"/>
  </conditionalFormatting>
  <conditionalFormatting sqref="B140:B153">
    <cfRule type="duplicateValues" dxfId="258" priority="156223"/>
  </conditionalFormatting>
  <conditionalFormatting sqref="B140:B153">
    <cfRule type="duplicateValues" dxfId="257" priority="156225"/>
    <cfRule type="duplicateValues" dxfId="256" priority="156226"/>
    <cfRule type="duplicateValues" dxfId="255" priority="156227"/>
  </conditionalFormatting>
  <conditionalFormatting sqref="E154:E246">
    <cfRule type="duplicateValues" dxfId="254" priority="156420"/>
  </conditionalFormatting>
  <conditionalFormatting sqref="E154:E246">
    <cfRule type="duplicateValues" dxfId="253" priority="156422"/>
    <cfRule type="duplicateValues" dxfId="252" priority="156423"/>
  </conditionalFormatting>
  <conditionalFormatting sqref="E154:E246">
    <cfRule type="duplicateValues" dxfId="251" priority="156426"/>
    <cfRule type="duplicateValues" dxfId="250" priority="156427"/>
    <cfRule type="duplicateValues" dxfId="249" priority="156428"/>
  </conditionalFormatting>
  <conditionalFormatting sqref="B154:B246">
    <cfRule type="duplicateValues" dxfId="248" priority="156432"/>
    <cfRule type="duplicateValues" dxfId="247" priority="156433"/>
  </conditionalFormatting>
  <conditionalFormatting sqref="B154:B246">
    <cfRule type="duplicateValues" dxfId="246" priority="156436"/>
  </conditionalFormatting>
  <conditionalFormatting sqref="B154:B246">
    <cfRule type="duplicateValues" dxfId="245" priority="156438"/>
    <cfRule type="duplicateValues" dxfId="244" priority="156439"/>
    <cfRule type="duplicateValues" dxfId="243" priority="15644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61" zoomScale="70" zoomScaleNormal="70" workbookViewId="0">
      <selection activeCell="B68" sqref="B68"/>
    </sheetView>
  </sheetViews>
  <sheetFormatPr baseColWidth="10" defaultColWidth="23.44140625" defaultRowHeight="14.4" x14ac:dyDescent="0.3"/>
  <cols>
    <col min="1" max="1" width="26.44140625" style="111" bestFit="1" customWidth="1"/>
    <col min="2" max="2" width="20.44140625" style="114" bestFit="1" customWidth="1"/>
    <col min="3" max="3" width="55.109375" style="111" bestFit="1" customWidth="1"/>
    <col min="4" max="4" width="51.88671875" style="111" bestFit="1" customWidth="1"/>
    <col min="5" max="5" width="14.6640625" style="68" bestFit="1" customWidth="1"/>
    <col min="6" max="6" width="23" style="80" bestFit="1" customWidth="1"/>
    <col min="7" max="7" width="6.88671875" style="80" bestFit="1" customWidth="1"/>
    <col min="8" max="8" width="54.109375" style="80" bestFit="1" customWidth="1"/>
    <col min="9" max="9" width="5.33203125" style="80" bestFit="1" customWidth="1"/>
    <col min="10" max="10" width="22.33203125" style="80" bestFit="1" customWidth="1"/>
    <col min="11" max="11" width="3.6640625" style="80" bestFit="1" customWidth="1"/>
    <col min="12" max="16384" width="23.44140625" style="80"/>
  </cols>
  <sheetData>
    <row r="1" spans="1:11" ht="25.5" customHeight="1" x14ac:dyDescent="0.3">
      <c r="A1" s="205" t="s">
        <v>2144</v>
      </c>
      <c r="B1" s="206"/>
      <c r="C1" s="206"/>
      <c r="D1" s="206"/>
      <c r="E1" s="207"/>
      <c r="F1" s="203" t="s">
        <v>2535</v>
      </c>
      <c r="G1" s="204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3">
      <c r="A2" s="208" t="s">
        <v>2605</v>
      </c>
      <c r="B2" s="209"/>
      <c r="C2" s="209"/>
      <c r="D2" s="209"/>
      <c r="E2" s="210"/>
      <c r="F2" s="97" t="s">
        <v>2534</v>
      </c>
      <c r="G2" s="96">
        <f>G3+G4</f>
        <v>243</v>
      </c>
      <c r="H2" s="97" t="s">
        <v>2541</v>
      </c>
      <c r="I2" s="96">
        <f>COUNTIF(A:E,"Abastecidos")</f>
        <v>0</v>
      </c>
      <c r="J2" s="97" t="s">
        <v>2553</v>
      </c>
      <c r="K2" s="96">
        <f>COUNTIF(REPORTE!A:Q,"REINICIO FALLIDO")</f>
        <v>0</v>
      </c>
    </row>
    <row r="3" spans="1:11" ht="15" customHeight="1" x14ac:dyDescent="0.3">
      <c r="A3" s="214"/>
      <c r="B3" s="186"/>
      <c r="C3" s="215"/>
      <c r="D3" s="215"/>
      <c r="E3" s="216"/>
      <c r="F3" s="97" t="s">
        <v>2533</v>
      </c>
      <c r="G3" s="96">
        <f>COUNTIF(REPORTE!A:Q,"fuera de Servicio")</f>
        <v>96</v>
      </c>
      <c r="H3" s="97" t="s">
        <v>2610</v>
      </c>
      <c r="I3" s="96">
        <f>COUNTIF(A:E,"GAVETAS VACIAS + GAVETAS FALLANDO")</f>
        <v>16</v>
      </c>
      <c r="J3" s="97" t="s">
        <v>2554</v>
      </c>
      <c r="K3" s="96">
        <f>COUNTIF(REPORTE!A:Q,"CARGA FALLIDA")</f>
        <v>0</v>
      </c>
    </row>
    <row r="4" spans="1:11" ht="15" customHeight="1" thickBot="1" x14ac:dyDescent="0.35">
      <c r="A4" s="140" t="s">
        <v>2405</v>
      </c>
      <c r="B4" s="146">
        <v>44459.708333333336</v>
      </c>
      <c r="C4" s="217"/>
      <c r="D4" s="217"/>
      <c r="E4" s="218"/>
      <c r="F4" s="97" t="s">
        <v>2530</v>
      </c>
      <c r="G4" s="96">
        <f>COUNTIF(REPORTE!A:Q,"En Servicio")</f>
        <v>147</v>
      </c>
      <c r="H4" s="97" t="s">
        <v>2609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" thickBot="1" x14ac:dyDescent="0.35">
      <c r="A5" s="140" t="s">
        <v>2406</v>
      </c>
      <c r="B5" s="146">
        <v>44460.25</v>
      </c>
      <c r="C5" s="217"/>
      <c r="D5" s="217"/>
      <c r="E5" s="218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3">
      <c r="A6" s="221"/>
      <c r="B6" s="222"/>
      <c r="C6" s="219"/>
      <c r="D6" s="219"/>
      <c r="E6" s="220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5">
      <c r="A7" s="211" t="s">
        <v>2557</v>
      </c>
      <c r="B7" s="212"/>
      <c r="C7" s="212"/>
      <c r="D7" s="212"/>
      <c r="E7" s="213"/>
      <c r="F7" s="97" t="s">
        <v>2608</v>
      </c>
      <c r="G7" s="96">
        <f>COUNTIF(A:E,"Sin Efectivo")</f>
        <v>23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3">
      <c r="A8" s="147" t="s">
        <v>15</v>
      </c>
      <c r="B8" s="147" t="s">
        <v>2407</v>
      </c>
      <c r="C8" s="147" t="s">
        <v>46</v>
      </c>
      <c r="D8" s="153" t="s">
        <v>2410</v>
      </c>
      <c r="E8" s="147" t="s">
        <v>2408</v>
      </c>
    </row>
    <row r="9" spans="1:11" s="119" customFormat="1" ht="17.399999999999999" x14ac:dyDescent="0.3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2627</v>
      </c>
      <c r="E9" s="151"/>
    </row>
    <row r="10" spans="1:11" s="119" customFormat="1" ht="17.399999999999999" x14ac:dyDescent="0.3">
      <c r="A10" s="148" t="s">
        <v>2460</v>
      </c>
      <c r="B10" s="149">
        <f>COUNT(B9:B9)</f>
        <v>0</v>
      </c>
      <c r="C10" s="223"/>
      <c r="D10" s="223"/>
      <c r="E10" s="223"/>
    </row>
    <row r="11" spans="1:11" s="119" customFormat="1" x14ac:dyDescent="0.3">
      <c r="A11" s="221"/>
      <c r="B11" s="222"/>
      <c r="C11" s="222"/>
      <c r="D11" s="222"/>
      <c r="E11" s="224"/>
    </row>
    <row r="12" spans="1:11" s="119" customFormat="1" ht="18.75" customHeight="1" thickBot="1" x14ac:dyDescent="0.35">
      <c r="A12" s="211" t="s">
        <v>2558</v>
      </c>
      <c r="B12" s="212"/>
      <c r="C12" s="212"/>
      <c r="D12" s="212"/>
      <c r="E12" s="213"/>
    </row>
    <row r="13" spans="1:11" s="119" customFormat="1" ht="18.75" customHeight="1" x14ac:dyDescent="0.3">
      <c r="A13" s="147" t="s">
        <v>15</v>
      </c>
      <c r="B13" s="147" t="s">
        <v>2407</v>
      </c>
      <c r="C13" s="147" t="s">
        <v>46</v>
      </c>
      <c r="D13" s="176" t="s">
        <v>2410</v>
      </c>
      <c r="E13" s="177" t="s">
        <v>2408</v>
      </c>
    </row>
    <row r="14" spans="1:11" s="119" customFormat="1" ht="17.399999999999999" x14ac:dyDescent="0.3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2628</v>
      </c>
      <c r="E14" s="144"/>
    </row>
    <row r="15" spans="1:11" s="119" customFormat="1" ht="17.399999999999999" x14ac:dyDescent="0.3">
      <c r="A15" s="148" t="s">
        <v>2460</v>
      </c>
      <c r="B15" s="149">
        <f>COUNT(B14:B14)</f>
        <v>0</v>
      </c>
      <c r="C15" s="196"/>
      <c r="D15" s="197"/>
      <c r="E15" s="198"/>
    </row>
    <row r="16" spans="1:11" s="119" customFormat="1" ht="15" thickBot="1" x14ac:dyDescent="0.35">
      <c r="A16" s="199"/>
      <c r="B16" s="190"/>
      <c r="C16" s="190"/>
      <c r="D16" s="190"/>
      <c r="E16" s="191"/>
    </row>
    <row r="17" spans="1:5" s="119" customFormat="1" ht="18.75" customHeight="1" thickBot="1" x14ac:dyDescent="0.35">
      <c r="A17" s="173" t="s">
        <v>2461</v>
      </c>
      <c r="B17" s="174"/>
      <c r="C17" s="174"/>
      <c r="D17" s="174"/>
      <c r="E17" s="175"/>
    </row>
    <row r="18" spans="1:5" s="119" customFormat="1" ht="17.399999999999999" x14ac:dyDescent="0.3">
      <c r="A18" s="147" t="s">
        <v>15</v>
      </c>
      <c r="B18" s="147" t="s">
        <v>2407</v>
      </c>
      <c r="C18" s="147" t="s">
        <v>46</v>
      </c>
      <c r="D18" s="153" t="s">
        <v>2410</v>
      </c>
      <c r="E18" s="147" t="s">
        <v>2408</v>
      </c>
    </row>
    <row r="19" spans="1:5" s="106" customFormat="1" ht="17.399999999999999" x14ac:dyDescent="0.3">
      <c r="A19" s="142" t="str">
        <f>VLOOKUP(B19,'[1]LISTADO ATM'!$A$2:$C$922,3,0)</f>
        <v>ESTE</v>
      </c>
      <c r="B19" s="136">
        <v>114</v>
      </c>
      <c r="C19" s="142" t="str">
        <f>VLOOKUP(B19,'[1]LISTADO ATM'!$A$2:$B$922,2,0)</f>
        <v xml:space="preserve">ATM Oficina Hato Mayor </v>
      </c>
      <c r="D19" s="152" t="s">
        <v>2428</v>
      </c>
      <c r="E19" s="151">
        <v>3336030519</v>
      </c>
    </row>
    <row r="20" spans="1:5" s="106" customFormat="1" ht="18" customHeight="1" x14ac:dyDescent="0.3">
      <c r="A20" s="142" t="str">
        <f>VLOOKUP(B20,'[1]LISTADO ATM'!$A$2:$C$922,3,0)</f>
        <v>ESTE</v>
      </c>
      <c r="B20" s="136">
        <v>121</v>
      </c>
      <c r="C20" s="142" t="str">
        <f>VLOOKUP(B20,'[1]LISTADO ATM'!$A$2:$B$922,2,0)</f>
        <v xml:space="preserve">ATM Oficina Bayaguana </v>
      </c>
      <c r="D20" s="152" t="s">
        <v>2428</v>
      </c>
      <c r="E20" s="151">
        <v>3336030520</v>
      </c>
    </row>
    <row r="21" spans="1:5" s="106" customFormat="1" ht="18" customHeight="1" x14ac:dyDescent="0.3">
      <c r="A21" s="142" t="str">
        <f>VLOOKUP(B21,'[1]LISTADO ATM'!$A$2:$C$922,3,0)</f>
        <v>SUR</v>
      </c>
      <c r="B21" s="136">
        <v>582</v>
      </c>
      <c r="C21" s="142" t="str">
        <f>VLOOKUP(B21,'[1]LISTADO ATM'!$A$2:$B$922,2,0)</f>
        <v>ATM Estación Sabana Yegua</v>
      </c>
      <c r="D21" s="152" t="s">
        <v>2428</v>
      </c>
      <c r="E21" s="151">
        <v>3336030528</v>
      </c>
    </row>
    <row r="22" spans="1:5" s="106" customFormat="1" ht="18" customHeight="1" x14ac:dyDescent="0.3">
      <c r="A22" s="142" t="str">
        <f>VLOOKUP(B22,'[1]LISTADO ATM'!$A$2:$C$922,3,0)</f>
        <v>DISTRITO NACIONAL</v>
      </c>
      <c r="B22" s="136">
        <v>721</v>
      </c>
      <c r="C22" s="142" t="str">
        <f>VLOOKUP(B22,'[1]LISTADO ATM'!$A$2:$B$922,2,0)</f>
        <v xml:space="preserve">ATM Oficina Charles de Gaulle II </v>
      </c>
      <c r="D22" s="152" t="s">
        <v>2428</v>
      </c>
      <c r="E22" s="151">
        <v>3336030532</v>
      </c>
    </row>
    <row r="23" spans="1:5" s="119" customFormat="1" ht="18" customHeight="1" x14ac:dyDescent="0.3">
      <c r="A23" s="142" t="str">
        <f>VLOOKUP(B23,'[1]LISTADO ATM'!$A$2:$C$922,3,0)</f>
        <v>SUR</v>
      </c>
      <c r="B23" s="136">
        <v>512</v>
      </c>
      <c r="C23" s="142" t="str">
        <f>VLOOKUP(B23,'[1]LISTADO ATM'!$A$2:$B$922,2,0)</f>
        <v>ATM Plaza Jesús Ferreira</v>
      </c>
      <c r="D23" s="152" t="s">
        <v>2428</v>
      </c>
      <c r="E23" s="151" t="s">
        <v>2710</v>
      </c>
    </row>
    <row r="24" spans="1:5" s="119" customFormat="1" ht="18" customHeight="1" x14ac:dyDescent="0.3">
      <c r="A24" s="142" t="str">
        <f>VLOOKUP(B24,'[1]LISTADO ATM'!$A$2:$C$922,3,0)</f>
        <v>NORTE</v>
      </c>
      <c r="B24" s="136">
        <v>144</v>
      </c>
      <c r="C24" s="142" t="str">
        <f>VLOOKUP(B24,'[1]LISTADO ATM'!$A$2:$B$922,2,0)</f>
        <v xml:space="preserve">ATM Oficina Villa Altagracia </v>
      </c>
      <c r="D24" s="152" t="s">
        <v>2428</v>
      </c>
      <c r="E24" s="151" t="s">
        <v>2711</v>
      </c>
    </row>
    <row r="25" spans="1:5" s="119" customFormat="1" ht="18.75" customHeight="1" x14ac:dyDescent="0.3">
      <c r="A25" s="142" t="str">
        <f>VLOOKUP(B25,'[1]LISTADO ATM'!$A$2:$C$922,3,0)</f>
        <v>ESTE</v>
      </c>
      <c r="B25" s="136">
        <v>631</v>
      </c>
      <c r="C25" s="142" t="str">
        <f>VLOOKUP(B25,'[1]LISTADO ATM'!$A$2:$B$922,2,0)</f>
        <v xml:space="preserve">ATM ASOCODEQUI (San Pedro) </v>
      </c>
      <c r="D25" s="152" t="s">
        <v>2428</v>
      </c>
      <c r="E25" s="151" t="s">
        <v>2712</v>
      </c>
    </row>
    <row r="26" spans="1:5" s="119" customFormat="1" ht="18.75" customHeight="1" x14ac:dyDescent="0.3">
      <c r="A26" s="142" t="str">
        <f>VLOOKUP(B26,'[1]LISTADO ATM'!$A$2:$C$922,3,0)</f>
        <v>NORTE</v>
      </c>
      <c r="B26" s="136">
        <v>950</v>
      </c>
      <c r="C26" s="142" t="str">
        <f>VLOOKUP(B26,'[1]LISTADO ATM'!$A$2:$B$922,2,0)</f>
        <v xml:space="preserve">ATM Oficina Monterrico </v>
      </c>
      <c r="D26" s="152" t="s">
        <v>2428</v>
      </c>
      <c r="E26" s="151" t="s">
        <v>2713</v>
      </c>
    </row>
    <row r="27" spans="1:5" s="119" customFormat="1" ht="18.75" customHeight="1" x14ac:dyDescent="0.3">
      <c r="A27" s="142" t="str">
        <f>VLOOKUP(B27,'[1]LISTADO ATM'!$A$2:$C$922,3,0)</f>
        <v>DISTRITO NACIONAL</v>
      </c>
      <c r="B27" s="136">
        <v>743</v>
      </c>
      <c r="C27" s="142" t="str">
        <f>VLOOKUP(B27,'[1]LISTADO ATM'!$A$2:$B$922,2,0)</f>
        <v xml:space="preserve">ATM Oficina Los Frailes </v>
      </c>
      <c r="D27" s="152" t="s">
        <v>2428</v>
      </c>
      <c r="E27" s="151" t="s">
        <v>2714</v>
      </c>
    </row>
    <row r="28" spans="1:5" s="119" customFormat="1" ht="18.75" customHeight="1" x14ac:dyDescent="0.3">
      <c r="A28" s="142" t="str">
        <f>VLOOKUP(B28,'[1]LISTADO ATM'!$A$2:$C$922,3,0)</f>
        <v>ESTE</v>
      </c>
      <c r="B28" s="136">
        <v>330</v>
      </c>
      <c r="C28" s="142" t="str">
        <f>VLOOKUP(B28,'[1]LISTADO ATM'!$A$2:$B$922,2,0)</f>
        <v xml:space="preserve">ATM Oficina Boulevard (Higuey) </v>
      </c>
      <c r="D28" s="152" t="s">
        <v>2428</v>
      </c>
      <c r="E28" s="151" t="s">
        <v>2715</v>
      </c>
    </row>
    <row r="29" spans="1:5" s="119" customFormat="1" ht="18.75" customHeight="1" x14ac:dyDescent="0.3">
      <c r="A29" s="142" t="str">
        <f>VLOOKUP(B29,'[1]LISTADO ATM'!$A$2:$C$922,3,0)</f>
        <v>NORTE</v>
      </c>
      <c r="B29" s="136">
        <v>307</v>
      </c>
      <c r="C29" s="142" t="str">
        <f>VLOOKUP(B29,'[1]LISTADO ATM'!$A$2:$B$922,2,0)</f>
        <v>ATM Oficina Nagua II</v>
      </c>
      <c r="D29" s="152" t="s">
        <v>2428</v>
      </c>
      <c r="E29" s="151">
        <v>3336031921</v>
      </c>
    </row>
    <row r="30" spans="1:5" s="119" customFormat="1" ht="18" customHeight="1" x14ac:dyDescent="0.3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51">
        <v>3336031925</v>
      </c>
    </row>
    <row r="31" spans="1:5" s="119" customFormat="1" ht="18" customHeight="1" x14ac:dyDescent="0.3">
      <c r="A31" s="142" t="str">
        <f>VLOOKUP(B31,'[1]LISTADO ATM'!$A$2:$C$922,3,0)</f>
        <v>ESTE</v>
      </c>
      <c r="B31" s="136">
        <v>963</v>
      </c>
      <c r="C31" s="142" t="str">
        <f>VLOOKUP(B31,'[1]LISTADO ATM'!$A$2:$B$922,2,0)</f>
        <v xml:space="preserve">ATM Multiplaza La Romana </v>
      </c>
      <c r="D31" s="152" t="s">
        <v>2428</v>
      </c>
      <c r="E31" s="151">
        <v>3336031933</v>
      </c>
    </row>
    <row r="32" spans="1:5" s="119" customFormat="1" ht="18" customHeight="1" x14ac:dyDescent="0.3">
      <c r="A32" s="142" t="str">
        <f>VLOOKUP(B32,'[1]LISTADO ATM'!$A$2:$C$922,3,0)</f>
        <v>DISTRITO NACIONAL</v>
      </c>
      <c r="B32" s="136">
        <v>900</v>
      </c>
      <c r="C32" s="142" t="str">
        <f>VLOOKUP(B32,'[1]LISTADO ATM'!$A$2:$B$922,2,0)</f>
        <v xml:space="preserve">ATM UNP Merca Santo Domingo </v>
      </c>
      <c r="D32" s="152" t="s">
        <v>2428</v>
      </c>
      <c r="E32" s="151">
        <v>3336031943</v>
      </c>
    </row>
    <row r="33" spans="1:5" s="119" customFormat="1" ht="18" customHeight="1" x14ac:dyDescent="0.3">
      <c r="A33" s="142" t="str">
        <f>VLOOKUP(B33,'[1]LISTADO ATM'!$A$2:$C$922,3,0)</f>
        <v>NORTE</v>
      </c>
      <c r="B33" s="136">
        <v>171</v>
      </c>
      <c r="C33" s="142" t="str">
        <f>VLOOKUP(B33,'[1]LISTADO ATM'!$A$2:$B$922,2,0)</f>
        <v xml:space="preserve">ATM Oficina Moca </v>
      </c>
      <c r="D33" s="152" t="s">
        <v>2428</v>
      </c>
      <c r="E33" s="151">
        <v>3336031950</v>
      </c>
    </row>
    <row r="34" spans="1:5" s="119" customFormat="1" ht="18" customHeight="1" x14ac:dyDescent="0.3">
      <c r="A34" s="142" t="str">
        <f>VLOOKUP(B34,'[1]LISTADO ATM'!$A$2:$C$922,3,0)</f>
        <v>DISTRITO NACIONAL</v>
      </c>
      <c r="B34" s="136">
        <v>560</v>
      </c>
      <c r="C34" s="142" t="str">
        <f>VLOOKUP(B34,'[1]LISTADO ATM'!$A$2:$B$922,2,0)</f>
        <v xml:space="preserve">ATM Junta Central Electoral </v>
      </c>
      <c r="D34" s="152" t="s">
        <v>2428</v>
      </c>
      <c r="E34" s="151">
        <v>3336031954</v>
      </c>
    </row>
    <row r="35" spans="1:5" s="119" customFormat="1" ht="18" customHeight="1" x14ac:dyDescent="0.3">
      <c r="A35" s="142" t="str">
        <f>VLOOKUP(B35,'[1]LISTADO ATM'!$A$2:$C$922,3,0)</f>
        <v>NORTE</v>
      </c>
      <c r="B35" s="136">
        <v>712</v>
      </c>
      <c r="C35" s="142" t="str">
        <f>VLOOKUP(B35,'[1]LISTADO ATM'!$A$2:$B$922,2,0)</f>
        <v xml:space="preserve">ATM Oficina Imbert </v>
      </c>
      <c r="D35" s="152" t="s">
        <v>2428</v>
      </c>
      <c r="E35" s="151">
        <v>3336031962</v>
      </c>
    </row>
    <row r="36" spans="1:5" s="119" customFormat="1" ht="19.5" customHeight="1" x14ac:dyDescent="0.3">
      <c r="A36" s="142" t="str">
        <f>VLOOKUP(B36,'[1]LISTADO ATM'!$A$2:$C$922,3,0)</f>
        <v>SUR</v>
      </c>
      <c r="B36" s="136">
        <v>356</v>
      </c>
      <c r="C36" s="142" t="str">
        <f>VLOOKUP(B36,'[1]LISTADO ATM'!$A$2:$B$922,2,0)</f>
        <v xml:space="preserve">ATM Estación Sigma (San Cristóbal) </v>
      </c>
      <c r="D36" s="152" t="s">
        <v>2428</v>
      </c>
      <c r="E36" s="151">
        <v>3336031965</v>
      </c>
    </row>
    <row r="37" spans="1:5" s="119" customFormat="1" ht="19.5" customHeight="1" x14ac:dyDescent="0.3">
      <c r="A37" s="139" t="str">
        <f>VLOOKUP(B37,'[1]LISTADO ATM'!$A$2:$C$922,3,0)</f>
        <v>NORTE</v>
      </c>
      <c r="B37" s="138">
        <v>396</v>
      </c>
      <c r="C37" s="139" t="str">
        <f>VLOOKUP(B37,'[1]LISTADO ATM'!$A$2:$B$822,2,0)</f>
        <v xml:space="preserve">ATM Oficina Plaza Ulloa (La Fuente) </v>
      </c>
      <c r="D37" s="152" t="s">
        <v>2428</v>
      </c>
      <c r="E37" s="151">
        <v>3336032027</v>
      </c>
    </row>
    <row r="38" spans="1:5" s="119" customFormat="1" ht="19.5" customHeight="1" x14ac:dyDescent="0.3">
      <c r="A38" s="142" t="str">
        <f>VLOOKUP(B38,'[1]LISTADO ATM'!$A$2:$C$922,3,0)</f>
        <v>DISTRITO NACIONAL</v>
      </c>
      <c r="B38" s="136">
        <v>354</v>
      </c>
      <c r="C38" s="142" t="str">
        <f>VLOOKUP(B38,'[1]LISTADO ATM'!$A$2:$B$922,2,0)</f>
        <v xml:space="preserve">ATM Oficina Núñez de Cáceres II </v>
      </c>
      <c r="D38" s="152" t="s">
        <v>2428</v>
      </c>
      <c r="E38" s="151" t="s">
        <v>2716</v>
      </c>
    </row>
    <row r="39" spans="1:5" s="119" customFormat="1" ht="19.5" customHeight="1" x14ac:dyDescent="0.3">
      <c r="A39" s="142" t="str">
        <f>VLOOKUP(B39,'[1]LISTADO ATM'!$A$2:$C$922,3,0)</f>
        <v>NORTE</v>
      </c>
      <c r="B39" s="136">
        <v>687</v>
      </c>
      <c r="C39" s="142" t="str">
        <f>VLOOKUP(B39,'[1]LISTADO ATM'!$A$2:$B$922,2,0)</f>
        <v>ATM Oficina Monterrico II</v>
      </c>
      <c r="D39" s="152" t="s">
        <v>2428</v>
      </c>
      <c r="E39" s="151">
        <v>3336031991</v>
      </c>
    </row>
    <row r="40" spans="1:5" s="119" customFormat="1" ht="19.5" customHeight="1" x14ac:dyDescent="0.3">
      <c r="A40" s="142" t="str">
        <f>VLOOKUP(B40,'[1]LISTADO ATM'!$A$2:$C$922,3,0)</f>
        <v>ESTE</v>
      </c>
      <c r="B40" s="136">
        <v>634</v>
      </c>
      <c r="C40" s="142" t="str">
        <f>VLOOKUP(B40,'[1]LISTADO ATM'!$A$2:$B$922,2,0)</f>
        <v xml:space="preserve">ATM Ayuntamiento Los Llanos (SPM) </v>
      </c>
      <c r="D40" s="152" t="s">
        <v>2428</v>
      </c>
      <c r="E40" s="151">
        <v>3336031996</v>
      </c>
    </row>
    <row r="41" spans="1:5" s="119" customFormat="1" ht="19.5" customHeight="1" x14ac:dyDescent="0.3">
      <c r="A41" s="142" t="str">
        <f>VLOOKUP(B41,'[1]LISTADO ATM'!$A$2:$C$922,3,0)</f>
        <v>DISTRITO NACIONAL</v>
      </c>
      <c r="B41" s="136">
        <v>565</v>
      </c>
      <c r="C41" s="142" t="str">
        <f>VLOOKUP(B41,'[1]LISTADO ATM'!$A$2:$B$922,2,0)</f>
        <v xml:space="preserve">ATM S/M La Cadena Núñez de Cáceres </v>
      </c>
      <c r="D41" s="152" t="s">
        <v>2428</v>
      </c>
      <c r="E41" s="151">
        <v>3336032028</v>
      </c>
    </row>
    <row r="42" spans="1:5" s="119" customFormat="1" ht="19.5" customHeight="1" x14ac:dyDescent="0.3">
      <c r="A42" s="148"/>
      <c r="B42" s="149">
        <f>COUNT(B19:B41)</f>
        <v>23</v>
      </c>
      <c r="C42" s="196"/>
      <c r="D42" s="197"/>
      <c r="E42" s="198"/>
    </row>
    <row r="43" spans="1:5" s="119" customFormat="1" ht="19.5" customHeight="1" thickBot="1" x14ac:dyDescent="0.35">
      <c r="A43" s="199"/>
      <c r="B43" s="190"/>
      <c r="C43" s="190"/>
      <c r="D43" s="190"/>
      <c r="E43" s="191"/>
    </row>
    <row r="44" spans="1:5" s="119" customFormat="1" ht="19.5" customHeight="1" thickBot="1" x14ac:dyDescent="0.35">
      <c r="A44" s="200" t="s">
        <v>2433</v>
      </c>
      <c r="B44" s="201"/>
      <c r="C44" s="201"/>
      <c r="D44" s="201"/>
      <c r="E44" s="202"/>
    </row>
    <row r="45" spans="1:5" s="119" customFormat="1" ht="19.5" customHeight="1" x14ac:dyDescent="0.3">
      <c r="A45" s="147" t="s">
        <v>15</v>
      </c>
      <c r="B45" s="147" t="s">
        <v>2407</v>
      </c>
      <c r="C45" s="147" t="s">
        <v>46</v>
      </c>
      <c r="D45" s="153" t="s">
        <v>2410</v>
      </c>
      <c r="E45" s="147" t="s">
        <v>2408</v>
      </c>
    </row>
    <row r="46" spans="1:5" s="119" customFormat="1" ht="19.5" customHeight="1" x14ac:dyDescent="0.3">
      <c r="A46" s="139" t="str">
        <f>VLOOKUP(B46,'[1]LISTADO ATM'!$A$2:$C$922,3,0)</f>
        <v>DISTRITO NACIONAL</v>
      </c>
      <c r="B46" s="136">
        <v>325</v>
      </c>
      <c r="C46" s="139" t="str">
        <f>VLOOKUP(B46,'[1]LISTADO ATM'!$A$2:$B$822,2,0)</f>
        <v>ATM Casa Edwin</v>
      </c>
      <c r="D46" s="143" t="s">
        <v>2433</v>
      </c>
      <c r="E46" s="144">
        <v>3336030123</v>
      </c>
    </row>
    <row r="47" spans="1:5" s="119" customFormat="1" ht="19.5" customHeight="1" x14ac:dyDescent="0.3">
      <c r="A47" s="139" t="str">
        <f>VLOOKUP(B47,'[1]LISTADO ATM'!$A$2:$C$922,3,0)</f>
        <v>NORTE</v>
      </c>
      <c r="B47" s="136">
        <v>208</v>
      </c>
      <c r="C47" s="139" t="str">
        <f>VLOOKUP(B47,'[1]LISTADO ATM'!$A$2:$B$822,2,0)</f>
        <v xml:space="preserve">ATM UNP Tireo </v>
      </c>
      <c r="D47" s="143" t="s">
        <v>2433</v>
      </c>
      <c r="E47" s="144">
        <v>3336030489</v>
      </c>
    </row>
    <row r="48" spans="1:5" s="119" customFormat="1" ht="19.5" customHeight="1" x14ac:dyDescent="0.3">
      <c r="A48" s="139" t="str">
        <f>VLOOKUP(B48,'[1]LISTADO ATM'!$A$2:$C$922,3,0)</f>
        <v>DISTRITO NACIONAL</v>
      </c>
      <c r="B48" s="136">
        <v>406</v>
      </c>
      <c r="C48" s="139" t="str">
        <f>VLOOKUP(B48,'[1]LISTADO ATM'!$A$2:$B$822,2,0)</f>
        <v xml:space="preserve">ATM UNP Plaza Lama Máximo Gómez </v>
      </c>
      <c r="D48" s="143" t="s">
        <v>2433</v>
      </c>
      <c r="E48" s="151">
        <v>3336030524</v>
      </c>
    </row>
    <row r="49" spans="1:5" s="119" customFormat="1" ht="19.5" customHeight="1" x14ac:dyDescent="0.3">
      <c r="A49" s="139" t="str">
        <f>VLOOKUP(B49,'[1]LISTADO ATM'!$A$2:$C$922,3,0)</f>
        <v>NORTE</v>
      </c>
      <c r="B49" s="136">
        <v>77</v>
      </c>
      <c r="C49" s="139" t="str">
        <f>VLOOKUP(B49,'[1]LISTADO ATM'!$A$2:$B$822,2,0)</f>
        <v xml:space="preserve">ATM Oficina Cruce de Imbert </v>
      </c>
      <c r="D49" s="143" t="s">
        <v>2433</v>
      </c>
      <c r="E49" s="151" t="s">
        <v>2717</v>
      </c>
    </row>
    <row r="50" spans="1:5" s="119" customFormat="1" ht="19.5" customHeight="1" x14ac:dyDescent="0.3">
      <c r="A50" s="139" t="str">
        <f>VLOOKUP(B50,'[1]LISTADO ATM'!$A$2:$C$922,3,0)</f>
        <v>DISTRITO NACIONAL</v>
      </c>
      <c r="B50" s="136">
        <v>719</v>
      </c>
      <c r="C50" s="139" t="str">
        <f>VLOOKUP(B50,'[1]LISTADO ATM'!$A$2:$B$822,2,0)</f>
        <v xml:space="preserve">ATM Ayuntamiento Municipal San Luís </v>
      </c>
      <c r="D50" s="143" t="s">
        <v>2433</v>
      </c>
      <c r="E50" s="151" t="s">
        <v>2718</v>
      </c>
    </row>
    <row r="51" spans="1:5" s="119" customFormat="1" ht="19.5" customHeight="1" x14ac:dyDescent="0.3">
      <c r="A51" s="139" t="str">
        <f>VLOOKUP(B51,'[1]LISTADO ATM'!$A$2:$C$922,3,0)</f>
        <v>SUR</v>
      </c>
      <c r="B51" s="136">
        <v>311</v>
      </c>
      <c r="C51" s="139" t="str">
        <f>VLOOKUP(B51,'[1]LISTADO ATM'!$A$2:$B$822,2,0)</f>
        <v>ATM Plaza Eroski</v>
      </c>
      <c r="D51" s="143" t="s">
        <v>2433</v>
      </c>
      <c r="E51" s="151">
        <v>3336031896</v>
      </c>
    </row>
    <row r="52" spans="1:5" s="119" customFormat="1" ht="19.5" customHeight="1" x14ac:dyDescent="0.3">
      <c r="A52" s="139" t="str">
        <f>VLOOKUP(B52,'[1]LISTADO ATM'!$A$2:$C$922,3,0)</f>
        <v>SUR</v>
      </c>
      <c r="B52" s="136">
        <v>537</v>
      </c>
      <c r="C52" s="139" t="str">
        <f>VLOOKUP(B52,'[1]LISTADO ATM'!$A$2:$B$822,2,0)</f>
        <v xml:space="preserve">ATM Estación Texaco Enriquillo (Barahona) </v>
      </c>
      <c r="D52" s="143" t="s">
        <v>2433</v>
      </c>
      <c r="E52" s="151">
        <v>3336031881</v>
      </c>
    </row>
    <row r="53" spans="1:5" s="119" customFormat="1" ht="19.5" customHeight="1" x14ac:dyDescent="0.3">
      <c r="A53" s="139" t="str">
        <f>VLOOKUP(B53,'[1]LISTADO ATM'!$A$2:$C$922,3,0)</f>
        <v>DISTRITO NACIONAL</v>
      </c>
      <c r="B53" s="136">
        <v>461</v>
      </c>
      <c r="C53" s="139" t="str">
        <f>VLOOKUP(B53,'[1]LISTADO ATM'!$A$2:$B$822,2,0)</f>
        <v xml:space="preserve">ATM Autobanco Sarasota I </v>
      </c>
      <c r="D53" s="143" t="s">
        <v>2433</v>
      </c>
      <c r="E53" s="151">
        <v>3336031901</v>
      </c>
    </row>
    <row r="54" spans="1:5" s="119" customFormat="1" ht="18" customHeight="1" x14ac:dyDescent="0.3">
      <c r="A54" s="139" t="str">
        <f>VLOOKUP(B54,'[1]LISTADO ATM'!$A$2:$C$922,3,0)</f>
        <v>DISTRITO NACIONAL</v>
      </c>
      <c r="B54" s="136">
        <v>438</v>
      </c>
      <c r="C54" s="139" t="str">
        <f>VLOOKUP(B54,'[1]LISTADO ATM'!$A$2:$B$822,2,0)</f>
        <v xml:space="preserve">ATM Autobanco Torre IV </v>
      </c>
      <c r="D54" s="143" t="s">
        <v>2433</v>
      </c>
      <c r="E54" s="151" t="s">
        <v>2719</v>
      </c>
    </row>
    <row r="55" spans="1:5" s="119" customFormat="1" ht="18" customHeight="1" x14ac:dyDescent="0.3">
      <c r="A55" s="139" t="str">
        <f>VLOOKUP(B55,'[1]LISTADO ATM'!$A$2:$C$922,3,0)</f>
        <v>DISTRITO NACIONAL</v>
      </c>
      <c r="B55" s="136">
        <v>970</v>
      </c>
      <c r="C55" s="139" t="str">
        <f>VLOOKUP(B55,'[1]LISTADO ATM'!$A$2:$B$822,2,0)</f>
        <v xml:space="preserve">ATM S/M Olé Haina </v>
      </c>
      <c r="D55" s="143" t="s">
        <v>2433</v>
      </c>
      <c r="E55" s="151">
        <v>3336031957</v>
      </c>
    </row>
    <row r="56" spans="1:5" s="119" customFormat="1" ht="18" customHeight="1" x14ac:dyDescent="0.3">
      <c r="A56" s="139" t="str">
        <f>VLOOKUP(B56,'[1]LISTADO ATM'!$A$2:$C$922,3,0)</f>
        <v>NORTE</v>
      </c>
      <c r="B56" s="136">
        <v>282</v>
      </c>
      <c r="C56" s="139" t="str">
        <f>VLOOKUP(B56,'[1]LISTADO ATM'!$A$2:$B$822,2,0)</f>
        <v xml:space="preserve">ATM Autobanco Nibaje </v>
      </c>
      <c r="D56" s="143" t="s">
        <v>2433</v>
      </c>
      <c r="E56" s="151">
        <v>3336031960</v>
      </c>
    </row>
    <row r="57" spans="1:5" s="119" customFormat="1" ht="18" customHeight="1" x14ac:dyDescent="0.3">
      <c r="A57" s="139" t="str">
        <f>VLOOKUP(B57,'[1]LISTADO ATM'!$A$2:$C$922,3,0)</f>
        <v>DISTRITO NACIONAL</v>
      </c>
      <c r="B57" s="136">
        <v>572</v>
      </c>
      <c r="C57" s="139" t="str">
        <f>VLOOKUP(B57,'[1]LISTADO ATM'!$A$2:$B$822,2,0)</f>
        <v xml:space="preserve">ATM Olé Ovando </v>
      </c>
      <c r="D57" s="143" t="s">
        <v>2433</v>
      </c>
      <c r="E57" s="151">
        <v>3336031982</v>
      </c>
    </row>
    <row r="58" spans="1:5" s="119" customFormat="1" ht="18" customHeight="1" x14ac:dyDescent="0.3">
      <c r="A58" s="139" t="str">
        <f>VLOOKUP(B58,'[1]LISTADO ATM'!$A$2:$C$922,3,0)</f>
        <v>DISTRITO NACIONAL</v>
      </c>
      <c r="B58" s="136">
        <v>424</v>
      </c>
      <c r="C58" s="139" t="str">
        <f>VLOOKUP(B58,'[1]LISTADO ATM'!$A$2:$B$822,2,0)</f>
        <v xml:space="preserve">ATM UNP Jumbo Luperón I </v>
      </c>
      <c r="D58" s="143" t="s">
        <v>2433</v>
      </c>
      <c r="E58" s="151">
        <v>3336031988</v>
      </c>
    </row>
    <row r="59" spans="1:5" s="119" customFormat="1" ht="18" customHeight="1" x14ac:dyDescent="0.3">
      <c r="A59" s="139" t="str">
        <f>VLOOKUP(B59,'[1]LISTADO ATM'!$A$2:$C$922,3,0)</f>
        <v>NORTE</v>
      </c>
      <c r="B59" s="136">
        <v>754</v>
      </c>
      <c r="C59" s="139" t="str">
        <f>VLOOKUP(B59,'[1]LISTADO ATM'!$A$2:$B$822,2,0)</f>
        <v xml:space="preserve">ATM Autobanco Oficina Licey al Medio </v>
      </c>
      <c r="D59" s="143" t="s">
        <v>2433</v>
      </c>
      <c r="E59" s="151">
        <v>3336031990</v>
      </c>
    </row>
    <row r="60" spans="1:5" s="119" customFormat="1" ht="18" customHeight="1" x14ac:dyDescent="0.3">
      <c r="A60" s="142" t="str">
        <f>VLOOKUP(B60,'[1]LISTADO ATM'!$A$2:$C$922,3,0)</f>
        <v>NORTE</v>
      </c>
      <c r="B60" s="136">
        <v>604</v>
      </c>
      <c r="C60" s="142" t="str">
        <f>VLOOKUP(B60,'[1]LISTADO ATM'!$A$2:$B$922,2,0)</f>
        <v xml:space="preserve">ATM Oficina Estancia Nueva (Moca) </v>
      </c>
      <c r="D60" s="143" t="s">
        <v>2433</v>
      </c>
      <c r="E60" s="151" t="s">
        <v>2720</v>
      </c>
    </row>
    <row r="61" spans="1:5" s="119" customFormat="1" ht="18" customHeight="1" thickBot="1" x14ac:dyDescent="0.35">
      <c r="A61" s="141" t="s">
        <v>2460</v>
      </c>
      <c r="B61" s="150">
        <f>COUNTA(B46:B60)</f>
        <v>15</v>
      </c>
      <c r="C61" s="170"/>
      <c r="D61" s="171"/>
      <c r="E61" s="172"/>
    </row>
    <row r="62" spans="1:5" s="119" customFormat="1" ht="18" customHeight="1" thickBot="1" x14ac:dyDescent="0.35">
      <c r="A62" s="199"/>
      <c r="B62" s="190"/>
      <c r="C62" s="190"/>
      <c r="D62" s="190"/>
      <c r="E62" s="191"/>
    </row>
    <row r="63" spans="1:5" s="119" customFormat="1" ht="18" customHeight="1" thickBot="1" x14ac:dyDescent="0.35">
      <c r="A63" s="178" t="s">
        <v>2571</v>
      </c>
      <c r="B63" s="179"/>
      <c r="C63" s="179"/>
      <c r="D63" s="179"/>
      <c r="E63" s="180"/>
    </row>
    <row r="64" spans="1:5" s="119" customFormat="1" ht="18" customHeight="1" x14ac:dyDescent="0.3">
      <c r="A64" s="147" t="s">
        <v>15</v>
      </c>
      <c r="B64" s="147" t="s">
        <v>2407</v>
      </c>
      <c r="C64" s="147" t="s">
        <v>46</v>
      </c>
      <c r="D64" s="153" t="s">
        <v>2410</v>
      </c>
      <c r="E64" s="147" t="s">
        <v>2408</v>
      </c>
    </row>
    <row r="65" spans="1:6" ht="17.399999999999999" x14ac:dyDescent="0.3">
      <c r="A65" s="139" t="str">
        <f>VLOOKUP(B65,'[1]LISTADO ATM'!$A$2:$C$922,3,0)</f>
        <v>NORTE</v>
      </c>
      <c r="B65" s="138">
        <v>8</v>
      </c>
      <c r="C65" s="139" t="str">
        <f>VLOOKUP(B65,'[1]LISTADO ATM'!$A$2:$B$822,2,0)</f>
        <v>ATM Autoservicio Yaque</v>
      </c>
      <c r="D65" s="143" t="s">
        <v>2623</v>
      </c>
      <c r="E65" s="144">
        <v>3336032059</v>
      </c>
    </row>
    <row r="66" spans="1:6" s="106" customFormat="1" ht="18" customHeight="1" x14ac:dyDescent="0.3">
      <c r="A66" s="139" t="str">
        <f>VLOOKUP(B66,'[1]LISTADO ATM'!$A$2:$C$922,3,0)</f>
        <v>NORTE</v>
      </c>
      <c r="B66" s="155">
        <v>431</v>
      </c>
      <c r="C66" s="139" t="str">
        <f>VLOOKUP(B66,'[1]LISTADO ATM'!$A$2:$B$822,2,0)</f>
        <v xml:space="preserve">ATM Autoservicio Sol (Santiago) </v>
      </c>
      <c r="D66" s="143" t="s">
        <v>2721</v>
      </c>
      <c r="E66" s="144">
        <v>3336030554</v>
      </c>
    </row>
    <row r="67" spans="1:6" s="106" customFormat="1" ht="18.75" customHeight="1" x14ac:dyDescent="0.3">
      <c r="A67" s="139" t="str">
        <f>VLOOKUP(B67,'[1]LISTADO ATM'!$A$2:$C$922,3,0)</f>
        <v>ESTE</v>
      </c>
      <c r="B67" s="155">
        <v>158</v>
      </c>
      <c r="C67" s="139" t="str">
        <f>VLOOKUP(B67,'[1]LISTADO ATM'!$A$2:$B$822,2,0)</f>
        <v xml:space="preserve">ATM Oficina Romana Norte </v>
      </c>
      <c r="D67" s="143" t="s">
        <v>2721</v>
      </c>
      <c r="E67" s="144">
        <v>3336032088</v>
      </c>
    </row>
    <row r="68" spans="1:6" s="106" customFormat="1" ht="18" customHeight="1" x14ac:dyDescent="0.3">
      <c r="A68" s="139" t="str">
        <f>VLOOKUP(B68,'[1]LISTADO ATM'!$A$2:$C$922,3,0)</f>
        <v>DISTRITO NACIONAL</v>
      </c>
      <c r="B68" s="136">
        <v>983</v>
      </c>
      <c r="C68" s="139" t="str">
        <f>VLOOKUP(B68,'[1]LISTADO ATM'!$A$2:$B$822,2,0)</f>
        <v xml:space="preserve">ATM Bravo República de Colombia </v>
      </c>
      <c r="D68" s="143" t="s">
        <v>2623</v>
      </c>
      <c r="E68" s="144">
        <v>3336030283</v>
      </c>
    </row>
    <row r="69" spans="1:6" s="106" customFormat="1" ht="18" customHeight="1" x14ac:dyDescent="0.3">
      <c r="A69" s="139" t="str">
        <f>VLOOKUP(B69,'[1]LISTADO ATM'!$A$2:$C$922,3,0)</f>
        <v>DISTRITO NACIONAL</v>
      </c>
      <c r="B69" s="156">
        <v>813</v>
      </c>
      <c r="C69" s="139" t="str">
        <f>VLOOKUP(B69,'[1]LISTADO ATM'!$A$2:$B$822,2,0)</f>
        <v>ATM Oficina Occidental Mall</v>
      </c>
      <c r="D69" s="143" t="s">
        <v>2709</v>
      </c>
      <c r="E69" s="157">
        <v>3336032061</v>
      </c>
    </row>
    <row r="70" spans="1:6" s="111" customFormat="1" ht="18" customHeight="1" thickBot="1" x14ac:dyDescent="0.35">
      <c r="A70" s="141" t="s">
        <v>2460</v>
      </c>
      <c r="B70" s="137">
        <f>COUNT(B65:B69)</f>
        <v>5</v>
      </c>
      <c r="C70" s="181"/>
      <c r="D70" s="182"/>
      <c r="E70" s="183"/>
      <c r="F70" s="119"/>
    </row>
    <row r="71" spans="1:6" s="118" customFormat="1" ht="18" customHeight="1" thickBot="1" x14ac:dyDescent="0.35">
      <c r="A71" s="184"/>
      <c r="B71" s="185"/>
      <c r="C71" s="186"/>
      <c r="D71" s="186"/>
      <c r="E71" s="187"/>
      <c r="F71" s="119"/>
    </row>
    <row r="72" spans="1:6" s="119" customFormat="1" ht="18" customHeight="1" thickBot="1" x14ac:dyDescent="0.35">
      <c r="A72" s="192" t="s">
        <v>2462</v>
      </c>
      <c r="B72" s="193"/>
      <c r="C72" s="188"/>
      <c r="D72" s="188"/>
      <c r="E72" s="189"/>
    </row>
    <row r="73" spans="1:6" s="119" customFormat="1" ht="18" customHeight="1" thickBot="1" x14ac:dyDescent="0.35">
      <c r="A73" s="194">
        <f>+B42+B61+B70</f>
        <v>43</v>
      </c>
      <c r="B73" s="195"/>
      <c r="C73" s="188"/>
      <c r="D73" s="188"/>
      <c r="E73" s="189"/>
    </row>
    <row r="74" spans="1:6" s="118" customFormat="1" ht="18.75" customHeight="1" thickBot="1" x14ac:dyDescent="0.35">
      <c r="A74" s="184"/>
      <c r="B74" s="185"/>
      <c r="C74" s="190"/>
      <c r="D74" s="190"/>
      <c r="E74" s="191"/>
      <c r="F74" s="119"/>
    </row>
    <row r="75" spans="1:6" s="111" customFormat="1" ht="18.75" customHeight="1" thickBot="1" x14ac:dyDescent="0.35">
      <c r="A75" s="173" t="s">
        <v>2463</v>
      </c>
      <c r="B75" s="174"/>
      <c r="C75" s="174"/>
      <c r="D75" s="174"/>
      <c r="E75" s="175"/>
      <c r="F75" s="119"/>
    </row>
    <row r="76" spans="1:6" s="111" customFormat="1" ht="18" customHeight="1" x14ac:dyDescent="0.3">
      <c r="A76" s="147" t="s">
        <v>15</v>
      </c>
      <c r="B76" s="147" t="s">
        <v>2407</v>
      </c>
      <c r="C76" s="147" t="s">
        <v>46</v>
      </c>
      <c r="D76" s="176" t="s">
        <v>2410</v>
      </c>
      <c r="E76" s="177"/>
      <c r="F76" s="119"/>
    </row>
    <row r="77" spans="1:6" ht="18.75" customHeight="1" x14ac:dyDescent="0.3">
      <c r="A77" s="139" t="str">
        <f>VLOOKUP(B77,'[1]LISTADO ATM'!$A$2:$C$922,3,0)</f>
        <v>ESTE</v>
      </c>
      <c r="B77" s="138">
        <v>893</v>
      </c>
      <c r="C77" s="139" t="str">
        <f>VLOOKUP(B77,'[1]LISTADO ATM'!$A$2:$B$822,2,0)</f>
        <v xml:space="preserve">ATM Hotel Be Live Canoa (Bayahibe) II </v>
      </c>
      <c r="D77" s="168" t="s">
        <v>2619</v>
      </c>
      <c r="E77" s="169"/>
      <c r="F77" s="119"/>
    </row>
    <row r="78" spans="1:6" ht="18.75" customHeight="1" x14ac:dyDescent="0.3">
      <c r="A78" s="139" t="str">
        <f>VLOOKUP(B78,'[1]LISTADO ATM'!$A$2:$C$922,3,0)</f>
        <v>SUR</v>
      </c>
      <c r="B78" s="138">
        <v>375</v>
      </c>
      <c r="C78" s="139" t="str">
        <f>VLOOKUP(B78,'[1]LISTADO ATM'!$A$2:$B$822,2,0)</f>
        <v>ATM Base Naval Las Calderas (BANI)</v>
      </c>
      <c r="D78" s="168" t="s">
        <v>2573</v>
      </c>
      <c r="E78" s="169"/>
      <c r="F78" s="119"/>
    </row>
    <row r="79" spans="1:6" ht="18.75" customHeight="1" x14ac:dyDescent="0.3">
      <c r="A79" s="139" t="str">
        <f>VLOOKUP(B79,'[1]LISTADO ATM'!$A$2:$C$922,3,0)</f>
        <v>DISTRITO NACIONAL</v>
      </c>
      <c r="B79" s="138">
        <v>525</v>
      </c>
      <c r="C79" s="139" t="str">
        <f>VLOOKUP(B79,'[1]LISTADO ATM'!$A$2:$B$822,2,0)</f>
        <v>ATM S/M Bravo Las Americas</v>
      </c>
      <c r="D79" s="168" t="s">
        <v>2573</v>
      </c>
      <c r="E79" s="169"/>
      <c r="F79" s="119"/>
    </row>
    <row r="80" spans="1:6" ht="18.75" customHeight="1" x14ac:dyDescent="0.3">
      <c r="A80" s="139" t="str">
        <f>VLOOKUP(B80,'[1]LISTADO ATM'!$A$2:$C$922,3,0)</f>
        <v>NORTE</v>
      </c>
      <c r="B80" s="138">
        <v>594</v>
      </c>
      <c r="C80" s="139" t="str">
        <f>VLOOKUP(B80,'[1]LISTADO ATM'!$A$2:$B$822,2,0)</f>
        <v xml:space="preserve">ATM Plaza Venezuela II (Santiago) </v>
      </c>
      <c r="D80" s="168" t="s">
        <v>2573</v>
      </c>
      <c r="E80" s="169"/>
      <c r="F80" s="119"/>
    </row>
    <row r="81" spans="1:6" ht="18" customHeight="1" x14ac:dyDescent="0.3">
      <c r="A81" s="139" t="str">
        <f>VLOOKUP(B81,'[1]LISTADO ATM'!$A$2:$C$922,3,0)</f>
        <v>ESTE</v>
      </c>
      <c r="B81" s="138">
        <v>353</v>
      </c>
      <c r="C81" s="139" t="str">
        <f>VLOOKUP(B81,'[1]LISTADO ATM'!$A$2:$B$822,2,0)</f>
        <v xml:space="preserve">ATM Estación Boulevard Juan Dolio </v>
      </c>
      <c r="D81" s="168" t="s">
        <v>2573</v>
      </c>
      <c r="E81" s="169"/>
      <c r="F81" s="119"/>
    </row>
    <row r="82" spans="1:6" ht="18.75" customHeight="1" x14ac:dyDescent="0.3">
      <c r="A82" s="139" t="str">
        <f>VLOOKUP(B82,'[1]LISTADO ATM'!$A$2:$C$922,3,0)</f>
        <v>ESTE</v>
      </c>
      <c r="B82" s="136">
        <v>651</v>
      </c>
      <c r="C82" s="139" t="str">
        <f>VLOOKUP(B82,'[1]LISTADO ATM'!$A$2:$B$822,2,0)</f>
        <v>ATM Eco Petroleo Romana</v>
      </c>
      <c r="D82" s="168" t="s">
        <v>2573</v>
      </c>
      <c r="E82" s="169"/>
      <c r="F82" s="119"/>
    </row>
    <row r="83" spans="1:6" ht="18.75" customHeight="1" x14ac:dyDescent="0.3">
      <c r="A83" s="139" t="str">
        <f>VLOOKUP(B83,'[1]LISTADO ATM'!$A$2:$C$922,3,0)</f>
        <v>NORTE</v>
      </c>
      <c r="B83" s="138">
        <v>136</v>
      </c>
      <c r="C83" s="139" t="str">
        <f>VLOOKUP(B83,'[1]LISTADO ATM'!$A$2:$B$822,2,0)</f>
        <v>ATM S/M Xtra (Santiago)</v>
      </c>
      <c r="D83" s="168" t="s">
        <v>2573</v>
      </c>
      <c r="E83" s="169"/>
      <c r="F83" s="119"/>
    </row>
    <row r="84" spans="1:6" ht="18.75" customHeight="1" x14ac:dyDescent="0.3">
      <c r="A84" s="139" t="str">
        <f>VLOOKUP(B84,'[1]LISTADO ATM'!$A$2:$C$922,3,0)</f>
        <v>DISTRITO NACIONAL</v>
      </c>
      <c r="B84" s="138">
        <v>382</v>
      </c>
      <c r="C84" s="139" t="str">
        <f>VLOOKUP(B84,'[1]LISTADO ATM'!$A$2:$B$822,2,0)</f>
        <v>ATM Estación del Metro María Montés</v>
      </c>
      <c r="D84" s="168" t="s">
        <v>2573</v>
      </c>
      <c r="E84" s="169"/>
      <c r="F84" s="119"/>
    </row>
    <row r="85" spans="1:6" ht="18.75" customHeight="1" x14ac:dyDescent="0.3">
      <c r="A85" s="139" t="str">
        <f>VLOOKUP(B85,'[1]LISTADO ATM'!$A$2:$C$922,3,0)</f>
        <v>SUR</v>
      </c>
      <c r="B85" s="138">
        <v>870</v>
      </c>
      <c r="C85" s="139" t="str">
        <f>VLOOKUP(B85,'[1]LISTADO ATM'!$A$2:$B$822,2,0)</f>
        <v xml:space="preserve">ATM Willbes Dominicana (Barahona) </v>
      </c>
      <c r="D85" s="168" t="s">
        <v>2573</v>
      </c>
      <c r="E85" s="169"/>
    </row>
    <row r="86" spans="1:6" ht="18.75" customHeight="1" x14ac:dyDescent="0.3">
      <c r="A86" s="139" t="str">
        <f>VLOOKUP(B86,'[1]LISTADO ATM'!$A$2:$C$922,3,0)</f>
        <v>NORTE</v>
      </c>
      <c r="B86" s="138">
        <v>196</v>
      </c>
      <c r="C86" s="139" t="str">
        <f>VLOOKUP(B86,'[1]LISTADO ATM'!$A$2:$B$822,2,0)</f>
        <v xml:space="preserve">ATM Estación Texaco Cangrejo Farmacia (Sosúa) </v>
      </c>
      <c r="D86" s="168" t="s">
        <v>2619</v>
      </c>
      <c r="E86" s="169"/>
    </row>
    <row r="87" spans="1:6" ht="18.75" customHeight="1" x14ac:dyDescent="0.3">
      <c r="A87" s="139" t="str">
        <f>VLOOKUP(B87,'[1]LISTADO ATM'!$A$2:$C$922,3,0)</f>
        <v>NORTE</v>
      </c>
      <c r="B87" s="138">
        <v>882</v>
      </c>
      <c r="C87" s="139" t="str">
        <f>VLOOKUP(B87,'[1]LISTADO ATM'!$A$2:$B$822,2,0)</f>
        <v xml:space="preserve">ATM Oficina Moca II </v>
      </c>
      <c r="D87" s="168" t="s">
        <v>2619</v>
      </c>
      <c r="E87" s="169"/>
    </row>
    <row r="88" spans="1:6" ht="18.75" customHeight="1" x14ac:dyDescent="0.3">
      <c r="A88" s="139" t="str">
        <f>VLOOKUP(B88,'[1]LISTADO ATM'!$A$2:$C$922,3,0)</f>
        <v>NORTE</v>
      </c>
      <c r="B88" s="138">
        <v>291</v>
      </c>
      <c r="C88" s="139" t="str">
        <f>VLOOKUP(B88,'[1]LISTADO ATM'!$A$2:$B$822,2,0)</f>
        <v xml:space="preserve">ATM S/M Jumbo Las Colinas </v>
      </c>
      <c r="D88" s="168" t="s">
        <v>2619</v>
      </c>
      <c r="E88" s="169"/>
    </row>
    <row r="89" spans="1:6" ht="17.399999999999999" x14ac:dyDescent="0.3">
      <c r="A89" s="139" t="str">
        <f>VLOOKUP(B89,'[1]LISTADO ATM'!$A$2:$C$922,3,0)</f>
        <v>DISTRITO NACIONAL</v>
      </c>
      <c r="B89" s="138">
        <v>259</v>
      </c>
      <c r="C89" s="139" t="str">
        <f>VLOOKUP(B89,'[1]LISTADO ATM'!$A$2:$B$822,2,0)</f>
        <v>ATM Senado de la Republica</v>
      </c>
      <c r="D89" s="168" t="s">
        <v>2573</v>
      </c>
      <c r="E89" s="169"/>
    </row>
    <row r="90" spans="1:6" ht="18.75" customHeight="1" x14ac:dyDescent="0.3">
      <c r="A90" s="139" t="str">
        <f>VLOOKUP(B90,'[1]LISTADO ATM'!$A$2:$C$922,3,0)</f>
        <v>SUR</v>
      </c>
      <c r="B90" s="138">
        <v>699</v>
      </c>
      <c r="C90" s="139" t="str">
        <f>VLOOKUP(B90,'[1]LISTADO ATM'!$A$2:$B$822,2,0)</f>
        <v>ATM S/M Bravo Bani</v>
      </c>
      <c r="D90" s="168" t="s">
        <v>2619</v>
      </c>
      <c r="E90" s="169"/>
    </row>
    <row r="91" spans="1:6" ht="17.399999999999999" x14ac:dyDescent="0.3">
      <c r="A91" s="139" t="str">
        <f>VLOOKUP(B91,'[1]LISTADO ATM'!$A$2:$C$922,3,0)</f>
        <v>NORTE</v>
      </c>
      <c r="B91" s="138">
        <v>645</v>
      </c>
      <c r="C91" s="139" t="str">
        <f>VLOOKUP(B91,'[1]LISTADO ATM'!$A$2:$B$822,2,0)</f>
        <v xml:space="preserve">ATM UNP Cabrera </v>
      </c>
      <c r="D91" s="168" t="s">
        <v>2573</v>
      </c>
      <c r="E91" s="169"/>
    </row>
    <row r="92" spans="1:6" ht="17.399999999999999" x14ac:dyDescent="0.3">
      <c r="A92" s="139" t="str">
        <f>VLOOKUP(B92,'[1]LISTADO ATM'!$A$2:$C$922,3,0)</f>
        <v>SUR</v>
      </c>
      <c r="B92" s="138">
        <v>616</v>
      </c>
      <c r="C92" s="139" t="str">
        <f>VLOOKUP(B92,'[1]LISTADO ATM'!$A$2:$B$822,2,0)</f>
        <v xml:space="preserve">ATM 5ta. Brigada Barahona </v>
      </c>
      <c r="D92" s="168" t="s">
        <v>2619</v>
      </c>
      <c r="E92" s="169"/>
    </row>
    <row r="93" spans="1:6" ht="18.75" customHeight="1" x14ac:dyDescent="0.3">
      <c r="A93" s="139" t="str">
        <f>VLOOKUP(B93,'[1]LISTADO ATM'!$A$2:$C$922,3,0)</f>
        <v>DISTRITO NACIONAL</v>
      </c>
      <c r="B93" s="138">
        <v>574</v>
      </c>
      <c r="C93" s="139" t="str">
        <f>VLOOKUP(B93,'[1]LISTADO ATM'!$A$2:$B$822,2,0)</f>
        <v xml:space="preserve">ATM Club Obras Públicas </v>
      </c>
      <c r="D93" s="168" t="s">
        <v>2573</v>
      </c>
      <c r="E93" s="169"/>
    </row>
    <row r="94" spans="1:6" ht="17.399999999999999" x14ac:dyDescent="0.3">
      <c r="A94" s="139" t="str">
        <f>VLOOKUP(B94,'[1]LISTADO ATM'!$A$2:$C$922,3,0)</f>
        <v>NORTE</v>
      </c>
      <c r="B94" s="138">
        <v>497</v>
      </c>
      <c r="C94" s="139" t="str">
        <f>VLOOKUP(B94,'[1]LISTADO ATM'!$A$2:$B$822,2,0)</f>
        <v>ATM Ofic. El Portal ll (Santiago)</v>
      </c>
      <c r="D94" s="168" t="s">
        <v>2573</v>
      </c>
      <c r="E94" s="169"/>
    </row>
    <row r="95" spans="1:6" ht="17.399999999999999" x14ac:dyDescent="0.3">
      <c r="A95" s="139" t="str">
        <f>VLOOKUP(B95,'[1]LISTADO ATM'!$A$2:$C$922,3,0)</f>
        <v>DISTRITO NACIONAL</v>
      </c>
      <c r="B95" s="138">
        <v>930</v>
      </c>
      <c r="C95" s="139" t="str">
        <f>VLOOKUP(B95,'[1]LISTADO ATM'!$A$2:$B$822,2,0)</f>
        <v>ATM Oficina Plaza Spring Center</v>
      </c>
      <c r="D95" s="168" t="s">
        <v>2619</v>
      </c>
      <c r="E95" s="169"/>
    </row>
    <row r="96" spans="1:6" ht="17.399999999999999" x14ac:dyDescent="0.3">
      <c r="A96" s="139" t="str">
        <f>VLOOKUP(B96,'[1]LISTADO ATM'!$A$2:$C$922,3,0)</f>
        <v>NORTE</v>
      </c>
      <c r="B96" s="138">
        <v>895</v>
      </c>
      <c r="C96" s="139" t="str">
        <f>VLOOKUP(B96,'[1]LISTADO ATM'!$A$2:$B$822,2,0)</f>
        <v xml:space="preserve">ATM S/M Bravo (Santiago) </v>
      </c>
      <c r="D96" s="168" t="s">
        <v>2619</v>
      </c>
      <c r="E96" s="169"/>
    </row>
    <row r="97" spans="1:5" ht="17.399999999999999" x14ac:dyDescent="0.3">
      <c r="A97" s="142" t="str">
        <f>VLOOKUP(B97,'[1]LISTADO ATM'!$A$2:$C$922,3,0)</f>
        <v>NORTE</v>
      </c>
      <c r="B97" s="136">
        <v>348</v>
      </c>
      <c r="C97" s="142" t="str">
        <f>VLOOKUP(B97,'[1]LISTADO ATM'!$A$2:$B$922,2,0)</f>
        <v xml:space="preserve">ATM Oficina Las Terrenas </v>
      </c>
      <c r="D97" s="168" t="s">
        <v>2573</v>
      </c>
      <c r="E97" s="169"/>
    </row>
    <row r="98" spans="1:5" ht="18.75" customHeight="1" x14ac:dyDescent="0.3">
      <c r="A98" s="139" t="str">
        <f>VLOOKUP(B98,'[1]LISTADO ATM'!$A$2:$C$922,3,0)</f>
        <v>NORTE</v>
      </c>
      <c r="B98" s="138">
        <v>857</v>
      </c>
      <c r="C98" s="139" t="str">
        <f>VLOOKUP(B98,'[1]LISTADO ATM'!$A$2:$B$822,2,0)</f>
        <v xml:space="preserve">ATM Oficina Los Alamos </v>
      </c>
      <c r="D98" s="168" t="s">
        <v>2573</v>
      </c>
      <c r="E98" s="169"/>
    </row>
    <row r="99" spans="1:5" ht="18.75" customHeight="1" x14ac:dyDescent="0.3">
      <c r="A99" s="139" t="str">
        <f>VLOOKUP(B99,'[1]LISTADO ATM'!$A$2:$C$922,3,0)</f>
        <v>DISTRITO NACIONAL</v>
      </c>
      <c r="B99" s="138">
        <v>850</v>
      </c>
      <c r="C99" s="139" t="str">
        <f>VLOOKUP(B99,'[1]LISTADO ATM'!$A$2:$B$822,2,0)</f>
        <v xml:space="preserve">ATM Hotel Be Live Hamaca </v>
      </c>
      <c r="D99" s="168" t="s">
        <v>2573</v>
      </c>
      <c r="E99" s="169"/>
    </row>
    <row r="100" spans="1:5" ht="17.399999999999999" x14ac:dyDescent="0.3">
      <c r="A100" s="139" t="str">
        <f>VLOOKUP(B100,'[1]LISTADO ATM'!$A$2:$C$922,3,0)</f>
        <v>SUR</v>
      </c>
      <c r="B100" s="138">
        <v>783</v>
      </c>
      <c r="C100" s="139" t="str">
        <f>VLOOKUP(B100,'[1]LISTADO ATM'!$A$2:$B$822,2,0)</f>
        <v xml:space="preserve">ATM Autobanco Alfa y Omega (Barahona) </v>
      </c>
      <c r="D100" s="168" t="s">
        <v>2573</v>
      </c>
      <c r="E100" s="169"/>
    </row>
    <row r="101" spans="1:5" ht="18.75" customHeight="1" thickBot="1" x14ac:dyDescent="0.35">
      <c r="A101" s="141" t="s">
        <v>2460</v>
      </c>
      <c r="B101" s="137">
        <f>COUNT(B77:B100)</f>
        <v>24</v>
      </c>
      <c r="C101" s="170"/>
      <c r="D101" s="171"/>
      <c r="E101" s="172"/>
    </row>
    <row r="102" spans="1:5" x14ac:dyDescent="0.3">
      <c r="A102" s="68"/>
      <c r="C102" s="68"/>
      <c r="D102" s="68"/>
    </row>
    <row r="103" spans="1:5" x14ac:dyDescent="0.3">
      <c r="A103" s="68"/>
      <c r="C103" s="68"/>
      <c r="D103" s="68"/>
    </row>
    <row r="104" spans="1:5" ht="18.75" customHeight="1" x14ac:dyDescent="0.3">
      <c r="A104" s="119"/>
      <c r="C104" s="119"/>
      <c r="D104" s="119"/>
    </row>
    <row r="105" spans="1:5" ht="18.75" customHeight="1" x14ac:dyDescent="0.3">
      <c r="A105" s="119"/>
      <c r="C105" s="119"/>
      <c r="D105" s="119"/>
    </row>
    <row r="106" spans="1:5" x14ac:dyDescent="0.3">
      <c r="A106" s="119"/>
      <c r="C106" s="119"/>
      <c r="D106" s="119"/>
    </row>
    <row r="107" spans="1:5" x14ac:dyDescent="0.3">
      <c r="A107" s="119"/>
      <c r="C107" s="119"/>
      <c r="D107" s="119"/>
    </row>
    <row r="108" spans="1:5" ht="18.75" customHeight="1" x14ac:dyDescent="0.3">
      <c r="A108" s="119"/>
      <c r="C108" s="119"/>
      <c r="D108" s="119"/>
    </row>
    <row r="109" spans="1:5" x14ac:dyDescent="0.3">
      <c r="A109" s="119"/>
      <c r="C109" s="119"/>
      <c r="D109" s="119"/>
    </row>
    <row r="110" spans="1:5" ht="18.75" customHeight="1" x14ac:dyDescent="0.3">
      <c r="A110" s="119"/>
      <c r="C110" s="119"/>
      <c r="D110" s="119"/>
    </row>
    <row r="111" spans="1:5" x14ac:dyDescent="0.3">
      <c r="A111" s="119"/>
      <c r="C111" s="119"/>
      <c r="D111" s="119"/>
    </row>
    <row r="112" spans="1:5" x14ac:dyDescent="0.3">
      <c r="A112" s="119"/>
      <c r="C112" s="119"/>
      <c r="D112" s="119"/>
    </row>
    <row r="113" spans="1:4" ht="18.75" customHeight="1" x14ac:dyDescent="0.3">
      <c r="A113" s="119"/>
      <c r="C113" s="119"/>
      <c r="D113" s="119"/>
    </row>
    <row r="114" spans="1:4" x14ac:dyDescent="0.3">
      <c r="A114" s="119"/>
      <c r="C114" s="119"/>
      <c r="D114" s="119"/>
    </row>
    <row r="115" spans="1:4" x14ac:dyDescent="0.3">
      <c r="A115" s="119"/>
      <c r="C115" s="119"/>
      <c r="D115" s="119"/>
    </row>
    <row r="116" spans="1:4" x14ac:dyDescent="0.3">
      <c r="A116" s="119"/>
      <c r="C116" s="119"/>
      <c r="D116" s="119"/>
    </row>
    <row r="117" spans="1:4" x14ac:dyDescent="0.3">
      <c r="A117" s="119"/>
      <c r="C117" s="119"/>
      <c r="D117" s="119"/>
    </row>
    <row r="118" spans="1:4" x14ac:dyDescent="0.3">
      <c r="A118" s="119"/>
      <c r="C118" s="119"/>
      <c r="D118" s="119"/>
    </row>
    <row r="119" spans="1:4" x14ac:dyDescent="0.3">
      <c r="A119" s="119"/>
      <c r="C119" s="119"/>
      <c r="D119" s="119"/>
    </row>
    <row r="120" spans="1:4" x14ac:dyDescent="0.3">
      <c r="A120" s="119"/>
      <c r="C120" s="119"/>
      <c r="D120" s="119"/>
    </row>
    <row r="121" spans="1:4" x14ac:dyDescent="0.3">
      <c r="A121" s="119"/>
      <c r="C121" s="119"/>
      <c r="D121" s="119"/>
    </row>
    <row r="122" spans="1:4" x14ac:dyDescent="0.3">
      <c r="A122" s="119"/>
      <c r="C122" s="119"/>
      <c r="D122" s="119"/>
    </row>
    <row r="123" spans="1:4" x14ac:dyDescent="0.3">
      <c r="A123" s="119"/>
      <c r="C123" s="119"/>
      <c r="D123" s="119"/>
    </row>
    <row r="124" spans="1:4" x14ac:dyDescent="0.3">
      <c r="A124" s="119"/>
      <c r="C124" s="119"/>
      <c r="D124" s="119"/>
    </row>
    <row r="125" spans="1:4" x14ac:dyDescent="0.3">
      <c r="A125" s="119"/>
      <c r="C125" s="119"/>
      <c r="D125" s="119"/>
    </row>
    <row r="126" spans="1:4" x14ac:dyDescent="0.3">
      <c r="A126" s="119"/>
      <c r="C126" s="119"/>
      <c r="D126" s="119"/>
    </row>
    <row r="127" spans="1:4" x14ac:dyDescent="0.3">
      <c r="A127" s="119"/>
      <c r="C127" s="119"/>
      <c r="D127" s="119"/>
    </row>
    <row r="128" spans="1:4" x14ac:dyDescent="0.3">
      <c r="A128" s="119"/>
      <c r="C128" s="119"/>
      <c r="D128" s="119"/>
    </row>
    <row r="129" spans="1:4" x14ac:dyDescent="0.3">
      <c r="A129" s="119"/>
      <c r="C129" s="119"/>
      <c r="D129" s="119"/>
    </row>
    <row r="130" spans="1:4" x14ac:dyDescent="0.3">
      <c r="A130" s="119"/>
      <c r="C130" s="119"/>
      <c r="D130" s="119"/>
    </row>
    <row r="131" spans="1:4" x14ac:dyDescent="0.3">
      <c r="A131" s="119"/>
      <c r="C131" s="119"/>
      <c r="D131" s="119"/>
    </row>
    <row r="132" spans="1:4" x14ac:dyDescent="0.3">
      <c r="A132" s="119"/>
      <c r="C132" s="119"/>
      <c r="D132" s="119"/>
    </row>
    <row r="133" spans="1:4" x14ac:dyDescent="0.3">
      <c r="A133" s="119"/>
      <c r="C133" s="119"/>
      <c r="D133" s="119"/>
    </row>
    <row r="134" spans="1:4" x14ac:dyDescent="0.3">
      <c r="A134" s="119"/>
      <c r="C134" s="119"/>
      <c r="D134" s="119"/>
    </row>
    <row r="135" spans="1:4" x14ac:dyDescent="0.3">
      <c r="A135" s="119"/>
      <c r="C135" s="119"/>
      <c r="D135" s="119"/>
    </row>
    <row r="136" spans="1:4" x14ac:dyDescent="0.3">
      <c r="A136" s="119"/>
      <c r="C136" s="119"/>
      <c r="D136" s="119"/>
    </row>
    <row r="137" spans="1:4" x14ac:dyDescent="0.3">
      <c r="A137" s="119"/>
      <c r="C137" s="119"/>
      <c r="D137" s="119"/>
    </row>
    <row r="138" spans="1:4" x14ac:dyDescent="0.3">
      <c r="A138" s="119"/>
      <c r="C138" s="119"/>
      <c r="D138" s="119"/>
    </row>
    <row r="139" spans="1:4" x14ac:dyDescent="0.3">
      <c r="A139" s="119"/>
      <c r="C139" s="119"/>
      <c r="D139" s="119"/>
    </row>
    <row r="140" spans="1:4" x14ac:dyDescent="0.3">
      <c r="A140" s="119"/>
      <c r="C140" s="119"/>
      <c r="D140" s="119"/>
    </row>
    <row r="141" spans="1:4" x14ac:dyDescent="0.3">
      <c r="A141" s="119"/>
      <c r="C141" s="119"/>
      <c r="D141" s="119"/>
    </row>
    <row r="142" spans="1:4" x14ac:dyDescent="0.3">
      <c r="A142" s="119"/>
      <c r="C142" s="119"/>
      <c r="D142" s="119"/>
    </row>
    <row r="143" spans="1:4" x14ac:dyDescent="0.3">
      <c r="A143" s="119"/>
      <c r="C143" s="119"/>
      <c r="D143" s="119"/>
    </row>
    <row r="144" spans="1:4" x14ac:dyDescent="0.3">
      <c r="A144" s="119"/>
      <c r="C144" s="119"/>
      <c r="D144" s="119"/>
    </row>
    <row r="145" spans="1:4" x14ac:dyDescent="0.3">
      <c r="A145" s="119"/>
      <c r="C145" s="119"/>
      <c r="D145" s="119"/>
    </row>
    <row r="146" spans="1:4" x14ac:dyDescent="0.3">
      <c r="A146" s="119"/>
      <c r="C146" s="119"/>
      <c r="D146" s="119"/>
    </row>
    <row r="147" spans="1:4" x14ac:dyDescent="0.3">
      <c r="A147" s="119"/>
      <c r="C147" s="119"/>
      <c r="D147" s="119"/>
    </row>
    <row r="148" spans="1:4" x14ac:dyDescent="0.3">
      <c r="A148" s="119"/>
      <c r="C148" s="119"/>
      <c r="D148" s="119"/>
    </row>
    <row r="149" spans="1:4" x14ac:dyDescent="0.3">
      <c r="A149" s="119"/>
      <c r="C149" s="119"/>
      <c r="D149" s="119"/>
    </row>
    <row r="150" spans="1:4" x14ac:dyDescent="0.3">
      <c r="A150" s="119"/>
      <c r="C150" s="119"/>
      <c r="D150" s="119"/>
    </row>
    <row r="151" spans="1:4" x14ac:dyDescent="0.3">
      <c r="A151" s="119"/>
      <c r="C151" s="119"/>
      <c r="D151" s="119"/>
    </row>
    <row r="152" spans="1:4" x14ac:dyDescent="0.3">
      <c r="A152" s="119"/>
      <c r="C152" s="119"/>
      <c r="D152" s="119"/>
    </row>
    <row r="153" spans="1:4" x14ac:dyDescent="0.3">
      <c r="A153" s="119"/>
      <c r="C153" s="119"/>
      <c r="D153" s="119"/>
    </row>
    <row r="154" spans="1:4" x14ac:dyDescent="0.3">
      <c r="A154" s="119"/>
      <c r="C154" s="119"/>
      <c r="D154" s="119"/>
    </row>
    <row r="155" spans="1:4" x14ac:dyDescent="0.3">
      <c r="A155" s="119"/>
      <c r="C155" s="119"/>
      <c r="D155" s="119"/>
    </row>
    <row r="156" spans="1:4" x14ac:dyDescent="0.3">
      <c r="A156" s="119"/>
      <c r="C156" s="119"/>
      <c r="D156" s="119"/>
    </row>
    <row r="157" spans="1:4" x14ac:dyDescent="0.3">
      <c r="A157" s="119"/>
      <c r="C157" s="119"/>
      <c r="D157" s="119"/>
    </row>
    <row r="158" spans="1:4" x14ac:dyDescent="0.3">
      <c r="A158" s="119"/>
      <c r="C158" s="119"/>
      <c r="D158" s="119"/>
    </row>
    <row r="159" spans="1:4" x14ac:dyDescent="0.3">
      <c r="A159" s="119"/>
      <c r="C159" s="119"/>
      <c r="D159" s="119"/>
    </row>
    <row r="160" spans="1:4" x14ac:dyDescent="0.3">
      <c r="A160" s="119"/>
      <c r="C160" s="119"/>
      <c r="D160" s="119"/>
    </row>
    <row r="161" spans="1:4" x14ac:dyDescent="0.3">
      <c r="A161" s="119"/>
      <c r="C161" s="119"/>
      <c r="D161" s="119"/>
    </row>
    <row r="162" spans="1:4" x14ac:dyDescent="0.3">
      <c r="A162" s="119"/>
      <c r="C162" s="119"/>
      <c r="D162" s="119"/>
    </row>
    <row r="163" spans="1:4" x14ac:dyDescent="0.3">
      <c r="A163" s="119"/>
      <c r="C163" s="119"/>
      <c r="D163" s="119"/>
    </row>
    <row r="164" spans="1:4" x14ac:dyDescent="0.3">
      <c r="A164" s="119"/>
      <c r="C164" s="119"/>
      <c r="D164" s="119"/>
    </row>
    <row r="165" spans="1:4" x14ac:dyDescent="0.3">
      <c r="A165" s="119"/>
      <c r="C165" s="119"/>
      <c r="D165" s="119"/>
    </row>
    <row r="166" spans="1:4" x14ac:dyDescent="0.3">
      <c r="A166" s="119"/>
      <c r="C166" s="119"/>
      <c r="D166" s="119"/>
    </row>
    <row r="167" spans="1:4" x14ac:dyDescent="0.3">
      <c r="A167" s="119"/>
      <c r="C167" s="119"/>
      <c r="D167" s="119"/>
    </row>
    <row r="168" spans="1:4" x14ac:dyDescent="0.3">
      <c r="A168" s="119"/>
      <c r="C168" s="119"/>
      <c r="D168" s="119"/>
    </row>
    <row r="169" spans="1:4" x14ac:dyDescent="0.3">
      <c r="A169" s="119"/>
      <c r="C169" s="119"/>
      <c r="D169" s="119"/>
    </row>
    <row r="170" spans="1:4" x14ac:dyDescent="0.3">
      <c r="A170" s="119"/>
      <c r="C170" s="119"/>
      <c r="D170" s="119"/>
    </row>
    <row r="171" spans="1:4" x14ac:dyDescent="0.3">
      <c r="A171" s="119"/>
      <c r="C171" s="119"/>
      <c r="D171" s="119"/>
    </row>
    <row r="172" spans="1:4" x14ac:dyDescent="0.3">
      <c r="A172" s="119"/>
      <c r="C172" s="119"/>
      <c r="D172" s="119"/>
    </row>
    <row r="173" spans="1:4" x14ac:dyDescent="0.3">
      <c r="A173" s="119"/>
      <c r="C173" s="119"/>
      <c r="D173" s="119"/>
    </row>
    <row r="174" spans="1:4" x14ac:dyDescent="0.3">
      <c r="A174" s="119"/>
      <c r="C174" s="119"/>
      <c r="D174" s="119"/>
    </row>
    <row r="175" spans="1:4" x14ac:dyDescent="0.3">
      <c r="A175" s="119"/>
      <c r="C175" s="119"/>
      <c r="D175" s="119"/>
    </row>
    <row r="176" spans="1:4" x14ac:dyDescent="0.3">
      <c r="A176" s="119"/>
      <c r="C176" s="119"/>
      <c r="D176" s="119"/>
    </row>
    <row r="177" spans="1:4" x14ac:dyDescent="0.3">
      <c r="A177" s="119"/>
      <c r="C177" s="119"/>
      <c r="D177" s="119"/>
    </row>
    <row r="178" spans="1:4" x14ac:dyDescent="0.3">
      <c r="A178" s="119"/>
      <c r="C178" s="119"/>
      <c r="D178" s="119"/>
    </row>
    <row r="179" spans="1:4" x14ac:dyDescent="0.3">
      <c r="A179" s="119"/>
      <c r="C179" s="119"/>
      <c r="D179" s="119"/>
    </row>
    <row r="180" spans="1:4" x14ac:dyDescent="0.3">
      <c r="A180" s="119"/>
      <c r="C180" s="119"/>
      <c r="D180" s="119"/>
    </row>
    <row r="181" spans="1:4" x14ac:dyDescent="0.3">
      <c r="A181" s="119"/>
      <c r="C181" s="119"/>
      <c r="D181" s="119"/>
    </row>
    <row r="182" spans="1:4" x14ac:dyDescent="0.3">
      <c r="A182" s="119"/>
      <c r="C182" s="119"/>
      <c r="D182" s="119"/>
    </row>
    <row r="183" spans="1:4" x14ac:dyDescent="0.3">
      <c r="A183" s="119"/>
      <c r="C183" s="119"/>
      <c r="D183" s="119"/>
    </row>
    <row r="184" spans="1:4" x14ac:dyDescent="0.3">
      <c r="A184" s="119"/>
      <c r="C184" s="119"/>
      <c r="D184" s="119"/>
    </row>
    <row r="185" spans="1:4" x14ac:dyDescent="0.3">
      <c r="A185" s="119"/>
      <c r="C185" s="119"/>
      <c r="D185" s="119"/>
    </row>
    <row r="186" spans="1:4" x14ac:dyDescent="0.3">
      <c r="A186" s="119"/>
      <c r="C186" s="119"/>
      <c r="D186" s="119"/>
    </row>
    <row r="187" spans="1:4" x14ac:dyDescent="0.3">
      <c r="A187" s="119"/>
      <c r="C187" s="119"/>
      <c r="D187" s="119"/>
    </row>
    <row r="188" spans="1:4" x14ac:dyDescent="0.3">
      <c r="A188" s="119"/>
      <c r="C188" s="119"/>
      <c r="D188" s="119"/>
    </row>
    <row r="189" spans="1:4" x14ac:dyDescent="0.3">
      <c r="A189" s="119"/>
      <c r="C189" s="119"/>
      <c r="D189" s="119"/>
    </row>
    <row r="190" spans="1:4" x14ac:dyDescent="0.3">
      <c r="A190" s="119"/>
      <c r="C190" s="119"/>
      <c r="D190" s="119"/>
    </row>
    <row r="191" spans="1:4" x14ac:dyDescent="0.3">
      <c r="A191" s="119"/>
      <c r="C191" s="119"/>
      <c r="D191" s="119"/>
    </row>
    <row r="192" spans="1:4" x14ac:dyDescent="0.3">
      <c r="A192" s="119"/>
      <c r="C192" s="119"/>
      <c r="D192" s="119"/>
    </row>
    <row r="193" spans="1:4" x14ac:dyDescent="0.3">
      <c r="A193" s="119"/>
      <c r="C193" s="119"/>
      <c r="D193" s="119"/>
    </row>
    <row r="194" spans="1:4" x14ac:dyDescent="0.3">
      <c r="A194" s="119"/>
      <c r="C194" s="119"/>
      <c r="D194" s="119"/>
    </row>
    <row r="195" spans="1:4" x14ac:dyDescent="0.3">
      <c r="A195" s="119"/>
      <c r="C195" s="119"/>
      <c r="D195" s="119"/>
    </row>
    <row r="196" spans="1:4" x14ac:dyDescent="0.3">
      <c r="A196" s="119"/>
      <c r="C196" s="119"/>
      <c r="D196" s="119"/>
    </row>
    <row r="197" spans="1:4" x14ac:dyDescent="0.3">
      <c r="A197" s="119"/>
      <c r="C197" s="119"/>
      <c r="D197" s="119"/>
    </row>
    <row r="198" spans="1:4" x14ac:dyDescent="0.3">
      <c r="A198" s="119"/>
      <c r="C198" s="119"/>
      <c r="D198" s="119"/>
    </row>
    <row r="199" spans="1:4" x14ac:dyDescent="0.3">
      <c r="A199" s="119"/>
      <c r="C199" s="119"/>
      <c r="D199" s="119"/>
    </row>
    <row r="200" spans="1:4" x14ac:dyDescent="0.3">
      <c r="A200" s="119"/>
      <c r="C200" s="119"/>
      <c r="D200" s="119"/>
    </row>
    <row r="201" spans="1:4" x14ac:dyDescent="0.3">
      <c r="A201" s="119"/>
      <c r="C201" s="119"/>
      <c r="D201" s="119"/>
    </row>
    <row r="202" spans="1:4" x14ac:dyDescent="0.3">
      <c r="A202" s="119"/>
      <c r="C202" s="119"/>
      <c r="D202" s="119"/>
    </row>
    <row r="203" spans="1:4" x14ac:dyDescent="0.3">
      <c r="A203" s="119"/>
      <c r="C203" s="119"/>
      <c r="D203" s="119"/>
    </row>
    <row r="204" spans="1:4" x14ac:dyDescent="0.3">
      <c r="A204" s="119"/>
      <c r="C204" s="119"/>
      <c r="D204" s="119"/>
    </row>
    <row r="205" spans="1:4" x14ac:dyDescent="0.3">
      <c r="A205" s="119"/>
      <c r="C205" s="119"/>
      <c r="D205" s="119"/>
    </row>
    <row r="206" spans="1:4" x14ac:dyDescent="0.3">
      <c r="A206" s="119"/>
      <c r="C206" s="119"/>
      <c r="D206" s="119"/>
    </row>
    <row r="207" spans="1:4" x14ac:dyDescent="0.3">
      <c r="A207" s="119"/>
      <c r="C207" s="119"/>
      <c r="D207" s="119"/>
    </row>
    <row r="208" spans="1:4" x14ac:dyDescent="0.3">
      <c r="A208" s="119"/>
      <c r="C208" s="119"/>
      <c r="D208" s="119"/>
    </row>
    <row r="209" spans="1:4" x14ac:dyDescent="0.3">
      <c r="A209" s="119"/>
      <c r="C209" s="119"/>
      <c r="D209" s="119"/>
    </row>
    <row r="210" spans="1:4" x14ac:dyDescent="0.3">
      <c r="A210" s="119"/>
      <c r="C210" s="119"/>
      <c r="D210" s="119"/>
    </row>
    <row r="211" spans="1:4" x14ac:dyDescent="0.3">
      <c r="A211" s="119"/>
      <c r="C211" s="119"/>
      <c r="D211" s="119"/>
    </row>
    <row r="212" spans="1:4" x14ac:dyDescent="0.3">
      <c r="A212" s="119"/>
      <c r="C212" s="119"/>
      <c r="D212" s="119"/>
    </row>
    <row r="213" spans="1:4" x14ac:dyDescent="0.3">
      <c r="A213" s="119"/>
      <c r="C213" s="119"/>
      <c r="D213" s="119"/>
    </row>
    <row r="214" spans="1:4" x14ac:dyDescent="0.3">
      <c r="A214" s="119"/>
      <c r="C214" s="119"/>
      <c r="D214" s="119"/>
    </row>
    <row r="215" spans="1:4" x14ac:dyDescent="0.3">
      <c r="A215" s="119"/>
      <c r="C215" s="119"/>
      <c r="D215" s="119"/>
    </row>
    <row r="216" spans="1:4" x14ac:dyDescent="0.3">
      <c r="A216" s="119"/>
      <c r="C216" s="119"/>
      <c r="D216" s="119"/>
    </row>
    <row r="217" spans="1:4" x14ac:dyDescent="0.3">
      <c r="A217" s="119"/>
      <c r="C217" s="119"/>
      <c r="D217" s="119"/>
    </row>
    <row r="218" spans="1:4" x14ac:dyDescent="0.3">
      <c r="A218" s="119"/>
      <c r="C218" s="119"/>
      <c r="D218" s="119"/>
    </row>
    <row r="219" spans="1:4" x14ac:dyDescent="0.3">
      <c r="A219" s="119"/>
      <c r="C219" s="119"/>
      <c r="D219" s="119"/>
    </row>
    <row r="220" spans="1:4" x14ac:dyDescent="0.3">
      <c r="A220" s="119"/>
      <c r="C220" s="119"/>
      <c r="D220" s="119"/>
    </row>
    <row r="221" spans="1:4" x14ac:dyDescent="0.3">
      <c r="A221" s="119"/>
      <c r="C221" s="119"/>
      <c r="D221" s="119"/>
    </row>
    <row r="222" spans="1:4" x14ac:dyDescent="0.3">
      <c r="A222" s="119"/>
      <c r="C222" s="119"/>
      <c r="D222" s="119"/>
    </row>
    <row r="223" spans="1:4" x14ac:dyDescent="0.3">
      <c r="A223" s="119"/>
      <c r="C223" s="119"/>
      <c r="D223" s="119"/>
    </row>
    <row r="224" spans="1:4" x14ac:dyDescent="0.3">
      <c r="A224" s="119"/>
      <c r="C224" s="119"/>
      <c r="D224" s="119"/>
    </row>
    <row r="225" spans="1:4" x14ac:dyDescent="0.3">
      <c r="A225" s="119"/>
      <c r="C225" s="119"/>
      <c r="D225" s="119"/>
    </row>
    <row r="226" spans="1:4" x14ac:dyDescent="0.3">
      <c r="A226" s="119"/>
      <c r="C226" s="119"/>
      <c r="D226" s="119"/>
    </row>
    <row r="227" spans="1:4" x14ac:dyDescent="0.3">
      <c r="A227" s="119"/>
      <c r="C227" s="119"/>
      <c r="D227" s="119"/>
    </row>
    <row r="228" spans="1:4" x14ac:dyDescent="0.3">
      <c r="A228" s="119"/>
      <c r="C228" s="119"/>
      <c r="D228" s="119"/>
    </row>
    <row r="229" spans="1:4" x14ac:dyDescent="0.3">
      <c r="A229" s="119"/>
      <c r="C229" s="119"/>
      <c r="D229" s="119"/>
    </row>
    <row r="230" spans="1:4" x14ac:dyDescent="0.3">
      <c r="A230" s="119"/>
      <c r="C230" s="119"/>
      <c r="D230" s="119"/>
    </row>
    <row r="231" spans="1:4" x14ac:dyDescent="0.3">
      <c r="A231" s="119"/>
      <c r="C231" s="119"/>
      <c r="D231" s="119"/>
    </row>
    <row r="232" spans="1:4" x14ac:dyDescent="0.3">
      <c r="A232" s="119"/>
      <c r="C232" s="119"/>
      <c r="D232" s="119"/>
    </row>
    <row r="233" spans="1:4" x14ac:dyDescent="0.3">
      <c r="A233" s="119"/>
      <c r="C233" s="119"/>
      <c r="D233" s="119"/>
    </row>
    <row r="234" spans="1:4" x14ac:dyDescent="0.3">
      <c r="A234" s="119"/>
      <c r="C234" s="119"/>
      <c r="D234" s="119"/>
    </row>
    <row r="235" spans="1:4" x14ac:dyDescent="0.3">
      <c r="A235" s="119"/>
      <c r="C235" s="119"/>
      <c r="D235" s="119"/>
    </row>
    <row r="236" spans="1:4" x14ac:dyDescent="0.3">
      <c r="A236" s="119"/>
      <c r="C236" s="119"/>
      <c r="D236" s="119"/>
    </row>
    <row r="237" spans="1:4" x14ac:dyDescent="0.3">
      <c r="A237" s="119"/>
      <c r="C237" s="119"/>
      <c r="D237" s="119"/>
    </row>
    <row r="238" spans="1:4" x14ac:dyDescent="0.3">
      <c r="A238" s="119"/>
      <c r="C238" s="119"/>
      <c r="D238" s="119"/>
    </row>
    <row r="239" spans="1:4" x14ac:dyDescent="0.3">
      <c r="A239" s="119"/>
      <c r="C239" s="119"/>
      <c r="D239" s="119"/>
    </row>
    <row r="240" spans="1:4" x14ac:dyDescent="0.3">
      <c r="A240" s="119"/>
      <c r="C240" s="119"/>
      <c r="D240" s="119"/>
    </row>
    <row r="241" spans="1:4" x14ac:dyDescent="0.3">
      <c r="A241" s="119"/>
      <c r="C241" s="119"/>
      <c r="D241" s="119"/>
    </row>
    <row r="242" spans="1:4" x14ac:dyDescent="0.3">
      <c r="A242" s="119"/>
      <c r="C242" s="119"/>
      <c r="D242" s="119"/>
    </row>
    <row r="243" spans="1:4" x14ac:dyDescent="0.3">
      <c r="A243" s="119"/>
      <c r="C243" s="119"/>
      <c r="D243" s="119"/>
    </row>
    <row r="244" spans="1:4" x14ac:dyDescent="0.3">
      <c r="A244" s="119"/>
      <c r="C244" s="119"/>
      <c r="D244" s="119"/>
    </row>
    <row r="245" spans="1:4" x14ac:dyDescent="0.3">
      <c r="A245" s="119"/>
      <c r="C245" s="119"/>
      <c r="D245" s="119"/>
    </row>
    <row r="246" spans="1:4" x14ac:dyDescent="0.3">
      <c r="A246" s="119"/>
      <c r="C246" s="119"/>
      <c r="D246" s="119"/>
    </row>
    <row r="247" spans="1:4" x14ac:dyDescent="0.3">
      <c r="A247" s="119"/>
      <c r="C247" s="119"/>
      <c r="D247" s="119"/>
    </row>
    <row r="248" spans="1:4" x14ac:dyDescent="0.3">
      <c r="A248" s="119"/>
      <c r="C248" s="119"/>
      <c r="D248" s="119"/>
    </row>
    <row r="249" spans="1:4" x14ac:dyDescent="0.3">
      <c r="A249" s="119"/>
      <c r="C249" s="119"/>
      <c r="D249" s="119"/>
    </row>
    <row r="250" spans="1:4" x14ac:dyDescent="0.3">
      <c r="A250" s="119"/>
      <c r="C250" s="119"/>
      <c r="D250" s="119"/>
    </row>
    <row r="251" spans="1:4" x14ac:dyDescent="0.3">
      <c r="A251" s="119"/>
      <c r="C251" s="119"/>
      <c r="D251" s="119"/>
    </row>
    <row r="252" spans="1:4" x14ac:dyDescent="0.3">
      <c r="A252" s="119"/>
      <c r="C252" s="119"/>
      <c r="D252" s="119"/>
    </row>
    <row r="253" spans="1:4" x14ac:dyDescent="0.3">
      <c r="A253" s="119"/>
      <c r="C253" s="119"/>
      <c r="D253" s="119"/>
    </row>
    <row r="254" spans="1:4" x14ac:dyDescent="0.3">
      <c r="A254" s="119"/>
      <c r="C254" s="119"/>
      <c r="D254" s="119"/>
    </row>
    <row r="255" spans="1:4" x14ac:dyDescent="0.3">
      <c r="A255" s="119"/>
      <c r="C255" s="119"/>
      <c r="D255" s="119"/>
    </row>
    <row r="256" spans="1:4" x14ac:dyDescent="0.3">
      <c r="A256" s="119"/>
      <c r="C256" s="119"/>
      <c r="D256" s="119"/>
    </row>
    <row r="257" spans="1:4" x14ac:dyDescent="0.3">
      <c r="A257" s="119"/>
      <c r="C257" s="119"/>
      <c r="D257" s="119"/>
    </row>
    <row r="258" spans="1:4" x14ac:dyDescent="0.3">
      <c r="A258" s="119"/>
      <c r="C258" s="119"/>
      <c r="D258" s="119"/>
    </row>
    <row r="259" spans="1:4" x14ac:dyDescent="0.3">
      <c r="A259" s="119"/>
      <c r="C259" s="119"/>
      <c r="D259" s="119"/>
    </row>
    <row r="260" spans="1:4" x14ac:dyDescent="0.3">
      <c r="A260" s="119"/>
      <c r="C260" s="119"/>
      <c r="D260" s="119"/>
    </row>
    <row r="261" spans="1:4" x14ac:dyDescent="0.3">
      <c r="A261" s="119"/>
      <c r="C261" s="119"/>
      <c r="D261" s="119"/>
    </row>
    <row r="262" spans="1:4" x14ac:dyDescent="0.3">
      <c r="A262" s="119"/>
      <c r="C262" s="119"/>
      <c r="D262" s="119"/>
    </row>
    <row r="263" spans="1:4" x14ac:dyDescent="0.3">
      <c r="A263" s="119"/>
      <c r="C263" s="119"/>
      <c r="D263" s="119"/>
    </row>
    <row r="264" spans="1:4" x14ac:dyDescent="0.3">
      <c r="A264" s="119"/>
      <c r="C264" s="119"/>
      <c r="D264" s="119"/>
    </row>
    <row r="265" spans="1:4" x14ac:dyDescent="0.3">
      <c r="A265" s="119"/>
      <c r="C265" s="119"/>
      <c r="D265" s="119"/>
    </row>
    <row r="266" spans="1:4" x14ac:dyDescent="0.3">
      <c r="A266" s="119"/>
      <c r="C266" s="119"/>
      <c r="D266" s="119"/>
    </row>
    <row r="267" spans="1:4" x14ac:dyDescent="0.3">
      <c r="A267" s="119"/>
      <c r="C267" s="119"/>
      <c r="D267" s="119"/>
    </row>
    <row r="268" spans="1:4" x14ac:dyDescent="0.3">
      <c r="A268" s="119"/>
      <c r="C268" s="119"/>
      <c r="D268" s="119"/>
    </row>
    <row r="269" spans="1:4" x14ac:dyDescent="0.3">
      <c r="A269" s="119"/>
      <c r="C269" s="119"/>
      <c r="D269" s="119"/>
    </row>
    <row r="270" spans="1:4" x14ac:dyDescent="0.3">
      <c r="A270" s="119"/>
      <c r="C270" s="119"/>
      <c r="D270" s="119"/>
    </row>
    <row r="271" spans="1:4" x14ac:dyDescent="0.3">
      <c r="A271" s="119"/>
      <c r="C271" s="119"/>
      <c r="D271" s="119"/>
    </row>
    <row r="272" spans="1:4" x14ac:dyDescent="0.3">
      <c r="A272" s="119"/>
      <c r="C272" s="119"/>
      <c r="D272" s="119"/>
    </row>
    <row r="273" spans="1:4" x14ac:dyDescent="0.3">
      <c r="A273" s="119"/>
      <c r="C273" s="119"/>
      <c r="D273" s="119"/>
    </row>
    <row r="274" spans="1:4" x14ac:dyDescent="0.3">
      <c r="A274" s="119"/>
      <c r="C274" s="119"/>
      <c r="D274" s="119"/>
    </row>
    <row r="275" spans="1:4" x14ac:dyDescent="0.3">
      <c r="A275" s="119"/>
      <c r="C275" s="119"/>
      <c r="D275" s="119"/>
    </row>
    <row r="276" spans="1:4" x14ac:dyDescent="0.3">
      <c r="A276" s="119"/>
      <c r="C276" s="119"/>
      <c r="D276" s="119"/>
    </row>
    <row r="277" spans="1:4" x14ac:dyDescent="0.3">
      <c r="A277" s="119"/>
      <c r="C277" s="119"/>
      <c r="D277" s="119"/>
    </row>
    <row r="278" spans="1:4" x14ac:dyDescent="0.3">
      <c r="A278" s="119"/>
      <c r="C278" s="119"/>
      <c r="D278" s="119"/>
    </row>
    <row r="279" spans="1:4" x14ac:dyDescent="0.3">
      <c r="A279" s="119"/>
      <c r="C279" s="119"/>
      <c r="D279" s="119"/>
    </row>
    <row r="280" spans="1:4" x14ac:dyDescent="0.3">
      <c r="A280" s="119"/>
      <c r="C280" s="119"/>
      <c r="D280" s="119"/>
    </row>
    <row r="281" spans="1:4" x14ac:dyDescent="0.3">
      <c r="A281" s="119"/>
      <c r="C281" s="119"/>
      <c r="D281" s="119"/>
    </row>
    <row r="282" spans="1:4" x14ac:dyDescent="0.3">
      <c r="A282" s="119"/>
      <c r="C282" s="119"/>
      <c r="D282" s="119"/>
    </row>
    <row r="283" spans="1:4" x14ac:dyDescent="0.3">
      <c r="A283" s="119"/>
      <c r="C283" s="119"/>
      <c r="D283" s="119"/>
    </row>
    <row r="284" spans="1:4" x14ac:dyDescent="0.3">
      <c r="A284" s="119"/>
      <c r="C284" s="119"/>
      <c r="D284" s="119"/>
    </row>
    <row r="285" spans="1:4" x14ac:dyDescent="0.3">
      <c r="A285" s="119"/>
      <c r="C285" s="119"/>
      <c r="D285" s="119"/>
    </row>
    <row r="286" spans="1:4" x14ac:dyDescent="0.3">
      <c r="A286" s="119"/>
      <c r="C286" s="119"/>
      <c r="D286" s="119"/>
    </row>
    <row r="287" spans="1:4" x14ac:dyDescent="0.3">
      <c r="A287" s="119"/>
      <c r="C287" s="119"/>
      <c r="D287" s="119"/>
    </row>
    <row r="288" spans="1:4" x14ac:dyDescent="0.3">
      <c r="A288" s="119"/>
      <c r="C288" s="119"/>
      <c r="D288" s="119"/>
    </row>
    <row r="289" spans="1:4" x14ac:dyDescent="0.3">
      <c r="A289" s="119"/>
      <c r="C289" s="119"/>
      <c r="D289" s="119"/>
    </row>
    <row r="290" spans="1:4" x14ac:dyDescent="0.3">
      <c r="A290" s="119"/>
      <c r="C290" s="119"/>
      <c r="D290" s="119"/>
    </row>
    <row r="291" spans="1:4" x14ac:dyDescent="0.3">
      <c r="A291" s="119"/>
      <c r="C291" s="119"/>
      <c r="D291" s="119"/>
    </row>
    <row r="292" spans="1:4" x14ac:dyDescent="0.3">
      <c r="A292" s="119"/>
      <c r="C292" s="119"/>
      <c r="D292" s="119"/>
    </row>
    <row r="293" spans="1:4" x14ac:dyDescent="0.3">
      <c r="A293" s="119"/>
      <c r="C293" s="119"/>
      <c r="D293" s="119"/>
    </row>
    <row r="294" spans="1:4" x14ac:dyDescent="0.3">
      <c r="A294" s="119"/>
      <c r="C294" s="119"/>
      <c r="D294" s="119"/>
    </row>
    <row r="295" spans="1:4" x14ac:dyDescent="0.3">
      <c r="A295" s="119"/>
      <c r="C295" s="119"/>
      <c r="D295" s="119"/>
    </row>
    <row r="296" spans="1:4" x14ac:dyDescent="0.3">
      <c r="A296" s="119"/>
      <c r="C296" s="119"/>
      <c r="D296" s="119"/>
    </row>
    <row r="297" spans="1:4" x14ac:dyDescent="0.3">
      <c r="A297" s="119"/>
      <c r="C297" s="119"/>
      <c r="D297" s="119"/>
    </row>
    <row r="298" spans="1:4" x14ac:dyDescent="0.3">
      <c r="A298" s="119"/>
      <c r="C298" s="119"/>
      <c r="D298" s="119"/>
    </row>
    <row r="299" spans="1:4" x14ac:dyDescent="0.3">
      <c r="A299" s="119"/>
      <c r="C299" s="119"/>
      <c r="D299" s="119"/>
    </row>
    <row r="300" spans="1:4" x14ac:dyDescent="0.3">
      <c r="A300" s="119"/>
      <c r="C300" s="119"/>
      <c r="D300" s="119"/>
    </row>
    <row r="301" spans="1:4" x14ac:dyDescent="0.3">
      <c r="A301" s="119"/>
      <c r="C301" s="119"/>
      <c r="D301" s="119"/>
    </row>
    <row r="302" spans="1:4" x14ac:dyDescent="0.3">
      <c r="A302" s="119"/>
      <c r="C302" s="119"/>
      <c r="D302" s="119"/>
    </row>
    <row r="303" spans="1:4" x14ac:dyDescent="0.3">
      <c r="A303" s="119"/>
      <c r="C303" s="119"/>
      <c r="D303" s="119"/>
    </row>
    <row r="304" spans="1:4" x14ac:dyDescent="0.3">
      <c r="A304" s="119"/>
      <c r="C304" s="119"/>
      <c r="D304" s="119"/>
    </row>
    <row r="305" spans="1:4" x14ac:dyDescent="0.3">
      <c r="A305" s="119"/>
      <c r="C305" s="119"/>
      <c r="D305" s="119"/>
    </row>
    <row r="306" spans="1:4" x14ac:dyDescent="0.3">
      <c r="A306" s="119"/>
      <c r="C306" s="119"/>
      <c r="D306" s="119"/>
    </row>
    <row r="307" spans="1:4" x14ac:dyDescent="0.3">
      <c r="A307" s="119"/>
      <c r="C307" s="119"/>
      <c r="D307" s="119"/>
    </row>
    <row r="308" spans="1:4" x14ac:dyDescent="0.3">
      <c r="A308" s="119"/>
      <c r="C308" s="119"/>
      <c r="D308" s="119"/>
    </row>
    <row r="309" spans="1:4" x14ac:dyDescent="0.3">
      <c r="A309" s="119"/>
      <c r="C309" s="119"/>
      <c r="D309" s="119"/>
    </row>
    <row r="310" spans="1:4" x14ac:dyDescent="0.3">
      <c r="A310" s="119"/>
      <c r="C310" s="119"/>
      <c r="D310" s="119"/>
    </row>
    <row r="311" spans="1:4" x14ac:dyDescent="0.3">
      <c r="A311" s="119"/>
      <c r="C311" s="119"/>
      <c r="D311" s="119"/>
    </row>
    <row r="312" spans="1:4" x14ac:dyDescent="0.3">
      <c r="A312" s="119"/>
      <c r="C312" s="119"/>
      <c r="D312" s="119"/>
    </row>
    <row r="313" spans="1:4" x14ac:dyDescent="0.3">
      <c r="A313" s="119"/>
      <c r="C313" s="119"/>
      <c r="D313" s="119"/>
    </row>
    <row r="314" spans="1:4" x14ac:dyDescent="0.3">
      <c r="A314" s="119"/>
      <c r="C314" s="119"/>
      <c r="D314" s="119"/>
    </row>
    <row r="315" spans="1:4" x14ac:dyDescent="0.3">
      <c r="A315" s="119"/>
      <c r="C315" s="119"/>
      <c r="D315" s="119"/>
    </row>
    <row r="316" spans="1:4" x14ac:dyDescent="0.3">
      <c r="A316" s="119"/>
      <c r="C316" s="119"/>
      <c r="D316" s="119"/>
    </row>
    <row r="317" spans="1:4" x14ac:dyDescent="0.3">
      <c r="A317" s="119"/>
      <c r="C317" s="119"/>
      <c r="D317" s="119"/>
    </row>
    <row r="318" spans="1:4" x14ac:dyDescent="0.3">
      <c r="A318" s="119"/>
      <c r="C318" s="119"/>
      <c r="D318" s="119"/>
    </row>
    <row r="319" spans="1:4" x14ac:dyDescent="0.3">
      <c r="A319" s="119"/>
      <c r="C319" s="119"/>
      <c r="D319" s="119"/>
    </row>
    <row r="320" spans="1:4" x14ac:dyDescent="0.3">
      <c r="A320" s="119"/>
      <c r="C320" s="119"/>
      <c r="D320" s="119"/>
    </row>
    <row r="321" spans="1:4" x14ac:dyDescent="0.3">
      <c r="A321" s="119"/>
      <c r="C321" s="119"/>
      <c r="D321" s="119"/>
    </row>
    <row r="322" spans="1:4" x14ac:dyDescent="0.3">
      <c r="A322" s="119"/>
      <c r="C322" s="119"/>
      <c r="D322" s="119"/>
    </row>
    <row r="323" spans="1:4" x14ac:dyDescent="0.3">
      <c r="A323" s="119"/>
      <c r="C323" s="119"/>
      <c r="D323" s="119"/>
    </row>
    <row r="324" spans="1:4" x14ac:dyDescent="0.3">
      <c r="A324" s="119"/>
      <c r="C324" s="119"/>
      <c r="D324" s="119"/>
    </row>
    <row r="325" spans="1:4" x14ac:dyDescent="0.3">
      <c r="A325" s="119"/>
      <c r="C325" s="119"/>
      <c r="D325" s="119"/>
    </row>
    <row r="326" spans="1:4" x14ac:dyDescent="0.3">
      <c r="A326" s="119"/>
      <c r="C326" s="119"/>
      <c r="D326" s="119"/>
    </row>
    <row r="327" spans="1:4" x14ac:dyDescent="0.3">
      <c r="A327" s="119"/>
      <c r="C327" s="119"/>
      <c r="D327" s="119"/>
    </row>
    <row r="328" spans="1:4" x14ac:dyDescent="0.3">
      <c r="A328" s="119"/>
      <c r="C328" s="119"/>
      <c r="D328" s="119"/>
    </row>
    <row r="329" spans="1:4" x14ac:dyDescent="0.3">
      <c r="A329" s="119"/>
      <c r="C329" s="119"/>
      <c r="D329" s="119"/>
    </row>
    <row r="330" spans="1:4" x14ac:dyDescent="0.3">
      <c r="A330" s="119"/>
      <c r="C330" s="119"/>
      <c r="D330" s="119"/>
    </row>
    <row r="331" spans="1:4" x14ac:dyDescent="0.3">
      <c r="A331" s="119"/>
      <c r="C331" s="119"/>
      <c r="D331" s="119"/>
    </row>
    <row r="332" spans="1:4" x14ac:dyDescent="0.3">
      <c r="A332" s="119"/>
      <c r="C332" s="119"/>
      <c r="D332" s="119"/>
    </row>
    <row r="333" spans="1:4" x14ac:dyDescent="0.3">
      <c r="A333" s="119"/>
      <c r="C333" s="119"/>
      <c r="D333" s="119"/>
    </row>
    <row r="334" spans="1:4" x14ac:dyDescent="0.3">
      <c r="A334" s="119"/>
      <c r="C334" s="119"/>
      <c r="D334" s="119"/>
    </row>
    <row r="335" spans="1:4" x14ac:dyDescent="0.3">
      <c r="A335" s="119"/>
      <c r="C335" s="119"/>
      <c r="D335" s="119"/>
    </row>
    <row r="336" spans="1:4" x14ac:dyDescent="0.3">
      <c r="A336" s="119"/>
      <c r="C336" s="119"/>
      <c r="D336" s="119"/>
    </row>
    <row r="337" spans="1:4" x14ac:dyDescent="0.3">
      <c r="A337" s="119"/>
      <c r="C337" s="119"/>
      <c r="D337" s="119"/>
    </row>
    <row r="338" spans="1:4" x14ac:dyDescent="0.3">
      <c r="A338" s="119"/>
      <c r="C338" s="119"/>
      <c r="D338" s="119"/>
    </row>
    <row r="339" spans="1:4" x14ac:dyDescent="0.3">
      <c r="A339" s="119"/>
      <c r="C339" s="119"/>
      <c r="D339" s="119"/>
    </row>
    <row r="340" spans="1:4" x14ac:dyDescent="0.3">
      <c r="A340" s="119"/>
      <c r="C340" s="119"/>
      <c r="D340" s="119"/>
    </row>
    <row r="341" spans="1:4" x14ac:dyDescent="0.3">
      <c r="A341" s="119"/>
      <c r="C341" s="119"/>
      <c r="D341" s="119"/>
    </row>
    <row r="342" spans="1:4" x14ac:dyDescent="0.3">
      <c r="A342" s="119"/>
      <c r="C342" s="119"/>
      <c r="D342" s="119"/>
    </row>
    <row r="343" spans="1:4" x14ac:dyDescent="0.3">
      <c r="A343" s="119"/>
      <c r="C343" s="119"/>
      <c r="D343" s="119"/>
    </row>
    <row r="344" spans="1:4" x14ac:dyDescent="0.3">
      <c r="A344" s="119"/>
      <c r="C344" s="119"/>
      <c r="D344" s="119"/>
    </row>
    <row r="345" spans="1:4" x14ac:dyDescent="0.3">
      <c r="A345" s="119"/>
      <c r="C345" s="119"/>
      <c r="D345" s="119"/>
    </row>
    <row r="346" spans="1:4" x14ac:dyDescent="0.3">
      <c r="A346" s="119"/>
      <c r="C346" s="119"/>
      <c r="D346" s="119"/>
    </row>
    <row r="347" spans="1:4" x14ac:dyDescent="0.3">
      <c r="A347" s="119"/>
      <c r="C347" s="119"/>
      <c r="D347" s="119"/>
    </row>
    <row r="348" spans="1:4" x14ac:dyDescent="0.3">
      <c r="A348" s="119"/>
      <c r="C348" s="119"/>
      <c r="D348" s="119"/>
    </row>
    <row r="349" spans="1:4" x14ac:dyDescent="0.3">
      <c r="A349" s="119"/>
      <c r="C349" s="119"/>
      <c r="D349" s="119"/>
    </row>
    <row r="350" spans="1:4" x14ac:dyDescent="0.3">
      <c r="A350" s="119"/>
      <c r="C350" s="119"/>
      <c r="D350" s="119"/>
    </row>
    <row r="351" spans="1:4" x14ac:dyDescent="0.3">
      <c r="A351" s="119"/>
      <c r="C351" s="119"/>
      <c r="D351" s="119"/>
    </row>
    <row r="352" spans="1:4" x14ac:dyDescent="0.3">
      <c r="A352" s="119"/>
      <c r="C352" s="119"/>
      <c r="D352" s="119"/>
    </row>
    <row r="353" spans="1:4" x14ac:dyDescent="0.3">
      <c r="A353" s="119"/>
      <c r="C353" s="119"/>
      <c r="D353" s="119"/>
    </row>
    <row r="354" spans="1:4" x14ac:dyDescent="0.3">
      <c r="A354" s="119"/>
      <c r="C354" s="119"/>
      <c r="D354" s="119"/>
    </row>
    <row r="355" spans="1:4" x14ac:dyDescent="0.3">
      <c r="A355" s="119"/>
      <c r="C355" s="119"/>
      <c r="D355" s="119"/>
    </row>
    <row r="356" spans="1:4" x14ac:dyDescent="0.3">
      <c r="A356" s="119"/>
      <c r="C356" s="119"/>
      <c r="D356" s="119"/>
    </row>
    <row r="357" spans="1:4" x14ac:dyDescent="0.3">
      <c r="A357" s="119"/>
      <c r="C357" s="119"/>
      <c r="D357" s="119"/>
    </row>
    <row r="358" spans="1:4" x14ac:dyDescent="0.3">
      <c r="A358" s="119"/>
      <c r="C358" s="119"/>
      <c r="D358" s="119"/>
    </row>
    <row r="359" spans="1:4" x14ac:dyDescent="0.3">
      <c r="A359" s="119"/>
      <c r="C359" s="119"/>
      <c r="D359" s="119"/>
    </row>
    <row r="360" spans="1:4" x14ac:dyDescent="0.3">
      <c r="A360" s="119"/>
      <c r="C360" s="119"/>
      <c r="D360" s="119"/>
    </row>
    <row r="361" spans="1:4" x14ac:dyDescent="0.3">
      <c r="A361" s="119"/>
      <c r="C361" s="119"/>
      <c r="D361" s="119"/>
    </row>
    <row r="362" spans="1:4" x14ac:dyDescent="0.3">
      <c r="A362" s="119"/>
      <c r="C362" s="119"/>
      <c r="D362" s="119"/>
    </row>
    <row r="363" spans="1:4" x14ac:dyDescent="0.3">
      <c r="A363" s="119"/>
      <c r="C363" s="119"/>
      <c r="D363" s="119"/>
    </row>
    <row r="364" spans="1:4" x14ac:dyDescent="0.3">
      <c r="A364" s="119"/>
      <c r="C364" s="119"/>
      <c r="D364" s="119"/>
    </row>
    <row r="365" spans="1:4" x14ac:dyDescent="0.3">
      <c r="A365" s="119"/>
      <c r="C365" s="119"/>
      <c r="D365" s="119"/>
    </row>
    <row r="366" spans="1:4" x14ac:dyDescent="0.3">
      <c r="A366" s="119"/>
      <c r="C366" s="119"/>
      <c r="D366" s="119"/>
    </row>
    <row r="367" spans="1:4" x14ac:dyDescent="0.3">
      <c r="A367" s="119"/>
      <c r="C367" s="119"/>
      <c r="D367" s="119"/>
    </row>
    <row r="368" spans="1:4" x14ac:dyDescent="0.3">
      <c r="A368" s="119"/>
      <c r="C368" s="119"/>
      <c r="D368" s="119"/>
    </row>
    <row r="369" spans="1:4" x14ac:dyDescent="0.3">
      <c r="A369" s="119"/>
      <c r="C369" s="119"/>
      <c r="D369" s="119"/>
    </row>
    <row r="370" spans="1:4" x14ac:dyDescent="0.3">
      <c r="A370" s="119"/>
      <c r="C370" s="119"/>
      <c r="D370" s="119"/>
    </row>
    <row r="371" spans="1:4" x14ac:dyDescent="0.3">
      <c r="A371" s="119"/>
      <c r="C371" s="119"/>
      <c r="D371" s="119"/>
    </row>
    <row r="372" spans="1:4" x14ac:dyDescent="0.3">
      <c r="A372" s="119"/>
      <c r="C372" s="119"/>
      <c r="D372" s="119"/>
    </row>
    <row r="373" spans="1:4" x14ac:dyDescent="0.3">
      <c r="A373" s="119"/>
      <c r="C373" s="119"/>
      <c r="D373" s="119"/>
    </row>
    <row r="374" spans="1:4" x14ac:dyDescent="0.3">
      <c r="A374" s="119"/>
      <c r="C374" s="119"/>
      <c r="D374" s="119"/>
    </row>
    <row r="375" spans="1:4" x14ac:dyDescent="0.3">
      <c r="A375" s="119"/>
      <c r="C375" s="119"/>
      <c r="D375" s="119"/>
    </row>
    <row r="376" spans="1:4" x14ac:dyDescent="0.3">
      <c r="A376" s="119"/>
      <c r="C376" s="119"/>
      <c r="D376" s="119"/>
    </row>
    <row r="377" spans="1:4" x14ac:dyDescent="0.3">
      <c r="A377" s="119"/>
      <c r="C377" s="119"/>
      <c r="D377" s="119"/>
    </row>
    <row r="378" spans="1:4" x14ac:dyDescent="0.3">
      <c r="A378" s="119"/>
      <c r="C378" s="119"/>
      <c r="D378" s="119"/>
    </row>
    <row r="379" spans="1:4" x14ac:dyDescent="0.3">
      <c r="A379" s="119"/>
      <c r="C379" s="119"/>
      <c r="D379" s="119"/>
    </row>
    <row r="380" spans="1:4" x14ac:dyDescent="0.3">
      <c r="A380" s="119"/>
      <c r="C380" s="119"/>
      <c r="D380" s="119"/>
    </row>
    <row r="381" spans="1:4" x14ac:dyDescent="0.3">
      <c r="A381" s="119"/>
      <c r="C381" s="119"/>
      <c r="D381" s="119"/>
    </row>
    <row r="382" spans="1:4" x14ac:dyDescent="0.3">
      <c r="A382" s="119"/>
      <c r="C382" s="119"/>
      <c r="D382" s="119"/>
    </row>
    <row r="383" spans="1:4" x14ac:dyDescent="0.3">
      <c r="A383" s="119"/>
      <c r="C383" s="119"/>
      <c r="D383" s="119"/>
    </row>
    <row r="384" spans="1:4" x14ac:dyDescent="0.3">
      <c r="A384" s="119"/>
      <c r="C384" s="119"/>
      <c r="D384" s="119"/>
    </row>
    <row r="385" spans="1:4" x14ac:dyDescent="0.3">
      <c r="A385" s="119"/>
      <c r="C385" s="119"/>
      <c r="D385" s="119"/>
    </row>
    <row r="386" spans="1:4" x14ac:dyDescent="0.3">
      <c r="A386" s="119"/>
      <c r="C386" s="119"/>
      <c r="D386" s="119"/>
    </row>
    <row r="387" spans="1:4" x14ac:dyDescent="0.3">
      <c r="A387" s="119"/>
      <c r="C387" s="119"/>
      <c r="D387" s="119"/>
    </row>
    <row r="388" spans="1:4" x14ac:dyDescent="0.3">
      <c r="A388" s="119"/>
      <c r="C388" s="119"/>
      <c r="D388" s="119"/>
    </row>
    <row r="389" spans="1:4" x14ac:dyDescent="0.3">
      <c r="A389" s="119"/>
      <c r="C389" s="119"/>
      <c r="D389" s="119"/>
    </row>
    <row r="390" spans="1:4" x14ac:dyDescent="0.3">
      <c r="A390" s="119"/>
      <c r="C390" s="119"/>
      <c r="D390" s="119"/>
    </row>
    <row r="391" spans="1:4" x14ac:dyDescent="0.3">
      <c r="A391" s="119"/>
      <c r="C391" s="119"/>
      <c r="D391" s="119"/>
    </row>
    <row r="392" spans="1:4" x14ac:dyDescent="0.3">
      <c r="A392" s="119"/>
      <c r="C392" s="119"/>
      <c r="D392" s="119"/>
    </row>
    <row r="393" spans="1:4" x14ac:dyDescent="0.3">
      <c r="A393" s="119"/>
      <c r="C393" s="119"/>
      <c r="D393" s="119"/>
    </row>
    <row r="394" spans="1:4" x14ac:dyDescent="0.3">
      <c r="A394" s="119"/>
      <c r="C394" s="119"/>
      <c r="D394" s="119"/>
    </row>
    <row r="395" spans="1:4" x14ac:dyDescent="0.3">
      <c r="A395" s="119"/>
      <c r="C395" s="119"/>
      <c r="D395" s="119"/>
    </row>
    <row r="396" spans="1:4" x14ac:dyDescent="0.3">
      <c r="A396" s="119"/>
      <c r="C396" s="119"/>
      <c r="D396" s="119"/>
    </row>
    <row r="397" spans="1:4" x14ac:dyDescent="0.3">
      <c r="A397" s="119"/>
      <c r="C397" s="119"/>
      <c r="D397" s="119"/>
    </row>
    <row r="398" spans="1:4" x14ac:dyDescent="0.3">
      <c r="A398" s="119"/>
      <c r="C398" s="119"/>
      <c r="D398" s="119"/>
    </row>
    <row r="399" spans="1:4" x14ac:dyDescent="0.3">
      <c r="A399" s="119"/>
      <c r="C399" s="119"/>
      <c r="D399" s="119"/>
    </row>
    <row r="400" spans="1:4" x14ac:dyDescent="0.3">
      <c r="A400" s="119"/>
      <c r="C400" s="119"/>
      <c r="D400" s="119"/>
    </row>
    <row r="401" spans="1:4" x14ac:dyDescent="0.3">
      <c r="A401" s="119"/>
      <c r="C401" s="119"/>
      <c r="D401" s="119"/>
    </row>
    <row r="402" spans="1:4" x14ac:dyDescent="0.3">
      <c r="A402" s="119"/>
      <c r="C402" s="119"/>
      <c r="D402" s="119"/>
    </row>
    <row r="403" spans="1:4" x14ac:dyDescent="0.3">
      <c r="A403" s="119"/>
      <c r="C403" s="119"/>
      <c r="D403" s="119"/>
    </row>
    <row r="404" spans="1:4" x14ac:dyDescent="0.3">
      <c r="A404" s="119"/>
      <c r="C404" s="119"/>
      <c r="D404" s="119"/>
    </row>
    <row r="405" spans="1:4" x14ac:dyDescent="0.3">
      <c r="A405" s="119"/>
      <c r="C405" s="119"/>
      <c r="D405" s="119"/>
    </row>
    <row r="406" spans="1:4" x14ac:dyDescent="0.3">
      <c r="A406" s="119"/>
      <c r="C406" s="119"/>
      <c r="D406" s="119"/>
    </row>
    <row r="407" spans="1:4" x14ac:dyDescent="0.3">
      <c r="A407" s="119"/>
      <c r="C407" s="119"/>
      <c r="D407" s="119"/>
    </row>
    <row r="408" spans="1:4" x14ac:dyDescent="0.3">
      <c r="A408" s="119"/>
      <c r="C408" s="119"/>
      <c r="D408" s="119"/>
    </row>
    <row r="409" spans="1:4" x14ac:dyDescent="0.3">
      <c r="A409" s="119"/>
      <c r="C409" s="119"/>
      <c r="D409" s="119"/>
    </row>
    <row r="410" spans="1:4" x14ac:dyDescent="0.3">
      <c r="A410" s="119"/>
      <c r="C410" s="119"/>
      <c r="D410" s="119"/>
    </row>
    <row r="411" spans="1:4" x14ac:dyDescent="0.3">
      <c r="A411" s="119"/>
      <c r="C411" s="119"/>
      <c r="D411" s="119"/>
    </row>
    <row r="412" spans="1:4" x14ac:dyDescent="0.3">
      <c r="A412" s="119"/>
      <c r="C412" s="119"/>
      <c r="D412" s="119"/>
    </row>
    <row r="413" spans="1:4" x14ac:dyDescent="0.3">
      <c r="A413" s="119"/>
      <c r="C413" s="119"/>
      <c r="D413" s="119"/>
    </row>
    <row r="414" spans="1:4" x14ac:dyDescent="0.3">
      <c r="A414" s="119"/>
      <c r="C414" s="119"/>
      <c r="D414" s="119"/>
    </row>
    <row r="415" spans="1:4" x14ac:dyDescent="0.3">
      <c r="A415" s="119"/>
      <c r="C415" s="119"/>
      <c r="D415" s="119"/>
    </row>
    <row r="416" spans="1:4" x14ac:dyDescent="0.3">
      <c r="A416" s="119"/>
      <c r="C416" s="119"/>
      <c r="D416" s="119"/>
    </row>
    <row r="417" spans="1:4" x14ac:dyDescent="0.3">
      <c r="A417" s="119"/>
      <c r="C417" s="119"/>
      <c r="D417" s="119"/>
    </row>
    <row r="418" spans="1:4" x14ac:dyDescent="0.3">
      <c r="A418" s="119"/>
      <c r="C418" s="119"/>
      <c r="D418" s="119"/>
    </row>
    <row r="419" spans="1:4" x14ac:dyDescent="0.3">
      <c r="A419" s="119"/>
      <c r="C419" s="119"/>
      <c r="D419" s="119"/>
    </row>
    <row r="420" spans="1:4" x14ac:dyDescent="0.3">
      <c r="A420" s="119"/>
      <c r="C420" s="119"/>
      <c r="D420" s="119"/>
    </row>
    <row r="421" spans="1:4" x14ac:dyDescent="0.3">
      <c r="A421" s="119"/>
      <c r="C421" s="119"/>
      <c r="D421" s="119"/>
    </row>
    <row r="422" spans="1:4" x14ac:dyDescent="0.3">
      <c r="A422" s="119"/>
      <c r="C422" s="119"/>
      <c r="D422" s="119"/>
    </row>
    <row r="423" spans="1:4" x14ac:dyDescent="0.3">
      <c r="A423" s="119"/>
      <c r="C423" s="119"/>
      <c r="D423" s="119"/>
    </row>
    <row r="424" spans="1:4" x14ac:dyDescent="0.3">
      <c r="A424" s="119"/>
      <c r="C424" s="119"/>
      <c r="D424" s="119"/>
    </row>
    <row r="425" spans="1:4" x14ac:dyDescent="0.3">
      <c r="A425" s="119"/>
      <c r="C425" s="119"/>
      <c r="D425" s="119"/>
    </row>
    <row r="426" spans="1:4" x14ac:dyDescent="0.3">
      <c r="A426" s="119"/>
      <c r="C426" s="119"/>
      <c r="D426" s="119"/>
    </row>
    <row r="427" spans="1:4" x14ac:dyDescent="0.3">
      <c r="A427" s="119"/>
      <c r="C427" s="119"/>
      <c r="D427" s="119"/>
    </row>
    <row r="428" spans="1:4" x14ac:dyDescent="0.3">
      <c r="A428" s="119"/>
      <c r="C428" s="119"/>
      <c r="D428" s="119"/>
    </row>
    <row r="429" spans="1:4" x14ac:dyDescent="0.3">
      <c r="A429" s="119"/>
      <c r="C429" s="119"/>
      <c r="D429" s="119"/>
    </row>
    <row r="430" spans="1:4" x14ac:dyDescent="0.3">
      <c r="A430" s="119"/>
      <c r="C430" s="119"/>
      <c r="D430" s="119"/>
    </row>
    <row r="431" spans="1:4" x14ac:dyDescent="0.3">
      <c r="A431" s="119"/>
      <c r="C431" s="119"/>
      <c r="D431" s="119"/>
    </row>
    <row r="432" spans="1:4" x14ac:dyDescent="0.3">
      <c r="A432" s="119"/>
      <c r="C432" s="119"/>
      <c r="D432" s="119"/>
    </row>
    <row r="433" spans="1:4" x14ac:dyDescent="0.3">
      <c r="A433" s="119"/>
      <c r="C433" s="119"/>
      <c r="D433" s="119"/>
    </row>
    <row r="434" spans="1:4" x14ac:dyDescent="0.3">
      <c r="A434" s="119"/>
      <c r="C434" s="119"/>
      <c r="D434" s="119"/>
    </row>
    <row r="435" spans="1:4" x14ac:dyDescent="0.3">
      <c r="A435" s="119"/>
      <c r="C435" s="119"/>
      <c r="D435" s="119"/>
    </row>
    <row r="436" spans="1:4" x14ac:dyDescent="0.3">
      <c r="A436" s="119"/>
      <c r="C436" s="119"/>
      <c r="D436" s="119"/>
    </row>
    <row r="437" spans="1:4" x14ac:dyDescent="0.3">
      <c r="A437" s="119"/>
      <c r="C437" s="119"/>
      <c r="D437" s="119"/>
    </row>
    <row r="438" spans="1:4" x14ac:dyDescent="0.3">
      <c r="A438" s="119"/>
      <c r="C438" s="119"/>
      <c r="D438" s="119"/>
    </row>
    <row r="439" spans="1:4" x14ac:dyDescent="0.3">
      <c r="A439" s="119"/>
      <c r="C439" s="119"/>
      <c r="D439" s="119"/>
    </row>
    <row r="440" spans="1:4" x14ac:dyDescent="0.3">
      <c r="A440" s="119"/>
      <c r="C440" s="119"/>
      <c r="D440" s="119"/>
    </row>
    <row r="441" spans="1:4" x14ac:dyDescent="0.3">
      <c r="A441" s="119"/>
      <c r="C441" s="119"/>
      <c r="D441" s="119"/>
    </row>
    <row r="442" spans="1:4" x14ac:dyDescent="0.3">
      <c r="A442" s="119"/>
      <c r="C442" s="119"/>
      <c r="D442" s="119"/>
    </row>
    <row r="443" spans="1:4" x14ac:dyDescent="0.3">
      <c r="A443" s="119"/>
      <c r="C443" s="119"/>
      <c r="D443" s="119"/>
    </row>
    <row r="444" spans="1:4" x14ac:dyDescent="0.3">
      <c r="A444" s="119"/>
      <c r="C444" s="119"/>
      <c r="D444" s="119"/>
    </row>
    <row r="445" spans="1:4" x14ac:dyDescent="0.3">
      <c r="A445" s="119"/>
      <c r="C445" s="119"/>
      <c r="D445" s="119"/>
    </row>
    <row r="446" spans="1:4" x14ac:dyDescent="0.3">
      <c r="A446" s="119"/>
      <c r="C446" s="119"/>
      <c r="D446" s="119"/>
    </row>
    <row r="447" spans="1:4" x14ac:dyDescent="0.3">
      <c r="A447" s="119"/>
      <c r="C447" s="119"/>
      <c r="D447" s="119"/>
    </row>
    <row r="448" spans="1:4" x14ac:dyDescent="0.3">
      <c r="A448" s="119"/>
      <c r="C448" s="119"/>
      <c r="D448" s="119"/>
    </row>
    <row r="449" spans="1:4" x14ac:dyDescent="0.3">
      <c r="A449" s="119"/>
      <c r="C449" s="119"/>
      <c r="D449" s="119"/>
    </row>
    <row r="450" spans="1:4" x14ac:dyDescent="0.3">
      <c r="A450" s="119"/>
      <c r="C450" s="119"/>
      <c r="D450" s="119"/>
    </row>
    <row r="451" spans="1:4" x14ac:dyDescent="0.3">
      <c r="A451" s="119"/>
      <c r="C451" s="119"/>
      <c r="D451" s="119"/>
    </row>
    <row r="452" spans="1:4" x14ac:dyDescent="0.3">
      <c r="A452" s="119"/>
      <c r="C452" s="119"/>
      <c r="D452" s="119"/>
    </row>
    <row r="453" spans="1:4" x14ac:dyDescent="0.3">
      <c r="A453" s="119"/>
      <c r="C453" s="119"/>
      <c r="D453" s="119"/>
    </row>
    <row r="454" spans="1:4" x14ac:dyDescent="0.3">
      <c r="A454" s="119"/>
      <c r="C454" s="119"/>
      <c r="D454" s="119"/>
    </row>
    <row r="455" spans="1:4" x14ac:dyDescent="0.3">
      <c r="A455" s="119"/>
      <c r="C455" s="119"/>
      <c r="D455" s="119"/>
    </row>
    <row r="456" spans="1:4" x14ac:dyDescent="0.3">
      <c r="A456" s="119"/>
      <c r="C456" s="119"/>
      <c r="D456" s="119"/>
    </row>
    <row r="457" spans="1:4" x14ac:dyDescent="0.3">
      <c r="A457" s="119"/>
      <c r="C457" s="119"/>
      <c r="D457" s="119"/>
    </row>
    <row r="458" spans="1:4" x14ac:dyDescent="0.3">
      <c r="A458" s="119"/>
      <c r="C458" s="119"/>
      <c r="D458" s="119"/>
    </row>
    <row r="459" spans="1:4" x14ac:dyDescent="0.3">
      <c r="A459" s="119"/>
      <c r="C459" s="119"/>
      <c r="D459" s="119"/>
    </row>
    <row r="460" spans="1:4" x14ac:dyDescent="0.3">
      <c r="A460" s="119"/>
      <c r="C460" s="119"/>
      <c r="D460" s="119"/>
    </row>
    <row r="461" spans="1:4" x14ac:dyDescent="0.3">
      <c r="A461" s="119"/>
      <c r="C461" s="119"/>
      <c r="D461" s="119"/>
    </row>
    <row r="462" spans="1:4" x14ac:dyDescent="0.3">
      <c r="A462" s="119"/>
      <c r="C462" s="119"/>
      <c r="D462" s="119"/>
    </row>
    <row r="463" spans="1:4" x14ac:dyDescent="0.3">
      <c r="A463" s="119"/>
      <c r="C463" s="119"/>
      <c r="D463" s="119"/>
    </row>
    <row r="464" spans="1:4" x14ac:dyDescent="0.3">
      <c r="A464" s="119"/>
      <c r="C464" s="119"/>
      <c r="D464" s="119"/>
    </row>
    <row r="465" spans="1:4" x14ac:dyDescent="0.3">
      <c r="A465" s="119"/>
      <c r="C465" s="119"/>
      <c r="D465" s="119"/>
    </row>
    <row r="466" spans="1:4" x14ac:dyDescent="0.3">
      <c r="A466" s="119"/>
      <c r="C466" s="119"/>
      <c r="D466" s="119"/>
    </row>
    <row r="467" spans="1:4" x14ac:dyDescent="0.3">
      <c r="A467" s="119"/>
      <c r="C467" s="119"/>
      <c r="D467" s="119"/>
    </row>
    <row r="468" spans="1:4" x14ac:dyDescent="0.3">
      <c r="A468" s="119"/>
      <c r="C468" s="119"/>
      <c r="D468" s="119"/>
    </row>
    <row r="469" spans="1:4" x14ac:dyDescent="0.3">
      <c r="A469" s="119"/>
      <c r="C469" s="119"/>
      <c r="D469" s="119"/>
    </row>
    <row r="470" spans="1:4" x14ac:dyDescent="0.3">
      <c r="A470" s="119"/>
      <c r="C470" s="119"/>
      <c r="D470" s="119"/>
    </row>
    <row r="471" spans="1:4" x14ac:dyDescent="0.3">
      <c r="A471" s="119"/>
      <c r="C471" s="119"/>
      <c r="D471" s="119"/>
    </row>
    <row r="472" spans="1:4" x14ac:dyDescent="0.3">
      <c r="A472" s="119"/>
      <c r="C472" s="119"/>
      <c r="D472" s="119"/>
    </row>
    <row r="473" spans="1:4" x14ac:dyDescent="0.3">
      <c r="A473" s="119"/>
      <c r="C473" s="119"/>
      <c r="D473" s="119"/>
    </row>
    <row r="474" spans="1:4" x14ac:dyDescent="0.3">
      <c r="A474" s="119"/>
      <c r="C474" s="119"/>
      <c r="D474" s="119"/>
    </row>
    <row r="475" spans="1:4" x14ac:dyDescent="0.3">
      <c r="A475" s="119"/>
      <c r="C475" s="119"/>
      <c r="D475" s="119"/>
    </row>
    <row r="476" spans="1:4" x14ac:dyDescent="0.3">
      <c r="A476" s="119"/>
      <c r="C476" s="119"/>
      <c r="D476" s="119"/>
    </row>
    <row r="477" spans="1:4" x14ac:dyDescent="0.3">
      <c r="A477" s="119"/>
      <c r="C477" s="119"/>
      <c r="D477" s="119"/>
    </row>
    <row r="478" spans="1:4" x14ac:dyDescent="0.3">
      <c r="A478" s="119"/>
      <c r="C478" s="119"/>
      <c r="D478" s="119"/>
    </row>
    <row r="479" spans="1:4" x14ac:dyDescent="0.3">
      <c r="A479" s="119"/>
      <c r="C479" s="119"/>
      <c r="D479" s="119"/>
    </row>
    <row r="480" spans="1:4" x14ac:dyDescent="0.3">
      <c r="A480" s="119"/>
      <c r="C480" s="119"/>
      <c r="D480" s="119"/>
    </row>
    <row r="481" spans="1:4" x14ac:dyDescent="0.3">
      <c r="A481" s="119"/>
      <c r="C481" s="119"/>
      <c r="D481" s="119"/>
    </row>
    <row r="482" spans="1:4" x14ac:dyDescent="0.3">
      <c r="A482" s="119"/>
      <c r="C482" s="119"/>
      <c r="D482" s="119"/>
    </row>
    <row r="483" spans="1:4" x14ac:dyDescent="0.3">
      <c r="A483" s="119"/>
      <c r="C483" s="119"/>
      <c r="D483" s="119"/>
    </row>
    <row r="484" spans="1:4" x14ac:dyDescent="0.3">
      <c r="A484" s="119"/>
      <c r="C484" s="119"/>
      <c r="D484" s="119"/>
    </row>
    <row r="485" spans="1:4" x14ac:dyDescent="0.3">
      <c r="A485" s="119"/>
      <c r="C485" s="119"/>
      <c r="D485" s="119"/>
    </row>
    <row r="486" spans="1:4" x14ac:dyDescent="0.3">
      <c r="A486" s="119"/>
      <c r="C486" s="119"/>
      <c r="D486" s="119"/>
    </row>
    <row r="487" spans="1:4" x14ac:dyDescent="0.3">
      <c r="A487" s="119"/>
      <c r="C487" s="119"/>
      <c r="D487" s="119"/>
    </row>
    <row r="488" spans="1:4" x14ac:dyDescent="0.3">
      <c r="A488" s="119"/>
      <c r="C488" s="119"/>
      <c r="D488" s="119"/>
    </row>
    <row r="489" spans="1:4" x14ac:dyDescent="0.3">
      <c r="A489" s="119"/>
      <c r="C489" s="119"/>
      <c r="D489" s="119"/>
    </row>
    <row r="490" spans="1:4" x14ac:dyDescent="0.3">
      <c r="A490" s="119"/>
      <c r="C490" s="119"/>
      <c r="D490" s="119"/>
    </row>
    <row r="491" spans="1:4" x14ac:dyDescent="0.3">
      <c r="A491" s="119"/>
      <c r="C491" s="119"/>
      <c r="D491" s="119"/>
    </row>
    <row r="492" spans="1:4" x14ac:dyDescent="0.3">
      <c r="A492" s="119"/>
      <c r="C492" s="119"/>
      <c r="D492" s="119"/>
    </row>
    <row r="493" spans="1:4" x14ac:dyDescent="0.3">
      <c r="A493" s="119"/>
      <c r="C493" s="119"/>
      <c r="D493" s="119"/>
    </row>
    <row r="494" spans="1:4" x14ac:dyDescent="0.3">
      <c r="A494" s="119"/>
      <c r="C494" s="119"/>
      <c r="D494" s="119"/>
    </row>
    <row r="495" spans="1:4" x14ac:dyDescent="0.3">
      <c r="A495" s="119"/>
      <c r="C495" s="119"/>
      <c r="D495" s="119"/>
    </row>
    <row r="496" spans="1:4" x14ac:dyDescent="0.3">
      <c r="A496" s="119"/>
      <c r="C496" s="119"/>
      <c r="D496" s="119"/>
    </row>
    <row r="497" spans="1:4" x14ac:dyDescent="0.3">
      <c r="A497" s="119"/>
      <c r="C497" s="119"/>
      <c r="D497" s="119"/>
    </row>
    <row r="498" spans="1:4" x14ac:dyDescent="0.3">
      <c r="A498" s="119"/>
      <c r="C498" s="119"/>
      <c r="D498" s="119"/>
    </row>
    <row r="499" spans="1:4" x14ac:dyDescent="0.3">
      <c r="A499" s="119"/>
      <c r="C499" s="119"/>
      <c r="D499" s="119"/>
    </row>
    <row r="500" spans="1:4" x14ac:dyDescent="0.3">
      <c r="A500" s="119"/>
      <c r="C500" s="119"/>
      <c r="D500" s="119"/>
    </row>
    <row r="501" spans="1:4" x14ac:dyDescent="0.3">
      <c r="A501" s="119"/>
      <c r="C501" s="119"/>
      <c r="D501" s="119"/>
    </row>
    <row r="502" spans="1:4" x14ac:dyDescent="0.3">
      <c r="A502" s="119"/>
      <c r="C502" s="119"/>
      <c r="D502" s="119"/>
    </row>
    <row r="503" spans="1:4" x14ac:dyDescent="0.3">
      <c r="A503" s="119"/>
      <c r="C503" s="119"/>
      <c r="D503" s="119"/>
    </row>
    <row r="504" spans="1:4" x14ac:dyDescent="0.3">
      <c r="A504" s="119"/>
      <c r="C504" s="119"/>
      <c r="D504" s="119"/>
    </row>
    <row r="505" spans="1:4" x14ac:dyDescent="0.3">
      <c r="A505" s="119"/>
      <c r="C505" s="119"/>
      <c r="D505" s="119"/>
    </row>
    <row r="506" spans="1:4" x14ac:dyDescent="0.3">
      <c r="A506" s="119"/>
      <c r="C506" s="119"/>
      <c r="D506" s="119"/>
    </row>
    <row r="507" spans="1:4" x14ac:dyDescent="0.3">
      <c r="A507" s="119"/>
      <c r="C507" s="119"/>
      <c r="D507" s="119"/>
    </row>
    <row r="508" spans="1:4" x14ac:dyDescent="0.3">
      <c r="A508" s="119"/>
      <c r="C508" s="119"/>
      <c r="D508" s="119"/>
    </row>
    <row r="509" spans="1:4" x14ac:dyDescent="0.3">
      <c r="A509" s="119"/>
      <c r="C509" s="119"/>
      <c r="D509" s="119"/>
    </row>
    <row r="510" spans="1:4" x14ac:dyDescent="0.3">
      <c r="A510" s="119"/>
      <c r="C510" s="119"/>
      <c r="D510" s="119"/>
    </row>
    <row r="511" spans="1:4" x14ac:dyDescent="0.3">
      <c r="A511" s="119"/>
      <c r="C511" s="119"/>
      <c r="D511" s="119"/>
    </row>
    <row r="512" spans="1:4" x14ac:dyDescent="0.3">
      <c r="A512" s="119"/>
      <c r="C512" s="119"/>
      <c r="D512" s="119"/>
    </row>
    <row r="513" spans="1:4" x14ac:dyDescent="0.3">
      <c r="A513" s="119"/>
      <c r="C513" s="119"/>
      <c r="D513" s="119"/>
    </row>
    <row r="514" spans="1:4" x14ac:dyDescent="0.3">
      <c r="A514" s="119"/>
      <c r="C514" s="119"/>
      <c r="D514" s="119"/>
    </row>
    <row r="515" spans="1:4" x14ac:dyDescent="0.3">
      <c r="A515" s="119"/>
      <c r="C515" s="119"/>
      <c r="D515" s="119"/>
    </row>
    <row r="516" spans="1:4" x14ac:dyDescent="0.3">
      <c r="A516" s="119"/>
      <c r="C516" s="119"/>
      <c r="D516" s="119"/>
    </row>
    <row r="517" spans="1:4" x14ac:dyDescent="0.3">
      <c r="A517" s="119"/>
      <c r="C517" s="119"/>
      <c r="D517" s="119"/>
    </row>
    <row r="518" spans="1:4" x14ac:dyDescent="0.3">
      <c r="A518" s="119"/>
      <c r="C518" s="119"/>
      <c r="D518" s="119"/>
    </row>
    <row r="519" spans="1:4" x14ac:dyDescent="0.3">
      <c r="A519" s="119"/>
      <c r="C519" s="119"/>
      <c r="D519" s="119"/>
    </row>
    <row r="520" spans="1:4" x14ac:dyDescent="0.3">
      <c r="A520" s="119"/>
      <c r="C520" s="119"/>
      <c r="D520" s="119"/>
    </row>
    <row r="521" spans="1:4" x14ac:dyDescent="0.3">
      <c r="A521" s="119"/>
      <c r="C521" s="119"/>
      <c r="D521" s="119"/>
    </row>
    <row r="522" spans="1:4" x14ac:dyDescent="0.3">
      <c r="A522" s="119"/>
      <c r="C522" s="119"/>
      <c r="D522" s="119"/>
    </row>
    <row r="523" spans="1:4" x14ac:dyDescent="0.3">
      <c r="A523" s="119"/>
      <c r="C523" s="119"/>
      <c r="D523" s="119"/>
    </row>
    <row r="524" spans="1:4" x14ac:dyDescent="0.3">
      <c r="A524" s="119"/>
      <c r="C524" s="119"/>
      <c r="D524" s="119"/>
    </row>
    <row r="525" spans="1:4" x14ac:dyDescent="0.3">
      <c r="A525" s="119"/>
      <c r="C525" s="119"/>
      <c r="D525" s="119"/>
    </row>
    <row r="526" spans="1:4" x14ac:dyDescent="0.3">
      <c r="A526" s="119"/>
      <c r="C526" s="119"/>
      <c r="D526" s="119"/>
    </row>
    <row r="527" spans="1:4" x14ac:dyDescent="0.3">
      <c r="A527" s="119"/>
      <c r="C527" s="119"/>
      <c r="D527" s="119"/>
    </row>
    <row r="528" spans="1:4" x14ac:dyDescent="0.3">
      <c r="A528" s="119"/>
      <c r="C528" s="119"/>
      <c r="D528" s="119"/>
    </row>
    <row r="529" spans="1:4" x14ac:dyDescent="0.3">
      <c r="A529" s="119"/>
      <c r="C529" s="119"/>
      <c r="D529" s="119"/>
    </row>
    <row r="530" spans="1:4" x14ac:dyDescent="0.3">
      <c r="A530" s="119"/>
      <c r="C530" s="119"/>
      <c r="D530" s="119"/>
    </row>
    <row r="531" spans="1:4" x14ac:dyDescent="0.3">
      <c r="A531" s="119"/>
      <c r="C531" s="119"/>
      <c r="D531" s="119"/>
    </row>
    <row r="532" spans="1:4" x14ac:dyDescent="0.3">
      <c r="A532" s="119"/>
      <c r="C532" s="119"/>
      <c r="D532" s="119"/>
    </row>
    <row r="533" spans="1:4" x14ac:dyDescent="0.3">
      <c r="A533" s="119"/>
      <c r="C533" s="119"/>
      <c r="D533" s="119"/>
    </row>
    <row r="534" spans="1:4" x14ac:dyDescent="0.3">
      <c r="A534" s="119"/>
      <c r="C534" s="119"/>
      <c r="D534" s="119"/>
    </row>
    <row r="535" spans="1:4" x14ac:dyDescent="0.3">
      <c r="A535" s="119"/>
      <c r="C535" s="119"/>
      <c r="D535" s="119"/>
    </row>
    <row r="536" spans="1:4" x14ac:dyDescent="0.3">
      <c r="A536" s="119"/>
      <c r="C536" s="119"/>
      <c r="D536" s="119"/>
    </row>
    <row r="537" spans="1:4" x14ac:dyDescent="0.3">
      <c r="A537" s="119"/>
      <c r="C537" s="119"/>
      <c r="D537" s="119"/>
    </row>
    <row r="538" spans="1:4" x14ac:dyDescent="0.3">
      <c r="A538" s="119"/>
      <c r="C538" s="119"/>
      <c r="D538" s="119"/>
    </row>
    <row r="539" spans="1:4" x14ac:dyDescent="0.3">
      <c r="A539" s="119"/>
      <c r="C539" s="119"/>
      <c r="D539" s="119"/>
    </row>
    <row r="540" spans="1:4" x14ac:dyDescent="0.3">
      <c r="A540" s="119"/>
      <c r="C540" s="119"/>
      <c r="D540" s="119"/>
    </row>
    <row r="541" spans="1:4" x14ac:dyDescent="0.3">
      <c r="A541" s="119"/>
      <c r="C541" s="119"/>
      <c r="D541" s="119"/>
    </row>
    <row r="542" spans="1:4" x14ac:dyDescent="0.3">
      <c r="A542" s="119"/>
      <c r="C542" s="119"/>
      <c r="D542" s="119"/>
    </row>
    <row r="543" spans="1:4" x14ac:dyDescent="0.3">
      <c r="A543" s="119"/>
      <c r="C543" s="119"/>
      <c r="D543" s="119"/>
    </row>
    <row r="544" spans="1:4" x14ac:dyDescent="0.3">
      <c r="A544" s="119"/>
      <c r="C544" s="119"/>
      <c r="D544" s="119"/>
    </row>
    <row r="545" spans="1:4" x14ac:dyDescent="0.3">
      <c r="A545" s="119"/>
      <c r="C545" s="119"/>
      <c r="D545" s="119"/>
    </row>
    <row r="546" spans="1:4" x14ac:dyDescent="0.3">
      <c r="A546" s="119"/>
      <c r="C546" s="119"/>
      <c r="D546" s="119"/>
    </row>
    <row r="547" spans="1:4" x14ac:dyDescent="0.3">
      <c r="A547" s="119"/>
      <c r="C547" s="119"/>
      <c r="D547" s="119"/>
    </row>
    <row r="548" spans="1:4" x14ac:dyDescent="0.3">
      <c r="A548" s="119"/>
      <c r="C548" s="119"/>
      <c r="D548" s="119"/>
    </row>
    <row r="549" spans="1:4" x14ac:dyDescent="0.3">
      <c r="A549" s="119"/>
      <c r="C549" s="119"/>
      <c r="D549" s="119"/>
    </row>
    <row r="550" spans="1:4" x14ac:dyDescent="0.3">
      <c r="A550" s="119"/>
      <c r="C550" s="119"/>
      <c r="D550" s="119"/>
    </row>
    <row r="551" spans="1:4" x14ac:dyDescent="0.3">
      <c r="A551" s="119"/>
      <c r="C551" s="119"/>
      <c r="D551" s="119"/>
    </row>
    <row r="552" spans="1:4" x14ac:dyDescent="0.3">
      <c r="A552" s="119"/>
      <c r="C552" s="119"/>
      <c r="D552" s="119"/>
    </row>
    <row r="553" spans="1:4" x14ac:dyDescent="0.3">
      <c r="A553" s="119"/>
      <c r="C553" s="119"/>
      <c r="D553" s="119"/>
    </row>
    <row r="554" spans="1:4" x14ac:dyDescent="0.3">
      <c r="A554" s="119"/>
      <c r="C554" s="119"/>
      <c r="D554" s="119"/>
    </row>
    <row r="555" spans="1:4" x14ac:dyDescent="0.3">
      <c r="A555" s="119"/>
      <c r="C555" s="119"/>
      <c r="D555" s="119"/>
    </row>
    <row r="556" spans="1:4" x14ac:dyDescent="0.3">
      <c r="A556" s="119"/>
      <c r="C556" s="119"/>
      <c r="D556" s="119"/>
    </row>
    <row r="557" spans="1:4" x14ac:dyDescent="0.3">
      <c r="A557" s="119"/>
      <c r="C557" s="119"/>
      <c r="D557" s="119"/>
    </row>
    <row r="558" spans="1:4" x14ac:dyDescent="0.3">
      <c r="A558" s="119"/>
      <c r="C558" s="119"/>
      <c r="D558" s="119"/>
    </row>
    <row r="559" spans="1:4" x14ac:dyDescent="0.3">
      <c r="A559" s="119"/>
      <c r="C559" s="119"/>
      <c r="D559" s="119"/>
    </row>
    <row r="560" spans="1:4" x14ac:dyDescent="0.3">
      <c r="A560" s="119"/>
      <c r="C560" s="119"/>
      <c r="D560" s="119"/>
    </row>
    <row r="561" spans="1:4" x14ac:dyDescent="0.3">
      <c r="A561" s="119"/>
      <c r="C561" s="119"/>
      <c r="D561" s="119"/>
    </row>
    <row r="562" spans="1:4" x14ac:dyDescent="0.3">
      <c r="A562" s="119"/>
      <c r="C562" s="119"/>
      <c r="D562" s="119"/>
    </row>
    <row r="563" spans="1:4" x14ac:dyDescent="0.3">
      <c r="A563" s="119"/>
      <c r="C563" s="119"/>
      <c r="D563" s="119"/>
    </row>
    <row r="564" spans="1:4" x14ac:dyDescent="0.3">
      <c r="A564" s="119"/>
      <c r="C564" s="119"/>
      <c r="D564" s="119"/>
    </row>
    <row r="565" spans="1:4" x14ac:dyDescent="0.3">
      <c r="A565" s="119"/>
      <c r="C565" s="119"/>
      <c r="D565" s="119"/>
    </row>
    <row r="566" spans="1:4" x14ac:dyDescent="0.3">
      <c r="A566" s="119"/>
      <c r="C566" s="119"/>
      <c r="D566" s="119"/>
    </row>
    <row r="567" spans="1:4" x14ac:dyDescent="0.3">
      <c r="A567" s="119"/>
      <c r="C567" s="119"/>
      <c r="D567" s="119"/>
    </row>
    <row r="568" spans="1:4" x14ac:dyDescent="0.3">
      <c r="A568" s="119"/>
      <c r="C568" s="119"/>
      <c r="D568" s="119"/>
    </row>
    <row r="569" spans="1:4" x14ac:dyDescent="0.3">
      <c r="A569" s="119"/>
      <c r="C569" s="119"/>
      <c r="D569" s="119"/>
    </row>
    <row r="570" spans="1:4" x14ac:dyDescent="0.3">
      <c r="A570" s="119"/>
      <c r="C570" s="119"/>
      <c r="D570" s="119"/>
    </row>
    <row r="571" spans="1:4" x14ac:dyDescent="0.3">
      <c r="A571" s="119"/>
      <c r="C571" s="119"/>
      <c r="D571" s="119"/>
    </row>
    <row r="572" spans="1:4" x14ac:dyDescent="0.3">
      <c r="A572" s="119"/>
      <c r="C572" s="119"/>
      <c r="D572" s="119"/>
    </row>
    <row r="573" spans="1:4" x14ac:dyDescent="0.3">
      <c r="A573" s="119"/>
      <c r="C573" s="119"/>
      <c r="D573" s="119"/>
    </row>
    <row r="574" spans="1:4" x14ac:dyDescent="0.3">
      <c r="A574" s="119"/>
      <c r="C574" s="119"/>
      <c r="D574" s="119"/>
    </row>
    <row r="575" spans="1:4" x14ac:dyDescent="0.3">
      <c r="A575" s="119"/>
      <c r="C575" s="119"/>
      <c r="D575" s="119"/>
    </row>
    <row r="576" spans="1:4" x14ac:dyDescent="0.3">
      <c r="A576" s="119"/>
      <c r="C576" s="119"/>
      <c r="D576" s="119"/>
    </row>
    <row r="577" spans="1:4" x14ac:dyDescent="0.3">
      <c r="A577" s="119"/>
      <c r="C577" s="119"/>
      <c r="D577" s="119"/>
    </row>
    <row r="578" spans="1:4" x14ac:dyDescent="0.3">
      <c r="A578" s="119"/>
      <c r="C578" s="119"/>
      <c r="D578" s="119"/>
    </row>
    <row r="579" spans="1:4" x14ac:dyDescent="0.3">
      <c r="A579" s="119"/>
      <c r="C579" s="119"/>
      <c r="D579" s="119"/>
    </row>
    <row r="580" spans="1:4" x14ac:dyDescent="0.3">
      <c r="A580" s="119"/>
      <c r="C580" s="119"/>
      <c r="D580" s="119"/>
    </row>
    <row r="581" spans="1:4" x14ac:dyDescent="0.3">
      <c r="A581" s="119"/>
      <c r="C581" s="119"/>
      <c r="D581" s="119"/>
    </row>
    <row r="582" spans="1:4" x14ac:dyDescent="0.3">
      <c r="A582" s="119"/>
      <c r="C582" s="119"/>
      <c r="D582" s="119"/>
    </row>
    <row r="583" spans="1:4" x14ac:dyDescent="0.3">
      <c r="A583" s="119"/>
      <c r="C583" s="119"/>
      <c r="D583" s="119"/>
    </row>
    <row r="584" spans="1:4" x14ac:dyDescent="0.3">
      <c r="A584" s="119"/>
      <c r="C584" s="119"/>
      <c r="D584" s="119"/>
    </row>
    <row r="585" spans="1:4" x14ac:dyDescent="0.3">
      <c r="A585" s="119"/>
      <c r="C585" s="119"/>
      <c r="D585" s="119"/>
    </row>
    <row r="586" spans="1:4" x14ac:dyDescent="0.3">
      <c r="A586" s="119"/>
      <c r="C586" s="119"/>
      <c r="D586" s="119"/>
    </row>
    <row r="587" spans="1:4" x14ac:dyDescent="0.3">
      <c r="A587" s="119"/>
      <c r="C587" s="119"/>
      <c r="D587" s="119"/>
    </row>
    <row r="588" spans="1:4" x14ac:dyDescent="0.3">
      <c r="A588" s="119"/>
      <c r="C588" s="119"/>
      <c r="D588" s="119"/>
    </row>
    <row r="589" spans="1:4" x14ac:dyDescent="0.3">
      <c r="A589" s="119"/>
      <c r="C589" s="119"/>
      <c r="D589" s="119"/>
    </row>
    <row r="590" spans="1:4" x14ac:dyDescent="0.3">
      <c r="A590" s="119"/>
      <c r="C590" s="119"/>
      <c r="D590" s="119"/>
    </row>
    <row r="591" spans="1:4" x14ac:dyDescent="0.3">
      <c r="A591" s="119"/>
      <c r="C591" s="119"/>
      <c r="D591" s="119"/>
    </row>
    <row r="592" spans="1:4" x14ac:dyDescent="0.3">
      <c r="A592" s="119"/>
      <c r="C592" s="119"/>
      <c r="D592" s="119"/>
    </row>
    <row r="593" spans="1:4" x14ac:dyDescent="0.3">
      <c r="A593" s="119"/>
      <c r="C593" s="119"/>
      <c r="D593" s="119"/>
    </row>
    <row r="594" spans="1:4" x14ac:dyDescent="0.3">
      <c r="A594" s="119"/>
      <c r="C594" s="119"/>
      <c r="D594" s="119"/>
    </row>
    <row r="595" spans="1:4" x14ac:dyDescent="0.3">
      <c r="A595" s="119"/>
      <c r="C595" s="119"/>
      <c r="D595" s="119"/>
    </row>
    <row r="596" spans="1:4" x14ac:dyDescent="0.3">
      <c r="A596" s="119"/>
      <c r="C596" s="119"/>
      <c r="D596" s="119"/>
    </row>
    <row r="597" spans="1:4" x14ac:dyDescent="0.3">
      <c r="A597" s="119"/>
      <c r="C597" s="119"/>
      <c r="D597" s="119"/>
    </row>
    <row r="598" spans="1:4" x14ac:dyDescent="0.3">
      <c r="A598" s="119"/>
      <c r="C598" s="119"/>
      <c r="D598" s="119"/>
    </row>
    <row r="599" spans="1:4" x14ac:dyDescent="0.3">
      <c r="A599" s="119"/>
      <c r="C599" s="119"/>
      <c r="D599" s="119"/>
    </row>
    <row r="600" spans="1:4" x14ac:dyDescent="0.3">
      <c r="A600" s="119"/>
      <c r="C600" s="119"/>
      <c r="D600" s="119"/>
    </row>
    <row r="601" spans="1:4" x14ac:dyDescent="0.3">
      <c r="A601" s="119"/>
      <c r="C601" s="119"/>
      <c r="D601" s="119"/>
    </row>
    <row r="602" spans="1:4" x14ac:dyDescent="0.3">
      <c r="A602" s="119"/>
      <c r="C602" s="119"/>
      <c r="D602" s="119"/>
    </row>
  </sheetData>
  <mergeCells count="53">
    <mergeCell ref="A16:E16"/>
    <mergeCell ref="A17:E17"/>
    <mergeCell ref="F1:G1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C42:E42"/>
    <mergeCell ref="A43:E43"/>
    <mergeCell ref="A44:E44"/>
    <mergeCell ref="C61:E61"/>
    <mergeCell ref="A62:E62"/>
    <mergeCell ref="A63:E63"/>
    <mergeCell ref="C70:E70"/>
    <mergeCell ref="A71:B71"/>
    <mergeCell ref="C71:E74"/>
    <mergeCell ref="A72:B72"/>
    <mergeCell ref="A73:B73"/>
    <mergeCell ref="A74:B74"/>
    <mergeCell ref="A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100:E100"/>
    <mergeCell ref="C101:E101"/>
    <mergeCell ref="D95:E95"/>
    <mergeCell ref="D96:E96"/>
    <mergeCell ref="D97:E97"/>
    <mergeCell ref="D98:E98"/>
    <mergeCell ref="D99:E99"/>
  </mergeCells>
  <phoneticPr fontId="45" type="noConversion"/>
  <conditionalFormatting sqref="B319:B425">
    <cfRule type="duplicateValues" dxfId="242" priority="102"/>
  </conditionalFormatting>
  <conditionalFormatting sqref="E319:E425">
    <cfRule type="duplicateValues" dxfId="241" priority="139"/>
  </conditionalFormatting>
  <conditionalFormatting sqref="B49:B50">
    <cfRule type="duplicateValues" dxfId="240" priority="22"/>
  </conditionalFormatting>
  <conditionalFormatting sqref="B51:B53">
    <cfRule type="duplicateValues" dxfId="239" priority="21"/>
  </conditionalFormatting>
  <conditionalFormatting sqref="B54">
    <cfRule type="duplicateValues" dxfId="238" priority="20"/>
  </conditionalFormatting>
  <conditionalFormatting sqref="B55:B57">
    <cfRule type="duplicateValues" dxfId="237" priority="19"/>
  </conditionalFormatting>
  <conditionalFormatting sqref="B93">
    <cfRule type="duplicateValues" dxfId="236" priority="18"/>
  </conditionalFormatting>
  <conditionalFormatting sqref="B92">
    <cfRule type="duplicateValues" dxfId="235" priority="17"/>
  </conditionalFormatting>
  <conditionalFormatting sqref="B91">
    <cfRule type="duplicateValues" dxfId="234" priority="16"/>
  </conditionalFormatting>
  <conditionalFormatting sqref="B90">
    <cfRule type="duplicateValues" dxfId="233" priority="15"/>
  </conditionalFormatting>
  <conditionalFormatting sqref="B65:B67">
    <cfRule type="duplicateValues" dxfId="232" priority="14"/>
  </conditionalFormatting>
  <conditionalFormatting sqref="B89">
    <cfRule type="duplicateValues" dxfId="231" priority="13"/>
  </conditionalFormatting>
  <conditionalFormatting sqref="B88">
    <cfRule type="duplicateValues" dxfId="230" priority="12"/>
  </conditionalFormatting>
  <conditionalFormatting sqref="B37">
    <cfRule type="duplicateValues" dxfId="229" priority="11"/>
  </conditionalFormatting>
  <conditionalFormatting sqref="B39:B40">
    <cfRule type="duplicateValues" dxfId="228" priority="10"/>
  </conditionalFormatting>
  <conditionalFormatting sqref="B100">
    <cfRule type="duplicateValues" dxfId="227" priority="9"/>
  </conditionalFormatting>
  <conditionalFormatting sqref="B99">
    <cfRule type="duplicateValues" dxfId="226" priority="8"/>
  </conditionalFormatting>
  <conditionalFormatting sqref="B98">
    <cfRule type="duplicateValues" dxfId="225" priority="7"/>
  </conditionalFormatting>
  <conditionalFormatting sqref="B96">
    <cfRule type="duplicateValues" dxfId="224" priority="6"/>
  </conditionalFormatting>
  <conditionalFormatting sqref="B95">
    <cfRule type="duplicateValues" dxfId="223" priority="5"/>
  </conditionalFormatting>
  <conditionalFormatting sqref="B94">
    <cfRule type="duplicateValues" dxfId="222" priority="4"/>
  </conditionalFormatting>
  <conditionalFormatting sqref="B60">
    <cfRule type="duplicateValues" dxfId="221" priority="3"/>
  </conditionalFormatting>
  <conditionalFormatting sqref="B101:B318 B70:B81 B61:B63 B1:B7 B32:B36 B87 B58 B42:B44 B9:B12 B14:B17 B19:B24 B97 B46:B48 B68 B83:B84 B38">
    <cfRule type="duplicateValues" dxfId="220" priority="23"/>
  </conditionalFormatting>
  <conditionalFormatting sqref="B25:B31">
    <cfRule type="duplicateValues" dxfId="219" priority="24"/>
  </conditionalFormatting>
  <conditionalFormatting sqref="B59">
    <cfRule type="duplicateValues" dxfId="218" priority="25"/>
  </conditionalFormatting>
  <conditionalFormatting sqref="B69">
    <cfRule type="duplicateValues" dxfId="217" priority="26"/>
  </conditionalFormatting>
  <conditionalFormatting sqref="B85:B86">
    <cfRule type="duplicateValues" dxfId="216" priority="27"/>
  </conditionalFormatting>
  <conditionalFormatting sqref="B65:B81 B1:B7 B46:B63 B19:B44 B14:B17 B9:B12 B83:B318">
    <cfRule type="duplicateValues" dxfId="215" priority="2"/>
  </conditionalFormatting>
  <conditionalFormatting sqref="B41">
    <cfRule type="duplicateValues" dxfId="214" priority="28"/>
  </conditionalFormatting>
  <conditionalFormatting sqref="B1:B81 B83:B1048576">
    <cfRule type="duplicateValues" dxfId="2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4140625" defaultRowHeight="14.4" x14ac:dyDescent="0.3"/>
  <cols>
    <col min="5" max="5" width="59.44140625" bestFit="1" customWidth="1"/>
  </cols>
  <sheetData>
    <row r="1" spans="2:5" s="119" customFormat="1" ht="24.75" customHeight="1" thickBot="1" x14ac:dyDescent="0.35">
      <c r="B1" s="136">
        <v>26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26 70 89 165 347 390 422 458 584 658 670 676 706 813 896                                                     </v>
      </c>
    </row>
    <row r="2" spans="2:5" s="119" customFormat="1" ht="18" thickBot="1" x14ac:dyDescent="0.35">
      <c r="B2" s="136">
        <v>70</v>
      </c>
      <c r="C2" s="130" t="s">
        <v>2404</v>
      </c>
    </row>
    <row r="3" spans="2:5" s="119" customFormat="1" ht="18" thickBot="1" x14ac:dyDescent="0.35">
      <c r="B3" s="136">
        <v>89</v>
      </c>
      <c r="C3" s="130" t="s">
        <v>2404</v>
      </c>
    </row>
    <row r="4" spans="2:5" s="119" customFormat="1" ht="18" thickBot="1" x14ac:dyDescent="0.35">
      <c r="B4" s="136">
        <v>165</v>
      </c>
      <c r="C4" s="130" t="s">
        <v>2404</v>
      </c>
    </row>
    <row r="5" spans="2:5" s="119" customFormat="1" ht="18" thickBot="1" x14ac:dyDescent="0.35">
      <c r="B5" s="136">
        <v>347</v>
      </c>
      <c r="C5" s="130" t="s">
        <v>2404</v>
      </c>
    </row>
    <row r="6" spans="2:5" s="119" customFormat="1" ht="18" thickBot="1" x14ac:dyDescent="0.35">
      <c r="B6" s="136">
        <v>390</v>
      </c>
      <c r="C6" s="130" t="s">
        <v>2404</v>
      </c>
    </row>
    <row r="7" spans="2:5" s="119" customFormat="1" ht="18" thickBot="1" x14ac:dyDescent="0.35">
      <c r="B7" s="136">
        <v>422</v>
      </c>
      <c r="C7" s="130" t="s">
        <v>2404</v>
      </c>
    </row>
    <row r="8" spans="2:5" s="119" customFormat="1" ht="18" thickBot="1" x14ac:dyDescent="0.35">
      <c r="B8" s="136">
        <v>458</v>
      </c>
      <c r="C8" s="130" t="s">
        <v>2404</v>
      </c>
    </row>
    <row r="9" spans="2:5" s="119" customFormat="1" ht="18" thickBot="1" x14ac:dyDescent="0.35">
      <c r="B9" s="136">
        <v>584</v>
      </c>
      <c r="C9" s="130" t="s">
        <v>2404</v>
      </c>
    </row>
    <row r="10" spans="2:5" s="119" customFormat="1" ht="18" thickBot="1" x14ac:dyDescent="0.35">
      <c r="B10" s="136">
        <v>658</v>
      </c>
      <c r="C10" s="130" t="s">
        <v>2404</v>
      </c>
    </row>
    <row r="11" spans="2:5" s="119" customFormat="1" ht="18" thickBot="1" x14ac:dyDescent="0.35">
      <c r="B11" s="136">
        <v>670</v>
      </c>
      <c r="C11" s="130" t="s">
        <v>2404</v>
      </c>
    </row>
    <row r="12" spans="2:5" s="119" customFormat="1" ht="18" thickBot="1" x14ac:dyDescent="0.35">
      <c r="B12" s="136">
        <v>676</v>
      </c>
      <c r="C12" s="130" t="s">
        <v>2404</v>
      </c>
    </row>
    <row r="13" spans="2:5" s="119" customFormat="1" ht="18" thickBot="1" x14ac:dyDescent="0.35">
      <c r="B13" s="136">
        <v>706</v>
      </c>
      <c r="C13" s="130" t="s">
        <v>2404</v>
      </c>
    </row>
    <row r="14" spans="2:5" s="119" customFormat="1" ht="18" thickBot="1" x14ac:dyDescent="0.35">
      <c r="B14" s="136">
        <v>813</v>
      </c>
      <c r="C14" s="130" t="s">
        <v>2404</v>
      </c>
    </row>
    <row r="15" spans="2:5" s="119" customFormat="1" ht="18" thickBot="1" x14ac:dyDescent="0.35">
      <c r="B15" s="136">
        <v>896</v>
      </c>
      <c r="C15" s="130" t="s">
        <v>2404</v>
      </c>
    </row>
    <row r="16" spans="2:5" s="119" customFormat="1" ht="18" thickBot="1" x14ac:dyDescent="0.35">
      <c r="B16" s="136"/>
      <c r="C16" s="130" t="s">
        <v>2404</v>
      </c>
    </row>
    <row r="17" spans="2:3" s="119" customFormat="1" ht="18" thickBot="1" x14ac:dyDescent="0.35">
      <c r="B17" s="136"/>
      <c r="C17" s="130" t="s">
        <v>2404</v>
      </c>
    </row>
    <row r="18" spans="2:3" s="119" customFormat="1" ht="18" thickBot="1" x14ac:dyDescent="0.35">
      <c r="B18" s="136"/>
      <c r="C18" s="130" t="s">
        <v>2404</v>
      </c>
    </row>
    <row r="19" spans="2:3" s="119" customFormat="1" ht="18" thickBot="1" x14ac:dyDescent="0.35">
      <c r="B19" s="136"/>
      <c r="C19" s="130" t="s">
        <v>2404</v>
      </c>
    </row>
    <row r="20" spans="2:3" s="119" customFormat="1" ht="18" thickBot="1" x14ac:dyDescent="0.35">
      <c r="B20" s="136"/>
      <c r="C20" s="130" t="s">
        <v>2404</v>
      </c>
    </row>
    <row r="21" spans="2:3" s="119" customFormat="1" ht="18" thickBot="1" x14ac:dyDescent="0.35">
      <c r="B21" s="136"/>
      <c r="C21" s="130" t="s">
        <v>2404</v>
      </c>
    </row>
    <row r="22" spans="2:3" s="119" customFormat="1" ht="18" thickBot="1" x14ac:dyDescent="0.35">
      <c r="B22" s="122"/>
      <c r="C22" s="130" t="s">
        <v>2404</v>
      </c>
    </row>
    <row r="23" spans="2:3" s="119" customFormat="1" ht="18" thickBot="1" x14ac:dyDescent="0.35">
      <c r="B23" s="122"/>
      <c r="C23" s="130" t="s">
        <v>2404</v>
      </c>
    </row>
    <row r="24" spans="2:3" s="119" customFormat="1" ht="18" thickBot="1" x14ac:dyDescent="0.35">
      <c r="B24" s="122"/>
      <c r="C24" s="130" t="s">
        <v>2404</v>
      </c>
    </row>
    <row r="25" spans="2:3" s="119" customFormat="1" ht="18" thickBot="1" x14ac:dyDescent="0.35">
      <c r="B25" s="122"/>
      <c r="C25" s="130" t="s">
        <v>2404</v>
      </c>
    </row>
    <row r="26" spans="2:3" s="119" customFormat="1" ht="18" thickBot="1" x14ac:dyDescent="0.35">
      <c r="B26" s="122"/>
      <c r="C26" s="130" t="s">
        <v>2404</v>
      </c>
    </row>
    <row r="27" spans="2:3" s="119" customFormat="1" ht="18" thickBot="1" x14ac:dyDescent="0.35">
      <c r="B27" s="122"/>
      <c r="C27" s="130" t="s">
        <v>2404</v>
      </c>
    </row>
    <row r="28" spans="2:3" s="119" customFormat="1" ht="18" thickBot="1" x14ac:dyDescent="0.35">
      <c r="B28" s="126"/>
      <c r="C28" s="130" t="s">
        <v>2404</v>
      </c>
    </row>
    <row r="29" spans="2:3" s="119" customFormat="1" ht="18" thickBot="1" x14ac:dyDescent="0.35">
      <c r="B29" s="126"/>
      <c r="C29" s="130" t="s">
        <v>2404</v>
      </c>
    </row>
    <row r="30" spans="2:3" s="119" customFormat="1" ht="18" thickBot="1" x14ac:dyDescent="0.35">
      <c r="B30" s="126"/>
      <c r="C30" s="130" t="s">
        <v>2404</v>
      </c>
    </row>
    <row r="31" spans="2:3" s="119" customFormat="1" ht="18" thickBot="1" x14ac:dyDescent="0.35">
      <c r="B31" s="126"/>
      <c r="C31" s="130" t="s">
        <v>2404</v>
      </c>
    </row>
    <row r="32" spans="2:3" s="119" customFormat="1" ht="18" thickBot="1" x14ac:dyDescent="0.35">
      <c r="B32" s="126"/>
      <c r="C32" s="130" t="s">
        <v>2404</v>
      </c>
    </row>
    <row r="33" spans="2:3" s="119" customFormat="1" ht="18" thickBot="1" x14ac:dyDescent="0.35">
      <c r="B33" s="126"/>
      <c r="C33" s="130" t="s">
        <v>2404</v>
      </c>
    </row>
    <row r="34" spans="2:3" s="119" customFormat="1" ht="18" thickBot="1" x14ac:dyDescent="0.35">
      <c r="B34" s="126"/>
      <c r="C34" s="130" t="s">
        <v>2404</v>
      </c>
    </row>
    <row r="35" spans="2:3" s="119" customFormat="1" ht="18" thickBot="1" x14ac:dyDescent="0.35">
      <c r="B35" s="126"/>
      <c r="C35" s="130" t="s">
        <v>2404</v>
      </c>
    </row>
    <row r="36" spans="2:3" s="119" customFormat="1" ht="18" thickBot="1" x14ac:dyDescent="0.35">
      <c r="B36" s="126"/>
      <c r="C36" s="130" t="s">
        <v>2404</v>
      </c>
    </row>
    <row r="37" spans="2:3" s="119" customFormat="1" ht="18" thickBot="1" x14ac:dyDescent="0.35">
      <c r="B37" s="126"/>
      <c r="C37" s="130" t="s">
        <v>2404</v>
      </c>
    </row>
    <row r="38" spans="2:3" s="119" customFormat="1" ht="18" thickBot="1" x14ac:dyDescent="0.35">
      <c r="B38" s="126"/>
      <c r="C38" s="130" t="s">
        <v>2404</v>
      </c>
    </row>
    <row r="39" spans="2:3" s="119" customFormat="1" ht="18" thickBot="1" x14ac:dyDescent="0.35">
      <c r="B39" s="126"/>
      <c r="C39" s="130" t="s">
        <v>2404</v>
      </c>
    </row>
    <row r="40" spans="2:3" s="119" customFormat="1" ht="18" thickBot="1" x14ac:dyDescent="0.35">
      <c r="B40" s="126"/>
      <c r="C40" s="130" t="s">
        <v>2404</v>
      </c>
    </row>
    <row r="41" spans="2:3" s="119" customFormat="1" ht="18" thickBot="1" x14ac:dyDescent="0.35">
      <c r="B41" s="126"/>
      <c r="C41" s="130" t="s">
        <v>2404</v>
      </c>
    </row>
    <row r="42" spans="2:3" s="119" customFormat="1" ht="18" thickBot="1" x14ac:dyDescent="0.35">
      <c r="B42" s="126"/>
      <c r="C42" s="130" t="s">
        <v>2404</v>
      </c>
    </row>
    <row r="43" spans="2:3" s="119" customFormat="1" ht="18" thickBot="1" x14ac:dyDescent="0.35">
      <c r="B43" s="126"/>
      <c r="C43" s="130" t="s">
        <v>2404</v>
      </c>
    </row>
    <row r="44" spans="2:3" s="119" customFormat="1" ht="18" thickBot="1" x14ac:dyDescent="0.35">
      <c r="B44" s="126"/>
      <c r="C44" s="130" t="s">
        <v>2404</v>
      </c>
    </row>
    <row r="45" spans="2:3" s="119" customFormat="1" ht="18" thickBot="1" x14ac:dyDescent="0.35">
      <c r="B45" s="126"/>
      <c r="C45" s="130" t="s">
        <v>2404</v>
      </c>
    </row>
    <row r="46" spans="2:3" s="119" customFormat="1" ht="18" thickBot="1" x14ac:dyDescent="0.35">
      <c r="B46" s="126"/>
      <c r="C46" s="130" t="s">
        <v>2404</v>
      </c>
    </row>
    <row r="47" spans="2:3" s="119" customFormat="1" ht="18" thickBot="1" x14ac:dyDescent="0.35">
      <c r="B47" s="126"/>
      <c r="C47" s="130" t="s">
        <v>2404</v>
      </c>
    </row>
    <row r="48" spans="2:3" s="119" customFormat="1" ht="18" thickBot="1" x14ac:dyDescent="0.35">
      <c r="B48" s="126"/>
      <c r="C48" s="130" t="s">
        <v>2404</v>
      </c>
    </row>
    <row r="49" spans="2:3" s="119" customFormat="1" ht="18" thickBot="1" x14ac:dyDescent="0.35">
      <c r="B49" s="126"/>
      <c r="C49" s="130" t="s">
        <v>2404</v>
      </c>
    </row>
    <row r="50" spans="2:3" s="119" customFormat="1" ht="18" thickBot="1" x14ac:dyDescent="0.35">
      <c r="B50" s="126"/>
      <c r="C50" s="130" t="s">
        <v>2404</v>
      </c>
    </row>
    <row r="51" spans="2:3" s="119" customFormat="1" ht="18" thickBot="1" x14ac:dyDescent="0.35">
      <c r="B51" s="126"/>
      <c r="C51" s="130" t="s">
        <v>2404</v>
      </c>
    </row>
    <row r="52" spans="2:3" s="119" customFormat="1" ht="18" thickBot="1" x14ac:dyDescent="0.35">
      <c r="B52" s="126"/>
      <c r="C52" s="130" t="s">
        <v>2404</v>
      </c>
    </row>
    <row r="53" spans="2:3" s="119" customFormat="1" ht="18" thickBot="1" x14ac:dyDescent="0.35">
      <c r="B53" s="126"/>
      <c r="C53" s="130" t="s">
        <v>2404</v>
      </c>
    </row>
    <row r="54" spans="2:3" s="119" customFormat="1" ht="18" thickBot="1" x14ac:dyDescent="0.35">
      <c r="B54" s="126"/>
      <c r="C54" s="130" t="s">
        <v>2404</v>
      </c>
    </row>
    <row r="55" spans="2:3" s="119" customFormat="1" ht="18" thickBot="1" x14ac:dyDescent="0.35">
      <c r="B55" s="126"/>
      <c r="C55" s="130" t="s">
        <v>2404</v>
      </c>
    </row>
    <row r="56" spans="2:3" s="119" customFormat="1" ht="18" thickBot="1" x14ac:dyDescent="0.35">
      <c r="B56" s="126"/>
      <c r="C56" s="130" t="s">
        <v>2404</v>
      </c>
    </row>
    <row r="57" spans="2:3" s="119" customFormat="1" ht="18" thickBot="1" x14ac:dyDescent="0.35">
      <c r="B57" s="125"/>
      <c r="C57" s="130" t="s">
        <v>2404</v>
      </c>
    </row>
    <row r="58" spans="2:3" s="119" customFormat="1" ht="18" thickBot="1" x14ac:dyDescent="0.35">
      <c r="B58" s="125"/>
      <c r="C58" s="130" t="s">
        <v>2404</v>
      </c>
    </row>
    <row r="59" spans="2:3" s="119" customFormat="1" ht="18" thickBot="1" x14ac:dyDescent="0.35">
      <c r="B59" s="125"/>
      <c r="C59" s="130" t="s">
        <v>2404</v>
      </c>
    </row>
    <row r="60" spans="2:3" s="119" customFormat="1" ht="18" thickBot="1" x14ac:dyDescent="0.35">
      <c r="B60" s="125"/>
      <c r="C60" s="130" t="s">
        <v>2404</v>
      </c>
    </row>
    <row r="61" spans="2:3" s="119" customFormat="1" ht="18" thickBot="1" x14ac:dyDescent="0.35">
      <c r="B61" s="126"/>
      <c r="C61" s="130" t="s">
        <v>2404</v>
      </c>
    </row>
    <row r="62" spans="2:3" s="119" customFormat="1" ht="18" thickBot="1" x14ac:dyDescent="0.35">
      <c r="B62" s="126"/>
      <c r="C62" s="130" t="s">
        <v>2404</v>
      </c>
    </row>
    <row r="63" spans="2:3" s="119" customFormat="1" ht="18" thickBot="1" x14ac:dyDescent="0.35">
      <c r="B63" s="126"/>
      <c r="C63" s="130" t="s">
        <v>2404</v>
      </c>
    </row>
    <row r="64" spans="2:3" s="119" customFormat="1" ht="18" thickBot="1" x14ac:dyDescent="0.35">
      <c r="B64" s="126"/>
      <c r="C64" s="130" t="s">
        <v>2404</v>
      </c>
    </row>
    <row r="65" spans="2:3" s="119" customFormat="1" ht="18" thickBot="1" x14ac:dyDescent="0.35">
      <c r="B65" s="126"/>
      <c r="C65" s="130" t="s">
        <v>2404</v>
      </c>
    </row>
    <row r="66" spans="2:3" s="119" customFormat="1" ht="18" thickBot="1" x14ac:dyDescent="0.35">
      <c r="B66" s="126"/>
      <c r="C66" s="130" t="s">
        <v>2404</v>
      </c>
    </row>
    <row r="67" spans="2:3" s="119" customFormat="1" ht="17.399999999999999" x14ac:dyDescent="0.3">
      <c r="B67" s="126"/>
      <c r="C67" s="130" t="s">
        <v>2404</v>
      </c>
    </row>
  </sheetData>
  <conditionalFormatting sqref="B61:B67">
    <cfRule type="duplicateValues" dxfId="212" priority="1032"/>
  </conditionalFormatting>
  <conditionalFormatting sqref="B61:B67">
    <cfRule type="duplicateValues" dxfId="211" priority="1031"/>
  </conditionalFormatting>
  <conditionalFormatting sqref="B57:B60">
    <cfRule type="duplicateValues" dxfId="210" priority="1029"/>
  </conditionalFormatting>
  <conditionalFormatting sqref="B57:B60">
    <cfRule type="duplicateValues" dxfId="209" priority="1030"/>
  </conditionalFormatting>
  <conditionalFormatting sqref="B40:B56">
    <cfRule type="duplicateValues" dxfId="208" priority="1028"/>
  </conditionalFormatting>
  <conditionalFormatting sqref="B39">
    <cfRule type="duplicateValues" dxfId="207" priority="1027"/>
  </conditionalFormatting>
  <conditionalFormatting sqref="B28:B38">
    <cfRule type="duplicateValues" dxfId="206" priority="1021"/>
  </conditionalFormatting>
  <conditionalFormatting sqref="B28:B38">
    <cfRule type="duplicateValues" dxfId="205" priority="1022"/>
    <cfRule type="duplicateValues" dxfId="204" priority="1023"/>
  </conditionalFormatting>
  <conditionalFormatting sqref="B28:B38">
    <cfRule type="duplicateValues" dxfId="203" priority="1024"/>
  </conditionalFormatting>
  <conditionalFormatting sqref="B28:B38">
    <cfRule type="duplicateValues" dxfId="202" priority="1020"/>
  </conditionalFormatting>
  <conditionalFormatting sqref="B28:B38">
    <cfRule type="duplicateValues" dxfId="201" priority="1025"/>
  </conditionalFormatting>
  <conditionalFormatting sqref="B28:B38">
    <cfRule type="duplicateValues" dxfId="200" priority="1026"/>
  </conditionalFormatting>
  <conditionalFormatting sqref="B25:B27">
    <cfRule type="duplicateValues" dxfId="199" priority="276"/>
  </conditionalFormatting>
  <conditionalFormatting sqref="B25:B27">
    <cfRule type="duplicateValues" dxfId="198" priority="275"/>
  </conditionalFormatting>
  <conditionalFormatting sqref="B25:B27">
    <cfRule type="duplicateValues" dxfId="197" priority="273"/>
    <cfRule type="duplicateValues" dxfId="196" priority="274"/>
  </conditionalFormatting>
  <conditionalFormatting sqref="B25:B27">
    <cfRule type="duplicateValues" dxfId="195" priority="270"/>
    <cfRule type="duplicateValues" dxfId="194" priority="271"/>
    <cfRule type="duplicateValues" dxfId="193" priority="272"/>
  </conditionalFormatting>
  <conditionalFormatting sqref="B22:B24">
    <cfRule type="duplicateValues" dxfId="192" priority="152"/>
  </conditionalFormatting>
  <conditionalFormatting sqref="B22:B24">
    <cfRule type="duplicateValues" dxfId="191" priority="151"/>
  </conditionalFormatting>
  <conditionalFormatting sqref="B22:B24">
    <cfRule type="duplicateValues" dxfId="190" priority="149"/>
    <cfRule type="duplicateValues" dxfId="189" priority="150"/>
  </conditionalFormatting>
  <conditionalFormatting sqref="B22:B24">
    <cfRule type="duplicateValues" dxfId="188" priority="146"/>
    <cfRule type="duplicateValues" dxfId="187" priority="147"/>
    <cfRule type="duplicateValues" dxfId="186" priority="148"/>
  </conditionalFormatting>
  <conditionalFormatting sqref="B22:B24">
    <cfRule type="duplicateValues" dxfId="185" priority="143"/>
    <cfRule type="duplicateValues" dxfId="184" priority="144"/>
    <cfRule type="duplicateValues" dxfId="183" priority="145"/>
  </conditionalFormatting>
  <conditionalFormatting sqref="B22:B24">
    <cfRule type="duplicateValues" dxfId="182" priority="141"/>
    <cfRule type="duplicateValues" dxfId="181" priority="142"/>
  </conditionalFormatting>
  <conditionalFormatting sqref="B22:B24">
    <cfRule type="duplicateValues" dxfId="180" priority="138"/>
    <cfRule type="duplicateValues" dxfId="179" priority="139"/>
    <cfRule type="duplicateValues" dxfId="178" priority="140"/>
  </conditionalFormatting>
  <conditionalFormatting sqref="B22:B24">
    <cfRule type="duplicateValues" dxfId="177" priority="137"/>
  </conditionalFormatting>
  <conditionalFormatting sqref="B22:B24">
    <cfRule type="duplicateValues" dxfId="176" priority="135"/>
    <cfRule type="duplicateValues" dxfId="175" priority="136"/>
  </conditionalFormatting>
  <conditionalFormatting sqref="B22:B24">
    <cfRule type="duplicateValues" dxfId="174" priority="132"/>
    <cfRule type="duplicateValues" dxfId="173" priority="133"/>
    <cfRule type="duplicateValues" dxfId="172" priority="134"/>
  </conditionalFormatting>
  <conditionalFormatting sqref="B22:B24">
    <cfRule type="duplicateValues" dxfId="171" priority="131"/>
  </conditionalFormatting>
  <conditionalFormatting sqref="B16:B21">
    <cfRule type="duplicateValues" dxfId="170" priority="68"/>
  </conditionalFormatting>
  <conditionalFormatting sqref="B19:B21">
    <cfRule type="duplicateValues" dxfId="169" priority="67"/>
  </conditionalFormatting>
  <conditionalFormatting sqref="B19:B21">
    <cfRule type="duplicateValues" dxfId="168" priority="66"/>
  </conditionalFormatting>
  <conditionalFormatting sqref="B19:B21">
    <cfRule type="duplicateValues" dxfId="167" priority="64"/>
    <cfRule type="duplicateValues" dxfId="166" priority="65"/>
  </conditionalFormatting>
  <conditionalFormatting sqref="B19:B21">
    <cfRule type="duplicateValues" dxfId="165" priority="61"/>
    <cfRule type="duplicateValues" dxfId="164" priority="62"/>
    <cfRule type="duplicateValues" dxfId="163" priority="63"/>
  </conditionalFormatting>
  <conditionalFormatting sqref="B16:B21">
    <cfRule type="duplicateValues" dxfId="162" priority="60"/>
  </conditionalFormatting>
  <conditionalFormatting sqref="B16:B21">
    <cfRule type="duplicateValues" dxfId="161" priority="58"/>
    <cfRule type="duplicateValues" dxfId="160" priority="59"/>
  </conditionalFormatting>
  <conditionalFormatting sqref="B16:B21">
    <cfRule type="duplicateValues" dxfId="159" priority="55"/>
    <cfRule type="duplicateValues" dxfId="158" priority="56"/>
    <cfRule type="duplicateValues" dxfId="157" priority="57"/>
  </conditionalFormatting>
  <conditionalFormatting sqref="B1:B15">
    <cfRule type="duplicateValues" dxfId="156" priority="21"/>
  </conditionalFormatting>
  <conditionalFormatting sqref="B1:B15">
    <cfRule type="duplicateValues" dxfId="155" priority="20"/>
  </conditionalFormatting>
  <conditionalFormatting sqref="B1:B15">
    <cfRule type="duplicateValues" dxfId="154" priority="18"/>
    <cfRule type="duplicateValues" dxfId="153" priority="19"/>
  </conditionalFormatting>
  <conditionalFormatting sqref="B1:B15">
    <cfRule type="duplicateValues" dxfId="152" priority="15"/>
    <cfRule type="duplicateValues" dxfId="151" priority="16"/>
    <cfRule type="duplicateValues" dxfId="150" priority="17"/>
  </conditionalFormatting>
  <conditionalFormatting sqref="B1:B15">
    <cfRule type="duplicateValues" dxfId="149" priority="12"/>
    <cfRule type="duplicateValues" dxfId="148" priority="13"/>
    <cfRule type="duplicateValues" dxfId="147" priority="14"/>
  </conditionalFormatting>
  <conditionalFormatting sqref="B1:B15">
    <cfRule type="duplicateValues" dxfId="146" priority="10"/>
    <cfRule type="duplicateValues" dxfId="145" priority="11"/>
  </conditionalFormatting>
  <conditionalFormatting sqref="B1:B15">
    <cfRule type="duplicateValues" dxfId="144" priority="9"/>
  </conditionalFormatting>
  <conditionalFormatting sqref="B1:B15">
    <cfRule type="duplicateValues" dxfId="143" priority="8"/>
  </conditionalFormatting>
  <conditionalFormatting sqref="B1:B15">
    <cfRule type="duplicateValues" dxfId="142" priority="7"/>
  </conditionalFormatting>
  <conditionalFormatting sqref="B1:B15">
    <cfRule type="duplicateValues" dxfId="141" priority="6"/>
  </conditionalFormatting>
  <conditionalFormatting sqref="B1:B15">
    <cfRule type="duplicateValues" dxfId="140" priority="4"/>
    <cfRule type="duplicateValues" dxfId="139" priority="5"/>
  </conditionalFormatting>
  <conditionalFormatting sqref="B1:B15">
    <cfRule type="duplicateValues" dxfId="138" priority="1"/>
    <cfRule type="duplicateValues" dxfId="137" priority="2"/>
    <cfRule type="duplicateValues" dxfId="13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397</v>
      </c>
      <c r="B2" s="38" t="s">
        <v>1490</v>
      </c>
      <c r="C2" s="38" t="s">
        <v>1273</v>
      </c>
    </row>
    <row r="3" spans="1:3" x14ac:dyDescent="0.3">
      <c r="A3" s="38">
        <v>1</v>
      </c>
      <c r="B3" s="38" t="s">
        <v>2355</v>
      </c>
      <c r="C3" s="38" t="s">
        <v>1271</v>
      </c>
    </row>
    <row r="4" spans="1:3" x14ac:dyDescent="0.3">
      <c r="A4" s="38">
        <v>2</v>
      </c>
      <c r="B4" s="38" t="s">
        <v>2127</v>
      </c>
      <c r="C4" s="38" t="s">
        <v>1270</v>
      </c>
    </row>
    <row r="5" spans="1:3" x14ac:dyDescent="0.3">
      <c r="A5" s="38">
        <v>3</v>
      </c>
      <c r="B5" s="38" t="s">
        <v>2131</v>
      </c>
      <c r="C5" s="38" t="s">
        <v>1273</v>
      </c>
    </row>
    <row r="6" spans="1:3" x14ac:dyDescent="0.3">
      <c r="A6" s="38">
        <v>4</v>
      </c>
      <c r="B6" s="38" t="s">
        <v>2154</v>
      </c>
      <c r="C6" s="38" t="s">
        <v>1273</v>
      </c>
    </row>
    <row r="7" spans="1:3" x14ac:dyDescent="0.3">
      <c r="A7" s="38">
        <v>5</v>
      </c>
      <c r="B7" s="38" t="s">
        <v>1997</v>
      </c>
      <c r="C7" s="38" t="s">
        <v>1272</v>
      </c>
    </row>
    <row r="8" spans="1:3" x14ac:dyDescent="0.3">
      <c r="A8" s="38">
        <v>6</v>
      </c>
      <c r="B8" s="38" t="s">
        <v>1998</v>
      </c>
      <c r="C8" s="38" t="s">
        <v>1272</v>
      </c>
    </row>
    <row r="9" spans="1:3" x14ac:dyDescent="0.3">
      <c r="A9" s="38">
        <v>7</v>
      </c>
      <c r="B9" s="38" t="s">
        <v>2523</v>
      </c>
      <c r="C9" s="38" t="s">
        <v>1272</v>
      </c>
    </row>
    <row r="10" spans="1:3" x14ac:dyDescent="0.3">
      <c r="A10" s="38">
        <v>8</v>
      </c>
      <c r="B10" s="38" t="s">
        <v>2003</v>
      </c>
      <c r="C10" s="38" t="s">
        <v>1273</v>
      </c>
    </row>
    <row r="11" spans="1:3" x14ac:dyDescent="0.3">
      <c r="A11" s="38">
        <v>9</v>
      </c>
      <c r="B11" s="38" t="s">
        <v>1996</v>
      </c>
      <c r="C11" s="38" t="s">
        <v>1273</v>
      </c>
    </row>
    <row r="12" spans="1:3" x14ac:dyDescent="0.3">
      <c r="A12" s="38">
        <v>10</v>
      </c>
      <c r="B12" s="38" t="s">
        <v>1299</v>
      </c>
      <c r="C12" s="38" t="s">
        <v>1270</v>
      </c>
    </row>
    <row r="13" spans="1:3" x14ac:dyDescent="0.3">
      <c r="A13" s="38">
        <v>11</v>
      </c>
      <c r="B13" s="38" t="s">
        <v>2129</v>
      </c>
      <c r="C13" s="38" t="s">
        <v>1273</v>
      </c>
    </row>
    <row r="14" spans="1:3" x14ac:dyDescent="0.3">
      <c r="A14" s="38">
        <v>12</v>
      </c>
      <c r="B14" s="38" t="s">
        <v>1300</v>
      </c>
      <c r="C14" s="38" t="s">
        <v>1270</v>
      </c>
    </row>
    <row r="15" spans="1:3" x14ac:dyDescent="0.3">
      <c r="A15" s="38">
        <v>13</v>
      </c>
      <c r="B15" s="38" t="s">
        <v>1301</v>
      </c>
      <c r="C15" s="38" t="s">
        <v>1270</v>
      </c>
    </row>
    <row r="16" spans="1:3" x14ac:dyDescent="0.3">
      <c r="A16" s="38">
        <v>14</v>
      </c>
      <c r="B16" s="38" t="s">
        <v>1302</v>
      </c>
      <c r="C16" s="38" t="s">
        <v>1270</v>
      </c>
    </row>
    <row r="17" spans="1:3" x14ac:dyDescent="0.3">
      <c r="A17" s="38">
        <v>15</v>
      </c>
      <c r="B17" s="38" t="s">
        <v>2128</v>
      </c>
      <c r="C17" s="38" t="s">
        <v>1270</v>
      </c>
    </row>
    <row r="18" spans="1:3" x14ac:dyDescent="0.3">
      <c r="A18" s="38">
        <v>16</v>
      </c>
      <c r="B18" s="38" t="s">
        <v>2132</v>
      </c>
      <c r="C18" s="38" t="s">
        <v>1271</v>
      </c>
    </row>
    <row r="19" spans="1:3" x14ac:dyDescent="0.3">
      <c r="A19" s="38">
        <v>17</v>
      </c>
      <c r="B19" s="38" t="s">
        <v>1303</v>
      </c>
      <c r="C19" s="38" t="s">
        <v>1271</v>
      </c>
    </row>
    <row r="20" spans="1:3" x14ac:dyDescent="0.3">
      <c r="A20" s="38">
        <v>18</v>
      </c>
      <c r="B20" s="38" t="s">
        <v>1304</v>
      </c>
      <c r="C20" s="38" t="s">
        <v>1270</v>
      </c>
    </row>
    <row r="21" spans="1:3" x14ac:dyDescent="0.3">
      <c r="A21" s="38">
        <v>19</v>
      </c>
      <c r="B21" s="38" t="s">
        <v>1305</v>
      </c>
      <c r="C21" s="38" t="s">
        <v>1270</v>
      </c>
    </row>
    <row r="22" spans="1:3" x14ac:dyDescent="0.3">
      <c r="A22" s="38">
        <v>20</v>
      </c>
      <c r="B22" s="38" t="s">
        <v>2327</v>
      </c>
      <c r="C22" s="38" t="s">
        <v>1270</v>
      </c>
    </row>
    <row r="23" spans="1:3" x14ac:dyDescent="0.3">
      <c r="A23" s="38">
        <v>21</v>
      </c>
      <c r="B23" s="38" t="s">
        <v>1306</v>
      </c>
      <c r="C23" s="38" t="s">
        <v>1270</v>
      </c>
    </row>
    <row r="24" spans="1:3" x14ac:dyDescent="0.3">
      <c r="A24" s="38">
        <v>22</v>
      </c>
      <c r="B24" s="38" t="s">
        <v>2374</v>
      </c>
      <c r="C24" s="38" t="s">
        <v>1273</v>
      </c>
    </row>
    <row r="25" spans="1:3" x14ac:dyDescent="0.3">
      <c r="A25" s="38">
        <v>23</v>
      </c>
      <c r="B25" s="38" t="s">
        <v>2356</v>
      </c>
      <c r="C25" s="38" t="s">
        <v>1270</v>
      </c>
    </row>
    <row r="26" spans="1:3" x14ac:dyDescent="0.3">
      <c r="A26" s="38">
        <v>24</v>
      </c>
      <c r="B26" s="38" t="s">
        <v>1307</v>
      </c>
      <c r="C26" s="38" t="s">
        <v>1270</v>
      </c>
    </row>
    <row r="27" spans="1:3" x14ac:dyDescent="0.3">
      <c r="A27" s="38">
        <v>26</v>
      </c>
      <c r="B27" s="38" t="s">
        <v>2135</v>
      </c>
      <c r="C27" s="38" t="s">
        <v>1270</v>
      </c>
    </row>
    <row r="28" spans="1:3" x14ac:dyDescent="0.3">
      <c r="A28" s="38">
        <v>27</v>
      </c>
      <c r="B28" s="38" t="s">
        <v>2140</v>
      </c>
      <c r="C28" s="38" t="s">
        <v>1271</v>
      </c>
    </row>
    <row r="29" spans="1:3" x14ac:dyDescent="0.3">
      <c r="A29" s="38">
        <v>28</v>
      </c>
      <c r="B29" s="38" t="s">
        <v>2176</v>
      </c>
      <c r="C29" s="38" t="s">
        <v>1271</v>
      </c>
    </row>
    <row r="30" spans="1:3" x14ac:dyDescent="0.3">
      <c r="A30" s="38">
        <v>29</v>
      </c>
      <c r="B30" s="38" t="s">
        <v>1308</v>
      </c>
      <c r="C30" s="38" t="s">
        <v>1270</v>
      </c>
    </row>
    <row r="31" spans="1:3" x14ac:dyDescent="0.3">
      <c r="A31" s="38">
        <v>30</v>
      </c>
      <c r="B31" s="38" t="s">
        <v>1309</v>
      </c>
      <c r="C31" s="38" t="s">
        <v>1273</v>
      </c>
    </row>
    <row r="32" spans="1:3" x14ac:dyDescent="0.3">
      <c r="A32" s="38">
        <v>31</v>
      </c>
      <c r="B32" s="38" t="s">
        <v>1310</v>
      </c>
      <c r="C32" s="38" t="s">
        <v>1270</v>
      </c>
    </row>
    <row r="33" spans="1:3" x14ac:dyDescent="0.3">
      <c r="A33" s="38">
        <v>32</v>
      </c>
      <c r="B33" s="38" t="s">
        <v>1311</v>
      </c>
      <c r="C33" s="38" t="s">
        <v>1270</v>
      </c>
    </row>
    <row r="34" spans="1:3" x14ac:dyDescent="0.3">
      <c r="A34" s="38">
        <v>33</v>
      </c>
      <c r="B34" s="38" t="s">
        <v>1312</v>
      </c>
      <c r="C34" s="38" t="s">
        <v>1272</v>
      </c>
    </row>
    <row r="35" spans="1:3" x14ac:dyDescent="0.3">
      <c r="A35" s="38">
        <v>34</v>
      </c>
      <c r="B35" s="38" t="s">
        <v>1313</v>
      </c>
      <c r="C35" s="38" t="s">
        <v>1270</v>
      </c>
    </row>
    <row r="36" spans="1:3" x14ac:dyDescent="0.3">
      <c r="A36" s="38">
        <v>35</v>
      </c>
      <c r="B36" s="38" t="s">
        <v>1314</v>
      </c>
      <c r="C36" s="38" t="s">
        <v>1270</v>
      </c>
    </row>
    <row r="37" spans="1:3" x14ac:dyDescent="0.3">
      <c r="A37" s="38">
        <v>36</v>
      </c>
      <c r="B37" s="38" t="s">
        <v>1315</v>
      </c>
      <c r="C37" s="38" t="s">
        <v>1270</v>
      </c>
    </row>
    <row r="38" spans="1:3" x14ac:dyDescent="0.3">
      <c r="A38" s="38">
        <v>37</v>
      </c>
      <c r="B38" s="38" t="s">
        <v>1316</v>
      </c>
      <c r="C38" s="38" t="s">
        <v>1270</v>
      </c>
    </row>
    <row r="39" spans="1:3" x14ac:dyDescent="0.3">
      <c r="A39" s="38">
        <v>39</v>
      </c>
      <c r="B39" s="38" t="s">
        <v>1317</v>
      </c>
      <c r="C39" s="38" t="s">
        <v>1270</v>
      </c>
    </row>
    <row r="40" spans="1:3" x14ac:dyDescent="0.3">
      <c r="A40" s="38">
        <v>40</v>
      </c>
      <c r="B40" s="38" t="s">
        <v>1318</v>
      </c>
      <c r="C40" s="38" t="s">
        <v>1273</v>
      </c>
    </row>
    <row r="41" spans="1:3" x14ac:dyDescent="0.3">
      <c r="A41" s="38">
        <v>42</v>
      </c>
      <c r="B41" s="38" t="s">
        <v>1319</v>
      </c>
      <c r="C41" s="38" t="s">
        <v>1273</v>
      </c>
    </row>
    <row r="42" spans="1:3" x14ac:dyDescent="0.3">
      <c r="A42" s="38">
        <v>43</v>
      </c>
      <c r="B42" s="38" t="s">
        <v>1320</v>
      </c>
      <c r="C42" s="38" t="s">
        <v>1270</v>
      </c>
    </row>
    <row r="43" spans="1:3" x14ac:dyDescent="0.3">
      <c r="A43" s="38">
        <v>44</v>
      </c>
      <c r="B43" s="38" t="s">
        <v>1321</v>
      </c>
      <c r="C43" s="38" t="s">
        <v>1272</v>
      </c>
    </row>
    <row r="44" spans="1:3" x14ac:dyDescent="0.3">
      <c r="A44" s="38">
        <v>45</v>
      </c>
      <c r="B44" s="38" t="s">
        <v>1322</v>
      </c>
      <c r="C44" s="38" t="s">
        <v>1272</v>
      </c>
    </row>
    <row r="45" spans="1:3" x14ac:dyDescent="0.3">
      <c r="A45" s="38">
        <v>47</v>
      </c>
      <c r="B45" s="38" t="s">
        <v>1323</v>
      </c>
      <c r="C45" s="38" t="s">
        <v>1272</v>
      </c>
    </row>
    <row r="46" spans="1:3" x14ac:dyDescent="0.3">
      <c r="A46" s="38">
        <v>48</v>
      </c>
      <c r="B46" s="38" t="s">
        <v>2389</v>
      </c>
      <c r="C46" s="38" t="s">
        <v>1272</v>
      </c>
    </row>
    <row r="47" spans="1:3" x14ac:dyDescent="0.3">
      <c r="A47" s="38">
        <v>50</v>
      </c>
      <c r="B47" s="38" t="s">
        <v>1324</v>
      </c>
      <c r="C47" s="38" t="s">
        <v>1272</v>
      </c>
    </row>
    <row r="48" spans="1:3" x14ac:dyDescent="0.3">
      <c r="A48" s="38">
        <v>52</v>
      </c>
      <c r="B48" s="38" t="s">
        <v>1325</v>
      </c>
      <c r="C48" s="38" t="s">
        <v>1273</v>
      </c>
    </row>
    <row r="49" spans="1:3" x14ac:dyDescent="0.3">
      <c r="A49" s="38">
        <v>53</v>
      </c>
      <c r="B49" s="38" t="s">
        <v>1326</v>
      </c>
      <c r="C49" s="38" t="s">
        <v>1273</v>
      </c>
    </row>
    <row r="50" spans="1:3" x14ac:dyDescent="0.3">
      <c r="A50" s="38">
        <v>54</v>
      </c>
      <c r="B50" s="38" t="s">
        <v>2310</v>
      </c>
      <c r="C50" s="38" t="s">
        <v>1270</v>
      </c>
    </row>
    <row r="51" spans="1:3" x14ac:dyDescent="0.3">
      <c r="A51" s="38">
        <v>56</v>
      </c>
      <c r="B51" s="38" t="s">
        <v>1327</v>
      </c>
      <c r="C51" s="38" t="s">
        <v>1270</v>
      </c>
    </row>
    <row r="52" spans="1:3" x14ac:dyDescent="0.3">
      <c r="A52" s="38">
        <v>57</v>
      </c>
      <c r="B52" s="38" t="s">
        <v>1328</v>
      </c>
      <c r="C52" s="38" t="s">
        <v>1270</v>
      </c>
    </row>
    <row r="53" spans="1:3" x14ac:dyDescent="0.3">
      <c r="A53" s="38">
        <v>60</v>
      </c>
      <c r="B53" s="38" t="s">
        <v>1329</v>
      </c>
      <c r="C53" s="38" t="s">
        <v>1270</v>
      </c>
    </row>
    <row r="54" spans="1:3" x14ac:dyDescent="0.3">
      <c r="A54" s="38">
        <v>62</v>
      </c>
      <c r="B54" s="38" t="s">
        <v>1330</v>
      </c>
      <c r="C54" s="38" t="s">
        <v>1273</v>
      </c>
    </row>
    <row r="55" spans="1:3" x14ac:dyDescent="0.3">
      <c r="A55" s="38">
        <v>63</v>
      </c>
      <c r="B55" s="38" t="s">
        <v>1331</v>
      </c>
      <c r="C55" s="38" t="s">
        <v>1273</v>
      </c>
    </row>
    <row r="56" spans="1:3" x14ac:dyDescent="0.3">
      <c r="A56" s="38">
        <v>64</v>
      </c>
      <c r="B56" s="38" t="s">
        <v>1332</v>
      </c>
      <c r="C56" s="38" t="s">
        <v>1273</v>
      </c>
    </row>
    <row r="57" spans="1:3" x14ac:dyDescent="0.3">
      <c r="A57" s="38">
        <v>67</v>
      </c>
      <c r="B57" s="38" t="s">
        <v>1333</v>
      </c>
      <c r="C57" s="38" t="s">
        <v>1271</v>
      </c>
    </row>
    <row r="58" spans="1:3" x14ac:dyDescent="0.3">
      <c r="A58" s="38">
        <v>68</v>
      </c>
      <c r="B58" s="38" t="s">
        <v>1334</v>
      </c>
      <c r="C58" s="38" t="s">
        <v>1271</v>
      </c>
    </row>
    <row r="59" spans="1:3" x14ac:dyDescent="0.3">
      <c r="A59" s="38">
        <v>70</v>
      </c>
      <c r="B59" s="38" t="s">
        <v>2313</v>
      </c>
      <c r="C59" s="38" t="s">
        <v>1270</v>
      </c>
    </row>
    <row r="60" spans="1:3" x14ac:dyDescent="0.3">
      <c r="A60" s="38">
        <v>72</v>
      </c>
      <c r="B60" s="38" t="s">
        <v>1335</v>
      </c>
      <c r="C60" s="38" t="s">
        <v>1273</v>
      </c>
    </row>
    <row r="61" spans="1:3" x14ac:dyDescent="0.3">
      <c r="A61" s="38">
        <v>73</v>
      </c>
      <c r="B61" s="38" t="s">
        <v>1336</v>
      </c>
      <c r="C61" s="38" t="s">
        <v>1273</v>
      </c>
    </row>
    <row r="62" spans="1:3" x14ac:dyDescent="0.3">
      <c r="A62" s="38">
        <v>74</v>
      </c>
      <c r="B62" s="38" t="s">
        <v>1337</v>
      </c>
      <c r="C62" s="38" t="s">
        <v>1273</v>
      </c>
    </row>
    <row r="63" spans="1:3" x14ac:dyDescent="0.3">
      <c r="A63" s="38">
        <v>75</v>
      </c>
      <c r="B63" s="38" t="s">
        <v>1338</v>
      </c>
      <c r="C63" s="38" t="s">
        <v>1273</v>
      </c>
    </row>
    <row r="64" spans="1:3" x14ac:dyDescent="0.3">
      <c r="A64" s="38">
        <v>76</v>
      </c>
      <c r="B64" s="38" t="s">
        <v>2319</v>
      </c>
      <c r="C64" s="38" t="s">
        <v>1273</v>
      </c>
    </row>
    <row r="65" spans="1:3" x14ac:dyDescent="0.3">
      <c r="A65" s="38">
        <v>77</v>
      </c>
      <c r="B65" s="38" t="s">
        <v>1339</v>
      </c>
      <c r="C65" s="38" t="s">
        <v>1273</v>
      </c>
    </row>
    <row r="66" spans="1:3" x14ac:dyDescent="0.3">
      <c r="A66" s="38">
        <v>78</v>
      </c>
      <c r="B66" s="38" t="s">
        <v>1340</v>
      </c>
      <c r="C66" s="38" t="s">
        <v>1271</v>
      </c>
    </row>
    <row r="67" spans="1:3" x14ac:dyDescent="0.3">
      <c r="A67" s="38">
        <v>79</v>
      </c>
      <c r="B67" s="38" t="s">
        <v>1341</v>
      </c>
      <c r="C67" s="38" t="s">
        <v>1273</v>
      </c>
    </row>
    <row r="68" spans="1:3" x14ac:dyDescent="0.3">
      <c r="A68" s="38">
        <v>84</v>
      </c>
      <c r="B68" s="38" t="s">
        <v>1342</v>
      </c>
      <c r="C68" s="38" t="s">
        <v>1272</v>
      </c>
    </row>
    <row r="69" spans="1:3" x14ac:dyDescent="0.3">
      <c r="A69" s="38">
        <v>85</v>
      </c>
      <c r="B69" s="38" t="s">
        <v>1343</v>
      </c>
      <c r="C69" s="38" t="s">
        <v>1270</v>
      </c>
    </row>
    <row r="70" spans="1:3" x14ac:dyDescent="0.3">
      <c r="A70" s="38">
        <v>87</v>
      </c>
      <c r="B70" s="38" t="s">
        <v>1344</v>
      </c>
      <c r="C70" s="38" t="s">
        <v>1270</v>
      </c>
    </row>
    <row r="71" spans="1:3" x14ac:dyDescent="0.3">
      <c r="A71" s="38">
        <v>88</v>
      </c>
      <c r="B71" s="38" t="s">
        <v>1345</v>
      </c>
      <c r="C71" s="38" t="s">
        <v>1273</v>
      </c>
    </row>
    <row r="72" spans="1:3" x14ac:dyDescent="0.3">
      <c r="A72" s="38">
        <v>89</v>
      </c>
      <c r="B72" s="38" t="s">
        <v>1346</v>
      </c>
      <c r="C72" s="38" t="s">
        <v>1272</v>
      </c>
    </row>
    <row r="73" spans="1:3" x14ac:dyDescent="0.3">
      <c r="A73" s="38">
        <v>90</v>
      </c>
      <c r="B73" s="38" t="s">
        <v>1347</v>
      </c>
      <c r="C73" s="38" t="s">
        <v>1271</v>
      </c>
    </row>
    <row r="74" spans="1:3" x14ac:dyDescent="0.3">
      <c r="A74" s="38">
        <v>91</v>
      </c>
      <c r="B74" s="38" t="s">
        <v>1348</v>
      </c>
      <c r="C74" s="38" t="s">
        <v>1273</v>
      </c>
    </row>
    <row r="75" spans="1:3" x14ac:dyDescent="0.3">
      <c r="A75" s="38">
        <v>92</v>
      </c>
      <c r="B75" s="38" t="s">
        <v>1349</v>
      </c>
      <c r="C75" s="38" t="s">
        <v>1273</v>
      </c>
    </row>
    <row r="76" spans="1:3" x14ac:dyDescent="0.3">
      <c r="A76" s="38">
        <v>93</v>
      </c>
      <c r="B76" s="38" t="s">
        <v>1350</v>
      </c>
      <c r="C76" s="38" t="s">
        <v>1273</v>
      </c>
    </row>
    <row r="77" spans="1:3" x14ac:dyDescent="0.3">
      <c r="A77" s="38">
        <v>94</v>
      </c>
      <c r="B77" s="38" t="s">
        <v>1351</v>
      </c>
      <c r="C77" s="38" t="s">
        <v>1273</v>
      </c>
    </row>
    <row r="78" spans="1:3" x14ac:dyDescent="0.3">
      <c r="A78" s="38">
        <v>95</v>
      </c>
      <c r="B78" s="38" t="s">
        <v>1352</v>
      </c>
      <c r="C78" s="38" t="s">
        <v>1273</v>
      </c>
    </row>
    <row r="79" spans="1:3" x14ac:dyDescent="0.3">
      <c r="A79" s="38">
        <v>96</v>
      </c>
      <c r="B79" s="38" t="s">
        <v>1885</v>
      </c>
      <c r="C79" s="38" t="s">
        <v>1270</v>
      </c>
    </row>
    <row r="80" spans="1:3" x14ac:dyDescent="0.3">
      <c r="A80" s="38">
        <v>97</v>
      </c>
      <c r="B80" s="38" t="s">
        <v>1353</v>
      </c>
      <c r="C80" s="38" t="s">
        <v>1273</v>
      </c>
    </row>
    <row r="81" spans="1:3" x14ac:dyDescent="0.3">
      <c r="A81" s="38">
        <v>98</v>
      </c>
      <c r="B81" s="38" t="s">
        <v>1354</v>
      </c>
      <c r="C81" s="38" t="s">
        <v>1273</v>
      </c>
    </row>
    <row r="82" spans="1:3" x14ac:dyDescent="0.3">
      <c r="A82" s="38">
        <v>99</v>
      </c>
      <c r="B82" s="38" t="s">
        <v>1355</v>
      </c>
      <c r="C82" s="38" t="s">
        <v>1273</v>
      </c>
    </row>
    <row r="83" spans="1:3" x14ac:dyDescent="0.3">
      <c r="A83" s="38">
        <v>101</v>
      </c>
      <c r="B83" s="38" t="s">
        <v>1356</v>
      </c>
      <c r="C83" s="38" t="s">
        <v>1272</v>
      </c>
    </row>
    <row r="84" spans="1:3" x14ac:dyDescent="0.3">
      <c r="A84" s="38">
        <v>102</v>
      </c>
      <c r="B84" s="38" t="s">
        <v>1357</v>
      </c>
      <c r="C84" s="38" t="s">
        <v>1270</v>
      </c>
    </row>
    <row r="85" spans="1:3" x14ac:dyDescent="0.3">
      <c r="A85" s="38">
        <v>103</v>
      </c>
      <c r="B85" s="38" t="s">
        <v>1358</v>
      </c>
      <c r="C85" s="38" t="s">
        <v>1272</v>
      </c>
    </row>
    <row r="86" spans="1:3" x14ac:dyDescent="0.3">
      <c r="A86" s="38">
        <v>104</v>
      </c>
      <c r="B86" s="38" t="s">
        <v>1359</v>
      </c>
      <c r="C86" s="38" t="s">
        <v>1271</v>
      </c>
    </row>
    <row r="87" spans="1:3" x14ac:dyDescent="0.3">
      <c r="A87" s="38">
        <v>105</v>
      </c>
      <c r="B87" s="38" t="s">
        <v>1360</v>
      </c>
      <c r="C87" s="38" t="s">
        <v>1273</v>
      </c>
    </row>
    <row r="88" spans="1:3" x14ac:dyDescent="0.3">
      <c r="A88" s="38">
        <v>107</v>
      </c>
      <c r="B88" s="38" t="s">
        <v>2364</v>
      </c>
      <c r="C88" s="38" t="s">
        <v>1273</v>
      </c>
    </row>
    <row r="89" spans="1:3" x14ac:dyDescent="0.3">
      <c r="A89" s="38">
        <v>111</v>
      </c>
      <c r="B89" s="38" t="s">
        <v>1361</v>
      </c>
      <c r="C89" s="38" t="s">
        <v>1271</v>
      </c>
    </row>
    <row r="90" spans="1:3" x14ac:dyDescent="0.3">
      <c r="A90" s="38">
        <v>113</v>
      </c>
      <c r="B90" s="38" t="s">
        <v>1362</v>
      </c>
      <c r="C90" s="38" t="s">
        <v>1270</v>
      </c>
    </row>
    <row r="91" spans="1:3" x14ac:dyDescent="0.3">
      <c r="A91" s="38">
        <v>114</v>
      </c>
      <c r="B91" s="38" t="s">
        <v>1363</v>
      </c>
      <c r="C91" s="38" t="s">
        <v>1271</v>
      </c>
    </row>
    <row r="92" spans="1:3" x14ac:dyDescent="0.3">
      <c r="A92" s="38">
        <v>115</v>
      </c>
      <c r="B92" s="38" t="s">
        <v>1364</v>
      </c>
      <c r="C92" s="38" t="s">
        <v>1270</v>
      </c>
    </row>
    <row r="93" spans="1:3" x14ac:dyDescent="0.3">
      <c r="A93" s="38">
        <v>117</v>
      </c>
      <c r="B93" s="38" t="s">
        <v>1366</v>
      </c>
      <c r="C93" s="38" t="s">
        <v>1271</v>
      </c>
    </row>
    <row r="94" spans="1:3" x14ac:dyDescent="0.3">
      <c r="A94" s="38">
        <v>118</v>
      </c>
      <c r="B94" s="38" t="s">
        <v>2240</v>
      </c>
      <c r="C94" s="38" t="s">
        <v>1270</v>
      </c>
    </row>
    <row r="95" spans="1:3" x14ac:dyDescent="0.3">
      <c r="A95" s="38">
        <v>119</v>
      </c>
      <c r="B95" s="38" t="s">
        <v>2216</v>
      </c>
      <c r="C95" s="38" t="s">
        <v>1273</v>
      </c>
    </row>
    <row r="96" spans="1:3" x14ac:dyDescent="0.3">
      <c r="A96" s="38">
        <v>121</v>
      </c>
      <c r="B96" s="38" t="s">
        <v>1367</v>
      </c>
      <c r="C96" s="38" t="s">
        <v>1271</v>
      </c>
    </row>
    <row r="97" spans="1:3" x14ac:dyDescent="0.3">
      <c r="A97" s="38">
        <v>125</v>
      </c>
      <c r="B97" s="38" t="s">
        <v>1368</v>
      </c>
      <c r="C97" s="38" t="s">
        <v>1270</v>
      </c>
    </row>
    <row r="98" spans="1:3" x14ac:dyDescent="0.3">
      <c r="A98" s="38">
        <v>129</v>
      </c>
      <c r="B98" s="38" t="s">
        <v>1369</v>
      </c>
      <c r="C98" s="38" t="s">
        <v>1273</v>
      </c>
    </row>
    <row r="99" spans="1:3" x14ac:dyDescent="0.3">
      <c r="A99" s="38">
        <v>131</v>
      </c>
      <c r="B99" s="38" t="s">
        <v>1370</v>
      </c>
      <c r="C99" s="38" t="s">
        <v>1272</v>
      </c>
    </row>
    <row r="100" spans="1:3" x14ac:dyDescent="0.3">
      <c r="A100" s="38">
        <v>134</v>
      </c>
      <c r="B100" s="38" t="s">
        <v>1371</v>
      </c>
      <c r="C100" s="38" t="s">
        <v>1272</v>
      </c>
    </row>
    <row r="101" spans="1:3" x14ac:dyDescent="0.3">
      <c r="A101" s="38">
        <v>135</v>
      </c>
      <c r="B101" s="38" t="s">
        <v>1372</v>
      </c>
      <c r="C101" s="38" t="s">
        <v>1272</v>
      </c>
    </row>
    <row r="102" spans="1:3" x14ac:dyDescent="0.3">
      <c r="A102" s="38">
        <v>136</v>
      </c>
      <c r="B102" s="38" t="s">
        <v>2376</v>
      </c>
      <c r="C102" s="38" t="s">
        <v>1273</v>
      </c>
    </row>
    <row r="103" spans="1:3" x14ac:dyDescent="0.3">
      <c r="A103" s="38">
        <v>137</v>
      </c>
      <c r="B103" s="38" t="s">
        <v>1373</v>
      </c>
      <c r="C103" s="38" t="s">
        <v>1272</v>
      </c>
    </row>
    <row r="104" spans="1:3" x14ac:dyDescent="0.3">
      <c r="A104" s="38">
        <v>138</v>
      </c>
      <c r="B104" s="38" t="s">
        <v>1374</v>
      </c>
      <c r="C104" s="38" t="s">
        <v>1273</v>
      </c>
    </row>
    <row r="105" spans="1:3" x14ac:dyDescent="0.3">
      <c r="A105" s="38">
        <v>139</v>
      </c>
      <c r="B105" s="38" t="s">
        <v>1375</v>
      </c>
      <c r="C105" s="38" t="s">
        <v>1270</v>
      </c>
    </row>
    <row r="106" spans="1:3" x14ac:dyDescent="0.3">
      <c r="A106" s="38">
        <v>140</v>
      </c>
      <c r="B106" s="38" t="s">
        <v>2177</v>
      </c>
      <c r="C106" s="38" t="s">
        <v>1273</v>
      </c>
    </row>
    <row r="107" spans="1:3" x14ac:dyDescent="0.3">
      <c r="A107" s="38">
        <v>142</v>
      </c>
      <c r="B107" s="38" t="s">
        <v>1376</v>
      </c>
      <c r="C107" s="38" t="s">
        <v>1273</v>
      </c>
    </row>
    <row r="108" spans="1:3" x14ac:dyDescent="0.3">
      <c r="A108" s="38">
        <v>143</v>
      </c>
      <c r="B108" s="38" t="s">
        <v>1377</v>
      </c>
      <c r="C108" s="38" t="s">
        <v>1273</v>
      </c>
    </row>
    <row r="109" spans="1:3" x14ac:dyDescent="0.3">
      <c r="A109" s="38">
        <v>144</v>
      </c>
      <c r="B109" s="38" t="s">
        <v>1378</v>
      </c>
      <c r="C109" s="38" t="s">
        <v>1273</v>
      </c>
    </row>
    <row r="110" spans="1:3" x14ac:dyDescent="0.3">
      <c r="A110" s="38">
        <v>146</v>
      </c>
      <c r="B110" s="38" t="s">
        <v>1379</v>
      </c>
      <c r="C110" s="38" t="s">
        <v>1270</v>
      </c>
    </row>
    <row r="111" spans="1:3" x14ac:dyDescent="0.3">
      <c r="A111" s="38">
        <v>147</v>
      </c>
      <c r="B111" s="38" t="s">
        <v>1380</v>
      </c>
      <c r="C111" s="38" t="s">
        <v>1270</v>
      </c>
    </row>
    <row r="112" spans="1:3" x14ac:dyDescent="0.3">
      <c r="A112" s="38">
        <v>149</v>
      </c>
      <c r="B112" s="38" t="s">
        <v>2254</v>
      </c>
      <c r="C112" s="38" t="s">
        <v>1270</v>
      </c>
    </row>
    <row r="113" spans="1:3" x14ac:dyDescent="0.3">
      <c r="A113" s="38">
        <v>151</v>
      </c>
      <c r="B113" s="38" t="s">
        <v>1381</v>
      </c>
      <c r="C113" s="38" t="s">
        <v>1273</v>
      </c>
    </row>
    <row r="114" spans="1:3" x14ac:dyDescent="0.3">
      <c r="A114" s="38">
        <v>152</v>
      </c>
      <c r="B114" s="38" t="s">
        <v>1382</v>
      </c>
      <c r="C114" s="38" t="s">
        <v>1270</v>
      </c>
    </row>
    <row r="115" spans="1:3" x14ac:dyDescent="0.3">
      <c r="A115" s="38">
        <v>153</v>
      </c>
      <c r="B115" s="38" t="s">
        <v>1383</v>
      </c>
      <c r="C115" s="38" t="s">
        <v>1270</v>
      </c>
    </row>
    <row r="116" spans="1:3" x14ac:dyDescent="0.3">
      <c r="A116" s="38">
        <v>154</v>
      </c>
      <c r="B116" s="38" t="s">
        <v>1384</v>
      </c>
      <c r="C116" s="38" t="s">
        <v>1273</v>
      </c>
    </row>
    <row r="117" spans="1:3" x14ac:dyDescent="0.3">
      <c r="A117" s="38">
        <v>157</v>
      </c>
      <c r="B117" s="38" t="s">
        <v>1385</v>
      </c>
      <c r="C117" s="38" t="s">
        <v>1273</v>
      </c>
    </row>
    <row r="118" spans="1:3" x14ac:dyDescent="0.3">
      <c r="A118" s="38">
        <v>158</v>
      </c>
      <c r="B118" s="38" t="s">
        <v>1386</v>
      </c>
      <c r="C118" s="38" t="s">
        <v>1271</v>
      </c>
    </row>
    <row r="119" spans="1:3" x14ac:dyDescent="0.3">
      <c r="A119" s="38">
        <v>159</v>
      </c>
      <c r="B119" s="38" t="s">
        <v>1387</v>
      </c>
      <c r="C119" s="38" t="s">
        <v>1271</v>
      </c>
    </row>
    <row r="120" spans="1:3" x14ac:dyDescent="0.3">
      <c r="A120" s="38">
        <v>160</v>
      </c>
      <c r="B120" s="38" t="s">
        <v>1388</v>
      </c>
      <c r="C120" s="38" t="s">
        <v>1270</v>
      </c>
    </row>
    <row r="121" spans="1:3" x14ac:dyDescent="0.3">
      <c r="A121" s="38">
        <v>161</v>
      </c>
      <c r="B121" s="38" t="s">
        <v>1389</v>
      </c>
      <c r="C121" s="38" t="s">
        <v>1271</v>
      </c>
    </row>
    <row r="122" spans="1:3" x14ac:dyDescent="0.3">
      <c r="A122" s="38">
        <v>162</v>
      </c>
      <c r="B122" s="38" t="s">
        <v>1901</v>
      </c>
      <c r="C122" s="38" t="s">
        <v>1270</v>
      </c>
    </row>
    <row r="123" spans="1:3" x14ac:dyDescent="0.3">
      <c r="A123" s="38">
        <v>165</v>
      </c>
      <c r="B123" s="38" t="s">
        <v>2305</v>
      </c>
      <c r="C123" s="38" t="s">
        <v>1270</v>
      </c>
    </row>
    <row r="124" spans="1:3" x14ac:dyDescent="0.3">
      <c r="A124" s="38">
        <v>166</v>
      </c>
      <c r="B124" s="38" t="s">
        <v>2527</v>
      </c>
      <c r="C124" s="38" t="s">
        <v>1273</v>
      </c>
    </row>
    <row r="125" spans="1:3" x14ac:dyDescent="0.3">
      <c r="A125" s="38">
        <v>167</v>
      </c>
      <c r="B125" s="38" t="s">
        <v>1390</v>
      </c>
      <c r="C125" s="38" t="s">
        <v>1270</v>
      </c>
    </row>
    <row r="126" spans="1:3" x14ac:dyDescent="0.3">
      <c r="A126" s="38">
        <v>169</v>
      </c>
      <c r="B126" s="38" t="s">
        <v>1391</v>
      </c>
      <c r="C126" s="38" t="s">
        <v>1270</v>
      </c>
    </row>
    <row r="127" spans="1:3" x14ac:dyDescent="0.3">
      <c r="A127" s="38">
        <v>171</v>
      </c>
      <c r="B127" s="38" t="s">
        <v>1392</v>
      </c>
      <c r="C127" s="38" t="s">
        <v>1273</v>
      </c>
    </row>
    <row r="128" spans="1:3" x14ac:dyDescent="0.3">
      <c r="A128" s="38">
        <v>172</v>
      </c>
      <c r="B128" s="38" t="s">
        <v>1393</v>
      </c>
      <c r="C128" s="38" t="s">
        <v>1273</v>
      </c>
    </row>
    <row r="129" spans="1:3" x14ac:dyDescent="0.3">
      <c r="A129" s="38">
        <v>175</v>
      </c>
      <c r="B129" s="38" t="s">
        <v>1394</v>
      </c>
      <c r="C129" s="38" t="s">
        <v>1270</v>
      </c>
    </row>
    <row r="130" spans="1:3" x14ac:dyDescent="0.3">
      <c r="A130" s="38">
        <v>180</v>
      </c>
      <c r="B130" s="38" t="s">
        <v>1395</v>
      </c>
      <c r="C130" s="38" t="s">
        <v>1270</v>
      </c>
    </row>
    <row r="131" spans="1:3" x14ac:dyDescent="0.3">
      <c r="A131" s="38">
        <v>181</v>
      </c>
      <c r="B131" s="38" t="s">
        <v>1396</v>
      </c>
      <c r="C131" s="38" t="s">
        <v>1273</v>
      </c>
    </row>
    <row r="132" spans="1:3" x14ac:dyDescent="0.3">
      <c r="A132" s="38">
        <v>182</v>
      </c>
      <c r="B132" s="38" t="s">
        <v>1397</v>
      </c>
      <c r="C132" s="38" t="s">
        <v>1272</v>
      </c>
    </row>
    <row r="133" spans="1:3" x14ac:dyDescent="0.3">
      <c r="A133" s="38">
        <v>183</v>
      </c>
      <c r="B133" s="38" t="s">
        <v>2252</v>
      </c>
      <c r="C133" s="38" t="s">
        <v>1270</v>
      </c>
    </row>
    <row r="134" spans="1:3" x14ac:dyDescent="0.3">
      <c r="A134" s="38">
        <v>184</v>
      </c>
      <c r="B134" s="38" t="s">
        <v>1398</v>
      </c>
      <c r="C134" s="38" t="s">
        <v>1270</v>
      </c>
    </row>
    <row r="135" spans="1:3" x14ac:dyDescent="0.3">
      <c r="A135" s="38">
        <v>185</v>
      </c>
      <c r="B135" s="38" t="s">
        <v>1399</v>
      </c>
      <c r="C135" s="38" t="s">
        <v>1270</v>
      </c>
    </row>
    <row r="136" spans="1:3" x14ac:dyDescent="0.3">
      <c r="A136" s="38">
        <v>188</v>
      </c>
      <c r="B136" s="38" t="s">
        <v>1400</v>
      </c>
      <c r="C136" s="38" t="s">
        <v>1271</v>
      </c>
    </row>
    <row r="137" spans="1:3" x14ac:dyDescent="0.3">
      <c r="A137" s="38">
        <v>189</v>
      </c>
      <c r="B137" s="38" t="s">
        <v>1401</v>
      </c>
      <c r="C137" s="38" t="s">
        <v>1273</v>
      </c>
    </row>
    <row r="138" spans="1:3" x14ac:dyDescent="0.3">
      <c r="A138" s="38">
        <v>192</v>
      </c>
      <c r="B138" s="38" t="s">
        <v>1402</v>
      </c>
      <c r="C138" s="38" t="s">
        <v>1270</v>
      </c>
    </row>
    <row r="139" spans="1:3" x14ac:dyDescent="0.3">
      <c r="A139" s="38">
        <v>193</v>
      </c>
      <c r="B139" s="38" t="s">
        <v>1403</v>
      </c>
      <c r="C139" s="38" t="s">
        <v>1273</v>
      </c>
    </row>
    <row r="140" spans="1:3" x14ac:dyDescent="0.3">
      <c r="A140" s="38">
        <v>194</v>
      </c>
      <c r="B140" s="38" t="s">
        <v>1404</v>
      </c>
      <c r="C140" s="38" t="s">
        <v>1270</v>
      </c>
    </row>
    <row r="141" spans="1:3" x14ac:dyDescent="0.3">
      <c r="A141" s="38">
        <v>196</v>
      </c>
      <c r="B141" s="38" t="s">
        <v>1405</v>
      </c>
      <c r="C141" s="38" t="s">
        <v>1273</v>
      </c>
    </row>
    <row r="142" spans="1:3" x14ac:dyDescent="0.3">
      <c r="A142" s="38">
        <v>198</v>
      </c>
      <c r="B142" s="38" t="s">
        <v>1406</v>
      </c>
      <c r="C142" s="38" t="s">
        <v>1273</v>
      </c>
    </row>
    <row r="143" spans="1:3" x14ac:dyDescent="0.3">
      <c r="A143" s="38">
        <v>199</v>
      </c>
      <c r="B143" s="38" t="s">
        <v>2332</v>
      </c>
      <c r="C143" s="38" t="s">
        <v>1270</v>
      </c>
    </row>
    <row r="144" spans="1:3" x14ac:dyDescent="0.3">
      <c r="A144" s="38">
        <v>201</v>
      </c>
      <c r="B144" s="38" t="s">
        <v>1407</v>
      </c>
      <c r="C144" s="38" t="s">
        <v>1273</v>
      </c>
    </row>
    <row r="145" spans="1:3" x14ac:dyDescent="0.3">
      <c r="A145" s="38">
        <v>204</v>
      </c>
      <c r="B145" s="38" t="s">
        <v>1888</v>
      </c>
      <c r="C145" s="38" t="s">
        <v>1271</v>
      </c>
    </row>
    <row r="146" spans="1:3" x14ac:dyDescent="0.3">
      <c r="A146" s="38">
        <v>208</v>
      </c>
      <c r="B146" s="38" t="s">
        <v>1408</v>
      </c>
      <c r="C146" s="38" t="s">
        <v>1273</v>
      </c>
    </row>
    <row r="147" spans="1:3" x14ac:dyDescent="0.3">
      <c r="A147" s="38">
        <v>209</v>
      </c>
      <c r="B147" s="38" t="s">
        <v>1409</v>
      </c>
      <c r="C147" s="38" t="s">
        <v>1271</v>
      </c>
    </row>
    <row r="148" spans="1:3" s="68" customFormat="1" x14ac:dyDescent="0.3">
      <c r="A148" s="108">
        <v>211</v>
      </c>
      <c r="B148" s="108" t="s">
        <v>1410</v>
      </c>
      <c r="C148" s="108" t="s">
        <v>1271</v>
      </c>
    </row>
    <row r="149" spans="1:3" x14ac:dyDescent="0.3">
      <c r="A149" s="38">
        <v>212</v>
      </c>
      <c r="B149" s="38" t="s">
        <v>1411</v>
      </c>
      <c r="C149" s="38" t="s">
        <v>1270</v>
      </c>
    </row>
    <row r="150" spans="1:3" x14ac:dyDescent="0.3">
      <c r="A150" s="38">
        <v>213</v>
      </c>
      <c r="B150" s="38" t="s">
        <v>1412</v>
      </c>
      <c r="C150" s="38" t="s">
        <v>1271</v>
      </c>
    </row>
    <row r="151" spans="1:3" x14ac:dyDescent="0.3">
      <c r="A151" s="38">
        <v>214</v>
      </c>
      <c r="B151" s="38" t="s">
        <v>2565</v>
      </c>
      <c r="C151" s="38" t="s">
        <v>1271</v>
      </c>
    </row>
    <row r="152" spans="1:3" x14ac:dyDescent="0.3">
      <c r="A152" s="38">
        <v>216</v>
      </c>
      <c r="B152" s="38" t="s">
        <v>1413</v>
      </c>
      <c r="C152" s="38" t="s">
        <v>1271</v>
      </c>
    </row>
    <row r="153" spans="1:3" x14ac:dyDescent="0.3">
      <c r="A153" s="38">
        <v>217</v>
      </c>
      <c r="B153" s="38" t="s">
        <v>1414</v>
      </c>
      <c r="C153" s="38" t="s">
        <v>1271</v>
      </c>
    </row>
    <row r="154" spans="1:3" x14ac:dyDescent="0.3">
      <c r="A154" s="38">
        <v>218</v>
      </c>
      <c r="B154" s="38" t="s">
        <v>1415</v>
      </c>
      <c r="C154" s="38" t="s">
        <v>1271</v>
      </c>
    </row>
    <row r="155" spans="1:3" x14ac:dyDescent="0.3">
      <c r="A155" s="38">
        <v>219</v>
      </c>
      <c r="B155" s="38" t="s">
        <v>1416</v>
      </c>
      <c r="C155" s="38" t="s">
        <v>1271</v>
      </c>
    </row>
    <row r="156" spans="1:3" x14ac:dyDescent="0.3">
      <c r="A156" s="38">
        <v>222</v>
      </c>
      <c r="B156" s="38" t="s">
        <v>1417</v>
      </c>
      <c r="C156" s="38" t="s">
        <v>1271</v>
      </c>
    </row>
    <row r="157" spans="1:3" x14ac:dyDescent="0.3">
      <c r="A157" s="38">
        <v>223</v>
      </c>
      <c r="B157" s="38" t="s">
        <v>1418</v>
      </c>
      <c r="C157" s="38" t="s">
        <v>1270</v>
      </c>
    </row>
    <row r="158" spans="1:3" x14ac:dyDescent="0.3">
      <c r="A158" s="38">
        <v>224</v>
      </c>
      <c r="B158" s="38" t="s">
        <v>2352</v>
      </c>
      <c r="C158" s="38" t="s">
        <v>1270</v>
      </c>
    </row>
    <row r="159" spans="1:3" x14ac:dyDescent="0.3">
      <c r="A159" s="38">
        <v>225</v>
      </c>
      <c r="B159" s="38" t="s">
        <v>2351</v>
      </c>
      <c r="C159" s="38" t="s">
        <v>1270</v>
      </c>
    </row>
    <row r="160" spans="1:3" x14ac:dyDescent="0.3">
      <c r="A160" s="38">
        <v>227</v>
      </c>
      <c r="B160" s="38" t="s">
        <v>2335</v>
      </c>
      <c r="C160" s="38" t="s">
        <v>1270</v>
      </c>
    </row>
    <row r="161" spans="1:3" x14ac:dyDescent="0.3">
      <c r="A161" s="38">
        <v>228</v>
      </c>
      <c r="B161" s="38" t="s">
        <v>1419</v>
      </c>
      <c r="C161" s="38" t="s">
        <v>1273</v>
      </c>
    </row>
    <row r="162" spans="1:3" x14ac:dyDescent="0.3">
      <c r="A162" s="38">
        <v>231</v>
      </c>
      <c r="B162" s="38" t="s">
        <v>1420</v>
      </c>
      <c r="C162" s="38" t="s">
        <v>1270</v>
      </c>
    </row>
    <row r="163" spans="1:3" x14ac:dyDescent="0.3">
      <c r="A163" s="38">
        <v>232</v>
      </c>
      <c r="B163" s="38" t="s">
        <v>1421</v>
      </c>
      <c r="C163" s="38" t="s">
        <v>1270</v>
      </c>
    </row>
    <row r="164" spans="1:3" x14ac:dyDescent="0.3">
      <c r="A164" s="38">
        <v>234</v>
      </c>
      <c r="B164" s="38" t="s">
        <v>1422</v>
      </c>
      <c r="C164" s="38" t="s">
        <v>1270</v>
      </c>
    </row>
    <row r="165" spans="1:3" x14ac:dyDescent="0.3">
      <c r="A165" s="38">
        <v>235</v>
      </c>
      <c r="B165" s="38" t="s">
        <v>1423</v>
      </c>
      <c r="C165" s="38" t="s">
        <v>1270</v>
      </c>
    </row>
    <row r="166" spans="1:3" x14ac:dyDescent="0.3">
      <c r="A166" s="38">
        <v>237</v>
      </c>
      <c r="B166" s="38" t="s">
        <v>1424</v>
      </c>
      <c r="C166" s="38" t="s">
        <v>1270</v>
      </c>
    </row>
    <row r="167" spans="1:3" x14ac:dyDescent="0.3">
      <c r="A167" s="38">
        <v>238</v>
      </c>
      <c r="B167" s="38" t="s">
        <v>1425</v>
      </c>
      <c r="C167" s="38" t="s">
        <v>1270</v>
      </c>
    </row>
    <row r="168" spans="1:3" x14ac:dyDescent="0.3">
      <c r="A168" s="38">
        <v>239</v>
      </c>
      <c r="B168" s="38" t="s">
        <v>1426</v>
      </c>
      <c r="C168" s="38" t="s">
        <v>1270</v>
      </c>
    </row>
    <row r="169" spans="1:3" x14ac:dyDescent="0.3">
      <c r="A169" s="38">
        <v>240</v>
      </c>
      <c r="B169" s="38" t="s">
        <v>1427</v>
      </c>
      <c r="C169" s="38" t="s">
        <v>1270</v>
      </c>
    </row>
    <row r="170" spans="1:3" x14ac:dyDescent="0.3">
      <c r="A170" s="38">
        <v>241</v>
      </c>
      <c r="B170" s="38" t="s">
        <v>1428</v>
      </c>
      <c r="C170" s="38" t="s">
        <v>1270</v>
      </c>
    </row>
    <row r="171" spans="1:3" x14ac:dyDescent="0.3">
      <c r="A171" s="38">
        <v>243</v>
      </c>
      <c r="B171" s="38" t="s">
        <v>2312</v>
      </c>
      <c r="C171" s="38" t="s">
        <v>1270</v>
      </c>
    </row>
    <row r="172" spans="1:3" x14ac:dyDescent="0.3">
      <c r="A172" s="38">
        <v>244</v>
      </c>
      <c r="B172" s="38" t="s">
        <v>1429</v>
      </c>
      <c r="C172" s="38" t="s">
        <v>1270</v>
      </c>
    </row>
    <row r="173" spans="1:3" x14ac:dyDescent="0.3">
      <c r="A173" s="38">
        <v>245</v>
      </c>
      <c r="B173" s="38" t="s">
        <v>2136</v>
      </c>
      <c r="C173" s="38" t="s">
        <v>1273</v>
      </c>
    </row>
    <row r="174" spans="1:3" x14ac:dyDescent="0.3">
      <c r="A174" s="38">
        <v>246</v>
      </c>
      <c r="B174" s="38" t="s">
        <v>1430</v>
      </c>
      <c r="C174" s="38" t="s">
        <v>1270</v>
      </c>
    </row>
    <row r="175" spans="1:3" x14ac:dyDescent="0.3">
      <c r="A175" s="38">
        <v>248</v>
      </c>
      <c r="B175" s="38" t="s">
        <v>1431</v>
      </c>
      <c r="C175" s="38" t="s">
        <v>1270</v>
      </c>
    </row>
    <row r="176" spans="1:3" x14ac:dyDescent="0.3">
      <c r="A176" s="38">
        <v>249</v>
      </c>
      <c r="B176" s="38" t="s">
        <v>1432</v>
      </c>
      <c r="C176" s="38" t="s">
        <v>1272</v>
      </c>
    </row>
    <row r="177" spans="1:3" x14ac:dyDescent="0.3">
      <c r="A177" s="38">
        <v>250</v>
      </c>
      <c r="B177" s="38" t="s">
        <v>2321</v>
      </c>
      <c r="C177" s="38" t="s">
        <v>1272</v>
      </c>
    </row>
    <row r="178" spans="1:3" x14ac:dyDescent="0.3">
      <c r="A178" s="38">
        <v>252</v>
      </c>
      <c r="B178" s="38" t="s">
        <v>1433</v>
      </c>
      <c r="C178" s="38" t="s">
        <v>1272</v>
      </c>
    </row>
    <row r="179" spans="1:3" x14ac:dyDescent="0.3">
      <c r="A179" s="38">
        <v>253</v>
      </c>
      <c r="B179" s="38" t="s">
        <v>1434</v>
      </c>
      <c r="C179" s="38" t="s">
        <v>1273</v>
      </c>
    </row>
    <row r="180" spans="1:3" x14ac:dyDescent="0.3">
      <c r="A180" s="38">
        <v>256</v>
      </c>
      <c r="B180" s="38" t="s">
        <v>1435</v>
      </c>
      <c r="C180" s="38" t="s">
        <v>1273</v>
      </c>
    </row>
    <row r="181" spans="1:3" x14ac:dyDescent="0.3">
      <c r="A181" s="38">
        <v>257</v>
      </c>
      <c r="B181" s="38" t="s">
        <v>2375</v>
      </c>
      <c r="C181" s="38" t="s">
        <v>1273</v>
      </c>
    </row>
    <row r="182" spans="1:3" x14ac:dyDescent="0.3">
      <c r="A182" s="38">
        <v>259</v>
      </c>
      <c r="B182" s="38" t="s">
        <v>2330</v>
      </c>
      <c r="C182" s="38" t="s">
        <v>1270</v>
      </c>
    </row>
    <row r="183" spans="1:3" x14ac:dyDescent="0.3">
      <c r="A183" s="38">
        <v>261</v>
      </c>
      <c r="B183" s="38" t="s">
        <v>2379</v>
      </c>
      <c r="C183" s="38" t="s">
        <v>1273</v>
      </c>
    </row>
    <row r="184" spans="1:3" x14ac:dyDescent="0.3">
      <c r="A184" s="38">
        <v>262</v>
      </c>
      <c r="B184" s="38" t="s">
        <v>1436</v>
      </c>
      <c r="C184" s="38" t="s">
        <v>1273</v>
      </c>
    </row>
    <row r="185" spans="1:3" x14ac:dyDescent="0.3">
      <c r="A185" s="38">
        <v>264</v>
      </c>
      <c r="B185" s="38" t="s">
        <v>1437</v>
      </c>
      <c r="C185" s="38" t="s">
        <v>1270</v>
      </c>
    </row>
    <row r="186" spans="1:3" x14ac:dyDescent="0.3">
      <c r="A186" s="38">
        <v>265</v>
      </c>
      <c r="B186" s="38" t="s">
        <v>1991</v>
      </c>
      <c r="C186" s="38" t="s">
        <v>1271</v>
      </c>
    </row>
    <row r="187" spans="1:3" x14ac:dyDescent="0.3">
      <c r="A187" s="38">
        <v>266</v>
      </c>
      <c r="B187" s="38" t="s">
        <v>1438</v>
      </c>
      <c r="C187" s="38" t="s">
        <v>1273</v>
      </c>
    </row>
    <row r="188" spans="1:3" x14ac:dyDescent="0.3">
      <c r="A188" s="38">
        <v>267</v>
      </c>
      <c r="B188" s="38" t="s">
        <v>1439</v>
      </c>
      <c r="C188" s="38" t="s">
        <v>1270</v>
      </c>
    </row>
    <row r="189" spans="1:3" x14ac:dyDescent="0.3">
      <c r="A189" s="38">
        <v>268</v>
      </c>
      <c r="B189" s="38" t="s">
        <v>1440</v>
      </c>
      <c r="C189" s="38" t="s">
        <v>1271</v>
      </c>
    </row>
    <row r="190" spans="1:3" x14ac:dyDescent="0.3">
      <c r="A190" s="38">
        <v>272</v>
      </c>
      <c r="B190" s="38" t="s">
        <v>1441</v>
      </c>
      <c r="C190" s="38" t="s">
        <v>1270</v>
      </c>
    </row>
    <row r="191" spans="1:3" x14ac:dyDescent="0.3">
      <c r="A191" s="38">
        <v>275</v>
      </c>
      <c r="B191" s="38" t="s">
        <v>1442</v>
      </c>
      <c r="C191" s="38" t="s">
        <v>1273</v>
      </c>
    </row>
    <row r="192" spans="1:3" x14ac:dyDescent="0.3">
      <c r="A192" s="38">
        <v>276</v>
      </c>
      <c r="B192" s="38" t="s">
        <v>1443</v>
      </c>
      <c r="C192" s="38" t="s">
        <v>1273</v>
      </c>
    </row>
    <row r="193" spans="1:3" x14ac:dyDescent="0.3">
      <c r="A193" s="38">
        <v>277</v>
      </c>
      <c r="B193" s="38" t="s">
        <v>1444</v>
      </c>
      <c r="C193" s="38" t="s">
        <v>1273</v>
      </c>
    </row>
    <row r="194" spans="1:3" x14ac:dyDescent="0.3">
      <c r="A194" s="38">
        <v>279</v>
      </c>
      <c r="B194" s="38" t="s">
        <v>2308</v>
      </c>
      <c r="C194" s="38" t="s">
        <v>1270</v>
      </c>
    </row>
    <row r="195" spans="1:3" x14ac:dyDescent="0.3">
      <c r="A195" s="38">
        <v>280</v>
      </c>
      <c r="B195" s="38" t="s">
        <v>1445</v>
      </c>
      <c r="C195" s="38" t="s">
        <v>1270</v>
      </c>
    </row>
    <row r="196" spans="1:3" x14ac:dyDescent="0.3">
      <c r="A196" s="38">
        <v>281</v>
      </c>
      <c r="B196" s="38" t="s">
        <v>1446</v>
      </c>
      <c r="C196" s="38" t="s">
        <v>1270</v>
      </c>
    </row>
    <row r="197" spans="1:3" x14ac:dyDescent="0.3">
      <c r="A197" s="38">
        <v>282</v>
      </c>
      <c r="B197" s="38" t="s">
        <v>1447</v>
      </c>
      <c r="C197" s="38" t="s">
        <v>1273</v>
      </c>
    </row>
    <row r="198" spans="1:3" x14ac:dyDescent="0.3">
      <c r="A198" s="38">
        <v>283</v>
      </c>
      <c r="B198" s="38" t="s">
        <v>1448</v>
      </c>
      <c r="C198" s="38" t="s">
        <v>1273</v>
      </c>
    </row>
    <row r="199" spans="1:3" x14ac:dyDescent="0.3">
      <c r="A199" s="38">
        <v>285</v>
      </c>
      <c r="B199" s="38" t="s">
        <v>1449</v>
      </c>
      <c r="C199" s="38" t="s">
        <v>1273</v>
      </c>
    </row>
    <row r="200" spans="1:3" x14ac:dyDescent="0.3">
      <c r="A200" s="38">
        <v>288</v>
      </c>
      <c r="B200" s="38" t="s">
        <v>2290</v>
      </c>
      <c r="C200" s="38" t="s">
        <v>1273</v>
      </c>
    </row>
    <row r="201" spans="1:3" x14ac:dyDescent="0.3">
      <c r="A201" s="38">
        <v>289</v>
      </c>
      <c r="B201" s="38" t="s">
        <v>2251</v>
      </c>
      <c r="C201" s="38" t="s">
        <v>1271</v>
      </c>
    </row>
    <row r="202" spans="1:3" x14ac:dyDescent="0.3">
      <c r="A202" s="38">
        <v>290</v>
      </c>
      <c r="B202" s="38" t="s">
        <v>1450</v>
      </c>
      <c r="C202" s="38" t="s">
        <v>1273</v>
      </c>
    </row>
    <row r="203" spans="1:3" x14ac:dyDescent="0.3">
      <c r="A203" s="38">
        <v>291</v>
      </c>
      <c r="B203" s="38" t="s">
        <v>2344</v>
      </c>
      <c r="C203" s="38" t="s">
        <v>1273</v>
      </c>
    </row>
    <row r="204" spans="1:3" x14ac:dyDescent="0.3">
      <c r="A204" s="38">
        <v>292</v>
      </c>
      <c r="B204" s="38" t="s">
        <v>1451</v>
      </c>
      <c r="C204" s="38" t="s">
        <v>1273</v>
      </c>
    </row>
    <row r="205" spans="1:3" x14ac:dyDescent="0.3">
      <c r="A205" s="38">
        <v>293</v>
      </c>
      <c r="B205" s="38" t="s">
        <v>2353</v>
      </c>
      <c r="C205" s="38" t="s">
        <v>1271</v>
      </c>
    </row>
    <row r="206" spans="1:3" x14ac:dyDescent="0.3">
      <c r="A206" s="38">
        <v>294</v>
      </c>
      <c r="B206" s="38" t="s">
        <v>1452</v>
      </c>
      <c r="C206" s="38" t="s">
        <v>1271</v>
      </c>
    </row>
    <row r="207" spans="1:3" x14ac:dyDescent="0.3">
      <c r="A207" s="38">
        <v>295</v>
      </c>
      <c r="B207" s="38" t="s">
        <v>1453</v>
      </c>
      <c r="C207" s="38" t="s">
        <v>1271</v>
      </c>
    </row>
    <row r="208" spans="1:3" x14ac:dyDescent="0.3">
      <c r="A208" s="38">
        <v>296</v>
      </c>
      <c r="B208" s="38" t="s">
        <v>1454</v>
      </c>
      <c r="C208" s="38" t="s">
        <v>1272</v>
      </c>
    </row>
    <row r="209" spans="1:3" x14ac:dyDescent="0.3">
      <c r="A209" s="38">
        <v>297</v>
      </c>
      <c r="B209" s="38" t="s">
        <v>1455</v>
      </c>
      <c r="C209" s="38" t="s">
        <v>1272</v>
      </c>
    </row>
    <row r="210" spans="1:3" x14ac:dyDescent="0.3">
      <c r="A210" s="38">
        <v>298</v>
      </c>
      <c r="B210" s="38" t="s">
        <v>1456</v>
      </c>
      <c r="C210" s="38" t="s">
        <v>1270</v>
      </c>
    </row>
    <row r="211" spans="1:3" x14ac:dyDescent="0.3">
      <c r="A211" s="38">
        <v>299</v>
      </c>
      <c r="B211" s="38" t="s">
        <v>1457</v>
      </c>
      <c r="C211" s="38" t="s">
        <v>1273</v>
      </c>
    </row>
    <row r="212" spans="1:3" x14ac:dyDescent="0.3">
      <c r="A212" s="38">
        <v>300</v>
      </c>
      <c r="B212" s="38" t="s">
        <v>1458</v>
      </c>
      <c r="C212" s="38" t="s">
        <v>1270</v>
      </c>
    </row>
    <row r="213" spans="1:3" x14ac:dyDescent="0.3">
      <c r="A213" s="38">
        <v>301</v>
      </c>
      <c r="B213" s="38" t="s">
        <v>1459</v>
      </c>
      <c r="C213" s="38" t="s">
        <v>1272</v>
      </c>
    </row>
    <row r="214" spans="1:3" x14ac:dyDescent="0.3">
      <c r="A214" s="38">
        <v>302</v>
      </c>
      <c r="B214" s="38" t="s">
        <v>1460</v>
      </c>
      <c r="C214" s="38" t="s">
        <v>1270</v>
      </c>
    </row>
    <row r="215" spans="1:3" x14ac:dyDescent="0.3">
      <c r="A215" s="38">
        <v>304</v>
      </c>
      <c r="B215" s="38" t="s">
        <v>1461</v>
      </c>
      <c r="C215" s="38" t="s">
        <v>1273</v>
      </c>
    </row>
    <row r="216" spans="1:3" x14ac:dyDescent="0.3">
      <c r="A216" s="38">
        <v>306</v>
      </c>
      <c r="B216" s="38" t="s">
        <v>1886</v>
      </c>
      <c r="C216" s="38" t="s">
        <v>1273</v>
      </c>
    </row>
    <row r="217" spans="1:3" x14ac:dyDescent="0.3">
      <c r="A217" s="38">
        <v>307</v>
      </c>
      <c r="B217" s="38" t="s">
        <v>2178</v>
      </c>
      <c r="C217" s="38" t="s">
        <v>1273</v>
      </c>
    </row>
    <row r="218" spans="1:3" x14ac:dyDescent="0.3">
      <c r="A218" s="38">
        <v>308</v>
      </c>
      <c r="B218" s="38" t="s">
        <v>2576</v>
      </c>
      <c r="C218" s="38" t="s">
        <v>1270</v>
      </c>
    </row>
    <row r="219" spans="1:3" x14ac:dyDescent="0.3">
      <c r="A219" s="38">
        <v>309</v>
      </c>
      <c r="B219" s="38" t="s">
        <v>1462</v>
      </c>
      <c r="C219" s="38" t="s">
        <v>1271</v>
      </c>
    </row>
    <row r="220" spans="1:3" x14ac:dyDescent="0.3">
      <c r="A220" s="38">
        <v>310</v>
      </c>
      <c r="B220" s="38" t="s">
        <v>1463</v>
      </c>
      <c r="C220" s="38" t="s">
        <v>1273</v>
      </c>
    </row>
    <row r="221" spans="1:3" x14ac:dyDescent="0.3">
      <c r="A221" s="38">
        <v>311</v>
      </c>
      <c r="B221" s="38" t="s">
        <v>2179</v>
      </c>
      <c r="C221" s="38" t="s">
        <v>1272</v>
      </c>
    </row>
    <row r="222" spans="1:3" x14ac:dyDescent="0.3">
      <c r="A222" s="38">
        <v>312</v>
      </c>
      <c r="B222" s="38" t="s">
        <v>1464</v>
      </c>
      <c r="C222" s="38" t="s">
        <v>1270</v>
      </c>
    </row>
    <row r="223" spans="1:3" x14ac:dyDescent="0.3">
      <c r="A223" s="38">
        <v>313</v>
      </c>
      <c r="B223" s="38" t="s">
        <v>2377</v>
      </c>
      <c r="C223" s="38" t="s">
        <v>1273</v>
      </c>
    </row>
    <row r="224" spans="1:3" x14ac:dyDescent="0.3">
      <c r="A224" s="38">
        <v>314</v>
      </c>
      <c r="B224" s="38" t="s">
        <v>1465</v>
      </c>
      <c r="C224" s="38" t="s">
        <v>1270</v>
      </c>
    </row>
    <row r="225" spans="1:3" x14ac:dyDescent="0.3">
      <c r="A225" s="38">
        <v>315</v>
      </c>
      <c r="B225" s="38" t="s">
        <v>1466</v>
      </c>
      <c r="C225" s="38" t="s">
        <v>1273</v>
      </c>
    </row>
    <row r="226" spans="1:3" x14ac:dyDescent="0.3">
      <c r="A226" s="38">
        <v>317</v>
      </c>
      <c r="B226" s="38" t="s">
        <v>1931</v>
      </c>
      <c r="C226" s="38" t="s">
        <v>1273</v>
      </c>
    </row>
    <row r="227" spans="1:3" x14ac:dyDescent="0.3">
      <c r="A227" s="38">
        <v>318</v>
      </c>
      <c r="B227" s="38" t="s">
        <v>2304</v>
      </c>
      <c r="C227" s="38" t="s">
        <v>1270</v>
      </c>
    </row>
    <row r="228" spans="1:3" x14ac:dyDescent="0.3">
      <c r="A228" s="38">
        <v>319</v>
      </c>
      <c r="B228" s="38" t="s">
        <v>1938</v>
      </c>
      <c r="C228" s="38" t="s">
        <v>1270</v>
      </c>
    </row>
    <row r="229" spans="1:3" x14ac:dyDescent="0.3">
      <c r="A229" s="38">
        <v>320</v>
      </c>
      <c r="B229" s="38" t="s">
        <v>1976</v>
      </c>
      <c r="C229" s="38" t="s">
        <v>1271</v>
      </c>
    </row>
    <row r="230" spans="1:3" x14ac:dyDescent="0.3">
      <c r="A230" s="38">
        <v>321</v>
      </c>
      <c r="B230" s="38" t="s">
        <v>1467</v>
      </c>
      <c r="C230" s="38" t="s">
        <v>1270</v>
      </c>
    </row>
    <row r="231" spans="1:3" x14ac:dyDescent="0.3">
      <c r="A231" s="38">
        <v>325</v>
      </c>
      <c r="B231" s="38" t="s">
        <v>1919</v>
      </c>
      <c r="C231" s="38" t="s">
        <v>1270</v>
      </c>
    </row>
    <row r="232" spans="1:3" x14ac:dyDescent="0.3">
      <c r="A232" s="38">
        <v>326</v>
      </c>
      <c r="B232" s="38" t="s">
        <v>2311</v>
      </c>
      <c r="C232" s="38" t="s">
        <v>1270</v>
      </c>
    </row>
    <row r="233" spans="1:3" x14ac:dyDescent="0.3">
      <c r="A233" s="38">
        <v>327</v>
      </c>
      <c r="B233" s="38" t="s">
        <v>1468</v>
      </c>
      <c r="C233" s="38" t="s">
        <v>1270</v>
      </c>
    </row>
    <row r="234" spans="1:3" x14ac:dyDescent="0.3">
      <c r="A234" s="38">
        <v>330</v>
      </c>
      <c r="B234" s="38" t="s">
        <v>1469</v>
      </c>
      <c r="C234" s="38" t="s">
        <v>1271</v>
      </c>
    </row>
    <row r="235" spans="1:3" x14ac:dyDescent="0.3">
      <c r="A235" s="38">
        <v>331</v>
      </c>
      <c r="B235" s="38" t="s">
        <v>2316</v>
      </c>
      <c r="C235" s="38" t="s">
        <v>1270</v>
      </c>
    </row>
    <row r="236" spans="1:3" x14ac:dyDescent="0.3">
      <c r="A236" s="38">
        <v>332</v>
      </c>
      <c r="B236" s="38" t="s">
        <v>2264</v>
      </c>
      <c r="C236" s="38" t="s">
        <v>1273</v>
      </c>
    </row>
    <row r="237" spans="1:3" x14ac:dyDescent="0.3">
      <c r="A237" s="38">
        <v>333</v>
      </c>
      <c r="B237" s="38" t="s">
        <v>2265</v>
      </c>
      <c r="C237" s="38" t="s">
        <v>1273</v>
      </c>
    </row>
    <row r="238" spans="1:3" x14ac:dyDescent="0.3">
      <c r="A238" s="38">
        <v>334</v>
      </c>
      <c r="B238" s="38" t="s">
        <v>1962</v>
      </c>
      <c r="C238" s="38" t="s">
        <v>1273</v>
      </c>
    </row>
    <row r="239" spans="1:3" x14ac:dyDescent="0.3">
      <c r="A239" s="38">
        <v>335</v>
      </c>
      <c r="B239" s="38" t="s">
        <v>1913</v>
      </c>
      <c r="C239" s="38" t="s">
        <v>1270</v>
      </c>
    </row>
    <row r="240" spans="1:3" x14ac:dyDescent="0.3">
      <c r="A240" s="38">
        <v>336</v>
      </c>
      <c r="B240" s="38" t="s">
        <v>2139</v>
      </c>
      <c r="C240" s="38" t="s">
        <v>1270</v>
      </c>
    </row>
    <row r="241" spans="1:3" x14ac:dyDescent="0.3">
      <c r="A241" s="38">
        <v>337</v>
      </c>
      <c r="B241" s="38" t="s">
        <v>1927</v>
      </c>
      <c r="C241" s="38" t="s">
        <v>1273</v>
      </c>
    </row>
    <row r="242" spans="1:3" x14ac:dyDescent="0.3">
      <c r="A242" s="38">
        <v>338</v>
      </c>
      <c r="B242" s="38" t="s">
        <v>2331</v>
      </c>
      <c r="C242" s="38" t="s">
        <v>1270</v>
      </c>
    </row>
    <row r="243" spans="1:3" x14ac:dyDescent="0.3">
      <c r="A243" s="38">
        <v>339</v>
      </c>
      <c r="B243" s="38" t="s">
        <v>2333</v>
      </c>
      <c r="C243" s="38" t="s">
        <v>1270</v>
      </c>
    </row>
    <row r="244" spans="1:3" x14ac:dyDescent="0.3">
      <c r="A244" s="38">
        <v>342</v>
      </c>
      <c r="B244" s="38" t="s">
        <v>2257</v>
      </c>
      <c r="C244" s="38" t="s">
        <v>1272</v>
      </c>
    </row>
    <row r="245" spans="1:3" s="68" customFormat="1" x14ac:dyDescent="0.3">
      <c r="A245" s="108">
        <v>345</v>
      </c>
      <c r="B245" s="108" t="s">
        <v>2438</v>
      </c>
      <c r="C245" s="38" t="s">
        <v>1271</v>
      </c>
    </row>
    <row r="246" spans="1:3" x14ac:dyDescent="0.3">
      <c r="A246" s="38">
        <v>346</v>
      </c>
      <c r="B246" s="38" t="s">
        <v>2213</v>
      </c>
      <c r="C246" s="38" t="s">
        <v>1270</v>
      </c>
    </row>
    <row r="247" spans="1:3" x14ac:dyDescent="0.3">
      <c r="A247" s="38">
        <v>347</v>
      </c>
      <c r="B247" s="38" t="s">
        <v>2256</v>
      </c>
      <c r="C247" s="38" t="s">
        <v>1270</v>
      </c>
    </row>
    <row r="248" spans="1:3" x14ac:dyDescent="0.3">
      <c r="A248" s="38">
        <v>348</v>
      </c>
      <c r="B248" s="38" t="s">
        <v>1688</v>
      </c>
      <c r="C248" s="38" t="s">
        <v>1273</v>
      </c>
    </row>
    <row r="249" spans="1:3" x14ac:dyDescent="0.3">
      <c r="A249" s="38">
        <v>349</v>
      </c>
      <c r="B249" s="38" t="s">
        <v>2566</v>
      </c>
      <c r="C249" s="38" t="s">
        <v>1270</v>
      </c>
    </row>
    <row r="250" spans="1:3" x14ac:dyDescent="0.3">
      <c r="A250" s="38">
        <v>350</v>
      </c>
      <c r="B250" s="38" t="s">
        <v>1470</v>
      </c>
      <c r="C250" s="38" t="s">
        <v>1273</v>
      </c>
    </row>
    <row r="251" spans="1:3" x14ac:dyDescent="0.3">
      <c r="A251" s="38">
        <v>351</v>
      </c>
      <c r="B251" s="38" t="s">
        <v>1471</v>
      </c>
      <c r="C251" s="38" t="s">
        <v>1273</v>
      </c>
    </row>
    <row r="252" spans="1:3" x14ac:dyDescent="0.3">
      <c r="A252" s="38">
        <v>352</v>
      </c>
      <c r="B252" s="38" t="s">
        <v>1472</v>
      </c>
      <c r="C252" s="38" t="s">
        <v>1273</v>
      </c>
    </row>
    <row r="253" spans="1:3" x14ac:dyDescent="0.3">
      <c r="A253" s="38">
        <v>353</v>
      </c>
      <c r="B253" s="38" t="s">
        <v>1473</v>
      </c>
      <c r="C253" s="38" t="s">
        <v>1271</v>
      </c>
    </row>
    <row r="254" spans="1:3" x14ac:dyDescent="0.3">
      <c r="A254" s="38">
        <v>354</v>
      </c>
      <c r="B254" s="38" t="s">
        <v>1474</v>
      </c>
      <c r="C254" s="38" t="s">
        <v>1270</v>
      </c>
    </row>
    <row r="255" spans="1:3" x14ac:dyDescent="0.3">
      <c r="A255" s="38">
        <v>355</v>
      </c>
      <c r="B255" s="38" t="s">
        <v>1475</v>
      </c>
      <c r="C255" s="38" t="s">
        <v>1270</v>
      </c>
    </row>
    <row r="256" spans="1:3" x14ac:dyDescent="0.3">
      <c r="A256" s="38">
        <v>356</v>
      </c>
      <c r="B256" s="38" t="s">
        <v>1476</v>
      </c>
      <c r="C256" s="38" t="s">
        <v>1272</v>
      </c>
    </row>
    <row r="257" spans="1:3" s="68" customFormat="1" x14ac:dyDescent="0.3">
      <c r="A257" s="75">
        <v>357</v>
      </c>
      <c r="B257" s="75" t="s">
        <v>1477</v>
      </c>
      <c r="C257" s="75" t="s">
        <v>1273</v>
      </c>
    </row>
    <row r="258" spans="1:3" x14ac:dyDescent="0.3">
      <c r="A258" s="38">
        <v>358</v>
      </c>
      <c r="B258" s="38" t="s">
        <v>2215</v>
      </c>
      <c r="C258" s="38" t="s">
        <v>1273</v>
      </c>
    </row>
    <row r="259" spans="1:3" s="68" customFormat="1" x14ac:dyDescent="0.3">
      <c r="A259" s="75">
        <v>359</v>
      </c>
      <c r="B259" s="75" t="s">
        <v>2339</v>
      </c>
      <c r="C259" s="75" t="s">
        <v>1270</v>
      </c>
    </row>
    <row r="260" spans="1:3" x14ac:dyDescent="0.3">
      <c r="A260" s="38">
        <v>360</v>
      </c>
      <c r="B260" s="38" t="s">
        <v>2467</v>
      </c>
      <c r="C260" s="38" t="s">
        <v>1272</v>
      </c>
    </row>
    <row r="261" spans="1:3" s="68" customFormat="1" x14ac:dyDescent="0.3">
      <c r="A261" s="85">
        <v>361</v>
      </c>
      <c r="B261" s="85" t="s">
        <v>2537</v>
      </c>
      <c r="C261" s="85" t="s">
        <v>1273</v>
      </c>
    </row>
    <row r="262" spans="1:3" s="68" customFormat="1" x14ac:dyDescent="0.3">
      <c r="A262" s="75">
        <v>363</v>
      </c>
      <c r="B262" s="75" t="s">
        <v>2458</v>
      </c>
      <c r="C262" s="75" t="s">
        <v>1270</v>
      </c>
    </row>
    <row r="263" spans="1:3" s="68" customFormat="1" x14ac:dyDescent="0.3">
      <c r="A263" s="108">
        <v>364</v>
      </c>
      <c r="B263" s="108" t="s">
        <v>2401</v>
      </c>
      <c r="C263" s="108" t="s">
        <v>1273</v>
      </c>
    </row>
    <row r="264" spans="1:3" x14ac:dyDescent="0.3">
      <c r="A264" s="38">
        <v>365</v>
      </c>
      <c r="B264" s="38" t="s">
        <v>2456</v>
      </c>
      <c r="C264" s="38" t="s">
        <v>1270</v>
      </c>
    </row>
    <row r="265" spans="1:3" x14ac:dyDescent="0.3">
      <c r="A265" s="38">
        <v>366</v>
      </c>
      <c r="B265" s="38" t="s">
        <v>2226</v>
      </c>
      <c r="C265" s="38" t="s">
        <v>1271</v>
      </c>
    </row>
    <row r="266" spans="1:3" x14ac:dyDescent="0.3">
      <c r="A266" s="38">
        <v>367</v>
      </c>
      <c r="B266" s="38" t="s">
        <v>2570</v>
      </c>
      <c r="C266" s="38" t="s">
        <v>1271</v>
      </c>
    </row>
    <row r="267" spans="1:3" x14ac:dyDescent="0.3">
      <c r="A267" s="38">
        <v>368</v>
      </c>
      <c r="B267" s="38" t="s">
        <v>2519</v>
      </c>
      <c r="C267" s="38" t="s">
        <v>1271</v>
      </c>
    </row>
    <row r="268" spans="1:3" x14ac:dyDescent="0.3">
      <c r="A268" s="38">
        <v>369</v>
      </c>
      <c r="B268" s="38" t="s">
        <v>2457</v>
      </c>
      <c r="C268" s="38" t="s">
        <v>1270</v>
      </c>
    </row>
    <row r="269" spans="1:3" x14ac:dyDescent="0.3">
      <c r="A269" s="38">
        <v>370</v>
      </c>
      <c r="B269" s="38" t="s">
        <v>2225</v>
      </c>
      <c r="C269" s="38" t="s">
        <v>1273</v>
      </c>
    </row>
    <row r="270" spans="1:3" x14ac:dyDescent="0.3">
      <c r="A270" s="38">
        <v>371</v>
      </c>
      <c r="B270" s="38" t="s">
        <v>2556</v>
      </c>
      <c r="C270" s="38" t="s">
        <v>1273</v>
      </c>
    </row>
    <row r="271" spans="1:3" x14ac:dyDescent="0.3">
      <c r="A271" s="38">
        <v>372</v>
      </c>
      <c r="B271" s="38" t="s">
        <v>2239</v>
      </c>
      <c r="C271" s="38" t="s">
        <v>1273</v>
      </c>
    </row>
    <row r="272" spans="1:3" s="68" customFormat="1" x14ac:dyDescent="0.3">
      <c r="A272" s="73">
        <v>373</v>
      </c>
      <c r="B272" s="73" t="s">
        <v>2220</v>
      </c>
      <c r="C272" s="73" t="s">
        <v>1273</v>
      </c>
    </row>
    <row r="273" spans="1:3" x14ac:dyDescent="0.3">
      <c r="A273" s="38">
        <v>374</v>
      </c>
      <c r="B273" s="38" t="s">
        <v>2577</v>
      </c>
      <c r="C273" s="38" t="s">
        <v>1270</v>
      </c>
    </row>
    <row r="274" spans="1:3" x14ac:dyDescent="0.3">
      <c r="A274" s="38">
        <v>375</v>
      </c>
      <c r="B274" s="38" t="s">
        <v>2542</v>
      </c>
      <c r="C274" s="38" t="s">
        <v>1270</v>
      </c>
    </row>
    <row r="275" spans="1:3" x14ac:dyDescent="0.3">
      <c r="A275" s="38">
        <v>376</v>
      </c>
      <c r="B275" s="38" t="s">
        <v>2578</v>
      </c>
      <c r="C275" s="38" t="s">
        <v>1270</v>
      </c>
    </row>
    <row r="276" spans="1:3" x14ac:dyDescent="0.3">
      <c r="A276" s="38">
        <v>377</v>
      </c>
      <c r="B276" s="38" t="s">
        <v>2255</v>
      </c>
      <c r="C276" s="38" t="s">
        <v>1270</v>
      </c>
    </row>
    <row r="277" spans="1:3" x14ac:dyDescent="0.3">
      <c r="A277" s="38">
        <v>378</v>
      </c>
      <c r="B277" s="38" t="s">
        <v>2219</v>
      </c>
      <c r="C277" s="38" t="s">
        <v>1270</v>
      </c>
    </row>
    <row r="278" spans="1:3" x14ac:dyDescent="0.3">
      <c r="A278" s="38">
        <v>380</v>
      </c>
      <c r="B278" s="38" t="s">
        <v>1478</v>
      </c>
      <c r="C278" s="38" t="s">
        <v>1273</v>
      </c>
    </row>
    <row r="279" spans="1:3" x14ac:dyDescent="0.3">
      <c r="A279" s="38">
        <v>382</v>
      </c>
      <c r="B279" s="38" t="s">
        <v>2432</v>
      </c>
      <c r="C279" s="38" t="s">
        <v>1270</v>
      </c>
    </row>
    <row r="280" spans="1:3" x14ac:dyDescent="0.3">
      <c r="A280" s="38">
        <v>383</v>
      </c>
      <c r="B280" s="38" t="s">
        <v>2258</v>
      </c>
      <c r="C280" s="38" t="s">
        <v>1273</v>
      </c>
    </row>
    <row r="281" spans="1:3" x14ac:dyDescent="0.3">
      <c r="A281" s="38">
        <v>384</v>
      </c>
      <c r="B281" s="38" t="s">
        <v>2450</v>
      </c>
      <c r="C281" s="38" t="s">
        <v>1270</v>
      </c>
    </row>
    <row r="282" spans="1:3" x14ac:dyDescent="0.3">
      <c r="A282" s="38">
        <v>385</v>
      </c>
      <c r="B282" s="38" t="s">
        <v>1479</v>
      </c>
      <c r="C282" s="38" t="s">
        <v>1271</v>
      </c>
    </row>
    <row r="283" spans="1:3" x14ac:dyDescent="0.3">
      <c r="A283" s="38">
        <v>386</v>
      </c>
      <c r="B283" s="38" t="s">
        <v>1480</v>
      </c>
      <c r="C283" s="38" t="s">
        <v>1271</v>
      </c>
    </row>
    <row r="284" spans="1:3" x14ac:dyDescent="0.3">
      <c r="A284" s="38">
        <v>387</v>
      </c>
      <c r="B284" s="38" t="s">
        <v>1481</v>
      </c>
      <c r="C284" s="38" t="s">
        <v>1270</v>
      </c>
    </row>
    <row r="285" spans="1:3" x14ac:dyDescent="0.3">
      <c r="A285" s="38">
        <v>388</v>
      </c>
      <c r="B285" s="38" t="s">
        <v>1482</v>
      </c>
      <c r="C285" s="38" t="s">
        <v>1273</v>
      </c>
    </row>
    <row r="286" spans="1:3" x14ac:dyDescent="0.3">
      <c r="A286" s="38">
        <v>389</v>
      </c>
      <c r="B286" s="38" t="s">
        <v>1483</v>
      </c>
      <c r="C286" s="38" t="s">
        <v>1270</v>
      </c>
    </row>
    <row r="287" spans="1:3" x14ac:dyDescent="0.3">
      <c r="A287" s="38">
        <v>390</v>
      </c>
      <c r="B287" s="38" t="s">
        <v>1484</v>
      </c>
      <c r="C287" s="38" t="s">
        <v>1270</v>
      </c>
    </row>
    <row r="288" spans="1:3" x14ac:dyDescent="0.3">
      <c r="A288" s="38">
        <v>391</v>
      </c>
      <c r="B288" s="38" t="s">
        <v>1485</v>
      </c>
      <c r="C288" s="38" t="s">
        <v>1270</v>
      </c>
    </row>
    <row r="289" spans="1:3" x14ac:dyDescent="0.3">
      <c r="A289" s="38">
        <v>392</v>
      </c>
      <c r="B289" s="38" t="s">
        <v>1486</v>
      </c>
      <c r="C289" s="38" t="s">
        <v>1272</v>
      </c>
    </row>
    <row r="290" spans="1:3" x14ac:dyDescent="0.3">
      <c r="A290" s="38">
        <v>394</v>
      </c>
      <c r="B290" s="38" t="s">
        <v>1487</v>
      </c>
      <c r="C290" s="38" t="s">
        <v>1270</v>
      </c>
    </row>
    <row r="291" spans="1:3" x14ac:dyDescent="0.3">
      <c r="A291" s="38">
        <v>395</v>
      </c>
      <c r="B291" s="38" t="s">
        <v>1488</v>
      </c>
      <c r="C291" s="38" t="s">
        <v>1273</v>
      </c>
    </row>
    <row r="292" spans="1:3" x14ac:dyDescent="0.3">
      <c r="A292" s="38">
        <v>396</v>
      </c>
      <c r="B292" s="38" t="s">
        <v>1489</v>
      </c>
      <c r="C292" s="38" t="s">
        <v>1273</v>
      </c>
    </row>
    <row r="293" spans="1:3" x14ac:dyDescent="0.3">
      <c r="A293" s="38">
        <v>398</v>
      </c>
      <c r="B293" s="38" t="s">
        <v>2579</v>
      </c>
      <c r="C293" s="38" t="s">
        <v>1270</v>
      </c>
    </row>
    <row r="294" spans="1:3" x14ac:dyDescent="0.3">
      <c r="A294" s="38">
        <v>399</v>
      </c>
      <c r="B294" s="38" t="s">
        <v>1491</v>
      </c>
      <c r="C294" s="38" t="s">
        <v>1271</v>
      </c>
    </row>
    <row r="295" spans="1:3" x14ac:dyDescent="0.3">
      <c r="A295" s="38">
        <v>402</v>
      </c>
      <c r="B295" s="38" t="s">
        <v>1492</v>
      </c>
      <c r="C295" s="38" t="s">
        <v>1273</v>
      </c>
    </row>
    <row r="296" spans="1:3" x14ac:dyDescent="0.3">
      <c r="A296" s="38">
        <v>403</v>
      </c>
      <c r="B296" s="38" t="s">
        <v>1493</v>
      </c>
      <c r="C296" s="38" t="s">
        <v>1272</v>
      </c>
    </row>
    <row r="297" spans="1:3" x14ac:dyDescent="0.3">
      <c r="A297" s="38">
        <v>405</v>
      </c>
      <c r="B297" s="38" t="s">
        <v>1494</v>
      </c>
      <c r="C297" s="38" t="s">
        <v>1273</v>
      </c>
    </row>
    <row r="298" spans="1:3" x14ac:dyDescent="0.3">
      <c r="A298" s="38">
        <v>406</v>
      </c>
      <c r="B298" s="38" t="s">
        <v>1495</v>
      </c>
      <c r="C298" s="38" t="s">
        <v>1270</v>
      </c>
    </row>
    <row r="299" spans="1:3" x14ac:dyDescent="0.3">
      <c r="A299" s="38">
        <v>407</v>
      </c>
      <c r="B299" s="38" t="s">
        <v>1496</v>
      </c>
      <c r="C299" s="38" t="s">
        <v>1270</v>
      </c>
    </row>
    <row r="300" spans="1:3" x14ac:dyDescent="0.3">
      <c r="A300" s="38">
        <v>408</v>
      </c>
      <c r="B300" s="38" t="s">
        <v>1497</v>
      </c>
      <c r="C300" s="38" t="s">
        <v>1270</v>
      </c>
    </row>
    <row r="301" spans="1:3" x14ac:dyDescent="0.3">
      <c r="A301" s="38">
        <v>409</v>
      </c>
      <c r="B301" s="38" t="s">
        <v>1498</v>
      </c>
      <c r="C301" s="38" t="s">
        <v>1270</v>
      </c>
    </row>
    <row r="302" spans="1:3" x14ac:dyDescent="0.3">
      <c r="A302" s="38">
        <v>410</v>
      </c>
      <c r="B302" s="38" t="s">
        <v>1499</v>
      </c>
      <c r="C302" s="38" t="s">
        <v>1270</v>
      </c>
    </row>
    <row r="303" spans="1:3" x14ac:dyDescent="0.3">
      <c r="A303" s="38">
        <v>411</v>
      </c>
      <c r="B303" s="38" t="s">
        <v>1500</v>
      </c>
      <c r="C303" s="38" t="s">
        <v>1273</v>
      </c>
    </row>
    <row r="304" spans="1:3" x14ac:dyDescent="0.3">
      <c r="A304" s="38">
        <v>412</v>
      </c>
      <c r="B304" s="38" t="s">
        <v>2580</v>
      </c>
      <c r="C304" s="38" t="s">
        <v>1270</v>
      </c>
    </row>
    <row r="305" spans="1:3" x14ac:dyDescent="0.3">
      <c r="A305" s="38">
        <v>413</v>
      </c>
      <c r="B305" s="38" t="s">
        <v>1501</v>
      </c>
      <c r="C305" s="38" t="s">
        <v>1273</v>
      </c>
    </row>
    <row r="306" spans="1:3" x14ac:dyDescent="0.3">
      <c r="A306" s="38">
        <v>414</v>
      </c>
      <c r="B306" s="38" t="s">
        <v>2303</v>
      </c>
      <c r="C306" s="38" t="s">
        <v>1270</v>
      </c>
    </row>
    <row r="307" spans="1:3" x14ac:dyDescent="0.3">
      <c r="A307" s="38">
        <v>415</v>
      </c>
      <c r="B307" s="38" t="s">
        <v>1502</v>
      </c>
      <c r="C307" s="38" t="s">
        <v>1270</v>
      </c>
    </row>
    <row r="308" spans="1:3" x14ac:dyDescent="0.3">
      <c r="A308" s="38">
        <v>416</v>
      </c>
      <c r="B308" s="38" t="s">
        <v>1503</v>
      </c>
      <c r="C308" s="38" t="s">
        <v>1270</v>
      </c>
    </row>
    <row r="309" spans="1:3" x14ac:dyDescent="0.3">
      <c r="A309" s="38">
        <v>420</v>
      </c>
      <c r="B309" s="38" t="s">
        <v>1504</v>
      </c>
      <c r="C309" s="38" t="s">
        <v>1270</v>
      </c>
    </row>
    <row r="310" spans="1:3" x14ac:dyDescent="0.3">
      <c r="A310" s="38">
        <v>421</v>
      </c>
      <c r="B310" s="38" t="s">
        <v>1505</v>
      </c>
      <c r="C310" s="38" t="s">
        <v>1270</v>
      </c>
    </row>
    <row r="311" spans="1:3" x14ac:dyDescent="0.3">
      <c r="A311" s="38">
        <v>422</v>
      </c>
      <c r="B311" s="38" t="s">
        <v>1506</v>
      </c>
      <c r="C311" s="38" t="s">
        <v>1270</v>
      </c>
    </row>
    <row r="312" spans="1:3" x14ac:dyDescent="0.3">
      <c r="A312" s="38">
        <v>423</v>
      </c>
      <c r="B312" s="38" t="s">
        <v>1507</v>
      </c>
      <c r="C312" s="38" t="s">
        <v>1270</v>
      </c>
    </row>
    <row r="313" spans="1:3" x14ac:dyDescent="0.3">
      <c r="A313" s="38">
        <v>424</v>
      </c>
      <c r="B313" s="38" t="s">
        <v>1508</v>
      </c>
      <c r="C313" s="38" t="s">
        <v>1270</v>
      </c>
    </row>
    <row r="314" spans="1:3" x14ac:dyDescent="0.3">
      <c r="A314" s="38">
        <v>425</v>
      </c>
      <c r="B314" s="38" t="s">
        <v>1509</v>
      </c>
      <c r="C314" s="38" t="s">
        <v>1270</v>
      </c>
    </row>
    <row r="315" spans="1:3" x14ac:dyDescent="0.3">
      <c r="A315" s="38">
        <v>427</v>
      </c>
      <c r="B315" s="38" t="s">
        <v>1510</v>
      </c>
      <c r="C315" s="38" t="s">
        <v>1271</v>
      </c>
    </row>
    <row r="316" spans="1:3" x14ac:dyDescent="0.3">
      <c r="A316" s="38">
        <v>428</v>
      </c>
      <c r="B316" s="38" t="s">
        <v>1511</v>
      </c>
      <c r="C316" s="38" t="s">
        <v>1270</v>
      </c>
    </row>
    <row r="317" spans="1:3" x14ac:dyDescent="0.3">
      <c r="A317" s="38">
        <v>429</v>
      </c>
      <c r="B317" s="38" t="s">
        <v>1512</v>
      </c>
      <c r="C317" s="38" t="s">
        <v>1271</v>
      </c>
    </row>
    <row r="318" spans="1:3" x14ac:dyDescent="0.3">
      <c r="A318" s="38">
        <v>430</v>
      </c>
      <c r="B318" s="38" t="s">
        <v>2574</v>
      </c>
      <c r="C318" s="38" t="s">
        <v>1272</v>
      </c>
    </row>
    <row r="319" spans="1:3" x14ac:dyDescent="0.3">
      <c r="A319" s="38">
        <v>431</v>
      </c>
      <c r="B319" s="38" t="s">
        <v>2307</v>
      </c>
      <c r="C319" s="38" t="s">
        <v>1273</v>
      </c>
    </row>
    <row r="320" spans="1:3" x14ac:dyDescent="0.3">
      <c r="A320" s="38">
        <v>432</v>
      </c>
      <c r="B320" s="38" t="s">
        <v>1513</v>
      </c>
      <c r="C320" s="38" t="s">
        <v>1273</v>
      </c>
    </row>
    <row r="321" spans="1:3" x14ac:dyDescent="0.3">
      <c r="A321" s="38">
        <v>433</v>
      </c>
      <c r="B321" s="38" t="s">
        <v>1514</v>
      </c>
      <c r="C321" s="38" t="s">
        <v>1271</v>
      </c>
    </row>
    <row r="322" spans="1:3" x14ac:dyDescent="0.3">
      <c r="A322" s="38">
        <v>434</v>
      </c>
      <c r="B322" s="38" t="s">
        <v>1515</v>
      </c>
      <c r="C322" s="38" t="s">
        <v>1270</v>
      </c>
    </row>
    <row r="323" spans="1:3" x14ac:dyDescent="0.3">
      <c r="A323" s="38">
        <v>435</v>
      </c>
      <c r="B323" s="38" t="s">
        <v>1516</v>
      </c>
      <c r="C323" s="38" t="s">
        <v>1270</v>
      </c>
    </row>
    <row r="324" spans="1:3" x14ac:dyDescent="0.3">
      <c r="A324" s="38">
        <v>436</v>
      </c>
      <c r="B324" s="38" t="s">
        <v>1517</v>
      </c>
      <c r="C324" s="38" t="s">
        <v>1270</v>
      </c>
    </row>
    <row r="325" spans="1:3" x14ac:dyDescent="0.3">
      <c r="A325" s="38">
        <v>437</v>
      </c>
      <c r="B325" s="38" t="s">
        <v>1518</v>
      </c>
      <c r="C325" s="38" t="s">
        <v>1270</v>
      </c>
    </row>
    <row r="326" spans="1:3" x14ac:dyDescent="0.3">
      <c r="A326" s="38">
        <v>438</v>
      </c>
      <c r="B326" s="38" t="s">
        <v>1519</v>
      </c>
      <c r="C326" s="38" t="s">
        <v>1270</v>
      </c>
    </row>
    <row r="327" spans="1:3" x14ac:dyDescent="0.3">
      <c r="A327" s="38">
        <v>441</v>
      </c>
      <c r="B327" s="38" t="s">
        <v>1915</v>
      </c>
      <c r="C327" s="38" t="s">
        <v>1270</v>
      </c>
    </row>
    <row r="328" spans="1:3" x14ac:dyDescent="0.3">
      <c r="A328" s="38">
        <v>443</v>
      </c>
      <c r="B328" s="38" t="s">
        <v>1520</v>
      </c>
      <c r="C328" s="38" t="s">
        <v>1270</v>
      </c>
    </row>
    <row r="329" spans="1:3" x14ac:dyDescent="0.3">
      <c r="A329" s="38">
        <v>444</v>
      </c>
      <c r="B329" s="38" t="s">
        <v>2366</v>
      </c>
      <c r="C329" s="38" t="s">
        <v>1273</v>
      </c>
    </row>
    <row r="330" spans="1:3" x14ac:dyDescent="0.3">
      <c r="A330" s="38">
        <v>445</v>
      </c>
      <c r="B330" s="38" t="s">
        <v>1521</v>
      </c>
      <c r="C330" s="38" t="s">
        <v>1270</v>
      </c>
    </row>
    <row r="331" spans="1:3" x14ac:dyDescent="0.3">
      <c r="A331" s="38">
        <v>446</v>
      </c>
      <c r="B331" s="38" t="s">
        <v>1940</v>
      </c>
      <c r="C331" s="38" t="s">
        <v>1270</v>
      </c>
    </row>
    <row r="332" spans="1:3" x14ac:dyDescent="0.3">
      <c r="A332" s="38">
        <v>447</v>
      </c>
      <c r="B332" s="38" t="s">
        <v>1522</v>
      </c>
      <c r="C332" s="38" t="s">
        <v>1271</v>
      </c>
    </row>
    <row r="333" spans="1:3" x14ac:dyDescent="0.3">
      <c r="A333" s="38">
        <v>448</v>
      </c>
      <c r="B333" s="38" t="s">
        <v>1523</v>
      </c>
      <c r="C333" s="38" t="s">
        <v>1270</v>
      </c>
    </row>
    <row r="334" spans="1:3" x14ac:dyDescent="0.3">
      <c r="A334" s="38">
        <v>449</v>
      </c>
      <c r="B334" s="38" t="s">
        <v>1945</v>
      </c>
      <c r="C334" s="38" t="s">
        <v>1270</v>
      </c>
    </row>
    <row r="335" spans="1:3" x14ac:dyDescent="0.3">
      <c r="A335" s="38">
        <v>453</v>
      </c>
      <c r="B335" s="38" t="s">
        <v>1524</v>
      </c>
      <c r="C335" s="38" t="s">
        <v>1270</v>
      </c>
    </row>
    <row r="336" spans="1:3" x14ac:dyDescent="0.3">
      <c r="A336" s="38">
        <v>454</v>
      </c>
      <c r="B336" s="38" t="s">
        <v>2326</v>
      </c>
      <c r="C336" s="38" t="s">
        <v>1273</v>
      </c>
    </row>
    <row r="337" spans="1:3" x14ac:dyDescent="0.3">
      <c r="A337" s="38">
        <v>455</v>
      </c>
      <c r="B337" s="38" t="s">
        <v>1525</v>
      </c>
      <c r="C337" s="38" t="s">
        <v>1272</v>
      </c>
    </row>
    <row r="338" spans="1:3" x14ac:dyDescent="0.3">
      <c r="A338" s="38">
        <v>456</v>
      </c>
      <c r="B338" s="38" t="s">
        <v>2581</v>
      </c>
      <c r="C338" s="38" t="s">
        <v>1270</v>
      </c>
    </row>
    <row r="339" spans="1:3" x14ac:dyDescent="0.3">
      <c r="A339" s="38">
        <v>457</v>
      </c>
      <c r="B339" s="38" t="s">
        <v>2328</v>
      </c>
      <c r="C339" s="38" t="s">
        <v>1270</v>
      </c>
    </row>
    <row r="340" spans="1:3" x14ac:dyDescent="0.3">
      <c r="A340" s="38">
        <v>458</v>
      </c>
      <c r="B340" s="38" t="s">
        <v>2301</v>
      </c>
      <c r="C340" s="38" t="s">
        <v>1270</v>
      </c>
    </row>
    <row r="341" spans="1:3" x14ac:dyDescent="0.3">
      <c r="A341" s="38">
        <v>459</v>
      </c>
      <c r="B341" s="38" t="s">
        <v>2221</v>
      </c>
      <c r="C341" s="38" t="s">
        <v>1270</v>
      </c>
    </row>
    <row r="342" spans="1:3" x14ac:dyDescent="0.3">
      <c r="A342" s="38">
        <v>461</v>
      </c>
      <c r="B342" s="38" t="s">
        <v>1526</v>
      </c>
      <c r="C342" s="38" t="s">
        <v>1270</v>
      </c>
    </row>
    <row r="343" spans="1:3" x14ac:dyDescent="0.3">
      <c r="A343" s="38">
        <v>462</v>
      </c>
      <c r="B343" s="38" t="s">
        <v>1903</v>
      </c>
      <c r="C343" s="38" t="s">
        <v>1271</v>
      </c>
    </row>
    <row r="344" spans="1:3" s="68" customFormat="1" x14ac:dyDescent="0.3">
      <c r="A344" s="108">
        <v>463</v>
      </c>
      <c r="B344" s="108" t="s">
        <v>1527</v>
      </c>
      <c r="C344" s="108" t="s">
        <v>1273</v>
      </c>
    </row>
    <row r="345" spans="1:3" x14ac:dyDescent="0.3">
      <c r="A345" s="38">
        <v>465</v>
      </c>
      <c r="B345" s="38" t="s">
        <v>2322</v>
      </c>
      <c r="C345" s="38" t="s">
        <v>1270</v>
      </c>
    </row>
    <row r="346" spans="1:3" x14ac:dyDescent="0.3">
      <c r="A346" s="38">
        <v>466</v>
      </c>
      <c r="B346" s="38" t="s">
        <v>1910</v>
      </c>
      <c r="C346" s="38" t="s">
        <v>1270</v>
      </c>
    </row>
    <row r="347" spans="1:3" x14ac:dyDescent="0.3">
      <c r="A347" s="38">
        <v>467</v>
      </c>
      <c r="B347" s="38" t="s">
        <v>1911</v>
      </c>
      <c r="C347" s="38" t="s">
        <v>1273</v>
      </c>
    </row>
    <row r="348" spans="1:3" x14ac:dyDescent="0.3">
      <c r="A348" s="38">
        <v>468</v>
      </c>
      <c r="B348" s="38" t="s">
        <v>2171</v>
      </c>
      <c r="C348" s="38" t="s">
        <v>1270</v>
      </c>
    </row>
    <row r="349" spans="1:3" x14ac:dyDescent="0.3">
      <c r="A349" s="38">
        <v>469</v>
      </c>
      <c r="B349" s="38" t="s">
        <v>2244</v>
      </c>
      <c r="C349" s="38" t="s">
        <v>1270</v>
      </c>
    </row>
    <row r="350" spans="1:3" x14ac:dyDescent="0.3">
      <c r="A350" s="38">
        <v>470</v>
      </c>
      <c r="B350" s="38" t="s">
        <v>1528</v>
      </c>
      <c r="C350" s="38" t="s">
        <v>1272</v>
      </c>
    </row>
    <row r="351" spans="1:3" x14ac:dyDescent="0.3">
      <c r="A351" s="38">
        <v>471</v>
      </c>
      <c r="B351" s="38" t="s">
        <v>1925</v>
      </c>
      <c r="C351" s="38" t="s">
        <v>1270</v>
      </c>
    </row>
    <row r="352" spans="1:3" x14ac:dyDescent="0.3">
      <c r="A352" s="38">
        <v>472</v>
      </c>
      <c r="B352" s="38" t="s">
        <v>2559</v>
      </c>
      <c r="C352" s="38" t="s">
        <v>1271</v>
      </c>
    </row>
    <row r="353" spans="1:3" x14ac:dyDescent="0.3">
      <c r="A353" s="38">
        <v>473</v>
      </c>
      <c r="B353" s="38" t="s">
        <v>1529</v>
      </c>
      <c r="C353" s="38" t="s">
        <v>1270</v>
      </c>
    </row>
    <row r="354" spans="1:3" s="59" customFormat="1" x14ac:dyDescent="0.3">
      <c r="A354" s="65">
        <v>474</v>
      </c>
      <c r="B354" s="65" t="s">
        <v>2582</v>
      </c>
      <c r="C354" s="38" t="s">
        <v>1270</v>
      </c>
    </row>
    <row r="355" spans="1:3" x14ac:dyDescent="0.3">
      <c r="A355" s="38">
        <v>476</v>
      </c>
      <c r="B355" s="38" t="s">
        <v>1530</v>
      </c>
      <c r="C355" s="38" t="s">
        <v>1270</v>
      </c>
    </row>
    <row r="356" spans="1:3" x14ac:dyDescent="0.3">
      <c r="A356" s="38">
        <v>479</v>
      </c>
      <c r="B356" s="38" t="s">
        <v>2567</v>
      </c>
      <c r="C356" s="38" t="s">
        <v>1273</v>
      </c>
    </row>
    <row r="357" spans="1:3" x14ac:dyDescent="0.3">
      <c r="A357" s="38">
        <v>480</v>
      </c>
      <c r="B357" s="38" t="s">
        <v>2181</v>
      </c>
      <c r="C357" s="38" t="s">
        <v>1271</v>
      </c>
    </row>
    <row r="358" spans="1:3" x14ac:dyDescent="0.3">
      <c r="A358" s="38">
        <v>482</v>
      </c>
      <c r="B358" s="38" t="s">
        <v>2361</v>
      </c>
      <c r="C358" s="38" t="s">
        <v>1273</v>
      </c>
    </row>
    <row r="359" spans="1:3" x14ac:dyDescent="0.3">
      <c r="A359" s="38">
        <v>483</v>
      </c>
      <c r="B359" s="38" t="s">
        <v>2345</v>
      </c>
      <c r="C359" s="38" t="s">
        <v>1273</v>
      </c>
    </row>
    <row r="360" spans="1:3" x14ac:dyDescent="0.3">
      <c r="A360" s="38">
        <v>485</v>
      </c>
      <c r="B360" s="38" t="s">
        <v>1531</v>
      </c>
      <c r="C360" s="38" t="s">
        <v>1270</v>
      </c>
    </row>
    <row r="361" spans="1:3" x14ac:dyDescent="0.3">
      <c r="A361" s="38">
        <v>486</v>
      </c>
      <c r="B361" s="38" t="s">
        <v>1532</v>
      </c>
      <c r="C361" s="38" t="s">
        <v>1270</v>
      </c>
    </row>
    <row r="362" spans="1:3" x14ac:dyDescent="0.3">
      <c r="A362" s="38">
        <v>487</v>
      </c>
      <c r="B362" s="38" t="s">
        <v>1533</v>
      </c>
      <c r="C362" s="38" t="s">
        <v>1270</v>
      </c>
    </row>
    <row r="363" spans="1:3" x14ac:dyDescent="0.3">
      <c r="A363" s="38">
        <v>488</v>
      </c>
      <c r="B363" s="38" t="s">
        <v>1534</v>
      </c>
      <c r="C363" s="38" t="s">
        <v>1270</v>
      </c>
    </row>
    <row r="364" spans="1:3" x14ac:dyDescent="0.3">
      <c r="A364" s="38">
        <v>489</v>
      </c>
      <c r="B364" s="38" t="s">
        <v>1535</v>
      </c>
      <c r="C364" s="38" t="s">
        <v>1273</v>
      </c>
    </row>
    <row r="365" spans="1:3" x14ac:dyDescent="0.3">
      <c r="A365" s="38">
        <v>490</v>
      </c>
      <c r="B365" s="38" t="s">
        <v>1536</v>
      </c>
      <c r="C365" s="38" t="s">
        <v>1270</v>
      </c>
    </row>
    <row r="366" spans="1:3" x14ac:dyDescent="0.3">
      <c r="A366" s="38">
        <v>491</v>
      </c>
      <c r="B366" s="38" t="s">
        <v>2302</v>
      </c>
      <c r="C366" s="38" t="s">
        <v>1271</v>
      </c>
    </row>
    <row r="367" spans="1:3" x14ac:dyDescent="0.3">
      <c r="A367" s="38">
        <v>492</v>
      </c>
      <c r="B367" s="38" t="s">
        <v>2439</v>
      </c>
      <c r="C367" s="38" t="s">
        <v>1273</v>
      </c>
    </row>
    <row r="368" spans="1:3" x14ac:dyDescent="0.3">
      <c r="A368" s="38">
        <v>493</v>
      </c>
      <c r="B368" s="38" t="s">
        <v>1537</v>
      </c>
      <c r="C368" s="38" t="s">
        <v>1270</v>
      </c>
    </row>
    <row r="369" spans="1:3" x14ac:dyDescent="0.3">
      <c r="A369" s="38">
        <v>494</v>
      </c>
      <c r="B369" s="38" t="s">
        <v>1538</v>
      </c>
      <c r="C369" s="38" t="s">
        <v>1270</v>
      </c>
    </row>
    <row r="370" spans="1:3" x14ac:dyDescent="0.3">
      <c r="A370" s="38">
        <v>495</v>
      </c>
      <c r="B370" s="38" t="s">
        <v>2441</v>
      </c>
      <c r="C370" s="38" t="s">
        <v>1271</v>
      </c>
    </row>
    <row r="371" spans="1:3" x14ac:dyDescent="0.3">
      <c r="A371" s="38">
        <v>496</v>
      </c>
      <c r="B371" s="38" t="s">
        <v>1539</v>
      </c>
      <c r="C371" s="38" t="s">
        <v>1273</v>
      </c>
    </row>
    <row r="372" spans="1:3" x14ac:dyDescent="0.3">
      <c r="A372" s="38">
        <v>497</v>
      </c>
      <c r="B372" s="38" t="s">
        <v>2434</v>
      </c>
      <c r="C372" s="38" t="s">
        <v>1273</v>
      </c>
    </row>
    <row r="373" spans="1:3" x14ac:dyDescent="0.3">
      <c r="A373" s="38">
        <v>498</v>
      </c>
      <c r="B373" s="38" t="s">
        <v>2323</v>
      </c>
      <c r="C373" s="38" t="s">
        <v>1270</v>
      </c>
    </row>
    <row r="374" spans="1:3" x14ac:dyDescent="0.3">
      <c r="A374" s="38">
        <v>499</v>
      </c>
      <c r="B374" s="38" t="s">
        <v>1540</v>
      </c>
      <c r="C374" s="38" t="s">
        <v>1270</v>
      </c>
    </row>
    <row r="375" spans="1:3" x14ac:dyDescent="0.3">
      <c r="A375" s="38">
        <v>500</v>
      </c>
      <c r="B375" s="38" t="s">
        <v>1541</v>
      </c>
      <c r="C375" s="38" t="s">
        <v>1273</v>
      </c>
    </row>
    <row r="376" spans="1:3" x14ac:dyDescent="0.3">
      <c r="A376" s="38">
        <v>501</v>
      </c>
      <c r="B376" s="38" t="s">
        <v>1542</v>
      </c>
      <c r="C376" s="38" t="s">
        <v>1273</v>
      </c>
    </row>
    <row r="377" spans="1:3" x14ac:dyDescent="0.3">
      <c r="A377" s="38">
        <v>502</v>
      </c>
      <c r="B377" s="38" t="s">
        <v>2369</v>
      </c>
      <c r="C377" s="38" t="s">
        <v>1273</v>
      </c>
    </row>
    <row r="378" spans="1:3" x14ac:dyDescent="0.3">
      <c r="A378" s="38">
        <v>504</v>
      </c>
      <c r="B378" s="38" t="s">
        <v>2596</v>
      </c>
      <c r="C378" s="38" t="s">
        <v>1270</v>
      </c>
    </row>
    <row r="379" spans="1:3" x14ac:dyDescent="0.3">
      <c r="A379" s="38">
        <v>507</v>
      </c>
      <c r="B379" s="38" t="s">
        <v>1966</v>
      </c>
      <c r="C379" s="38" t="s">
        <v>1270</v>
      </c>
    </row>
    <row r="380" spans="1:3" x14ac:dyDescent="0.3">
      <c r="A380" s="38">
        <v>510</v>
      </c>
      <c r="B380" s="38" t="s">
        <v>1543</v>
      </c>
      <c r="C380" s="38" t="s">
        <v>1273</v>
      </c>
    </row>
    <row r="381" spans="1:3" x14ac:dyDescent="0.3">
      <c r="A381" s="38">
        <v>511</v>
      </c>
      <c r="B381" s="38" t="s">
        <v>1544</v>
      </c>
      <c r="C381" s="38" t="s">
        <v>1273</v>
      </c>
    </row>
    <row r="382" spans="1:3" x14ac:dyDescent="0.3">
      <c r="A382" s="38">
        <v>512</v>
      </c>
      <c r="B382" s="38" t="s">
        <v>2253</v>
      </c>
      <c r="C382" s="38" t="s">
        <v>1272</v>
      </c>
    </row>
    <row r="383" spans="1:3" x14ac:dyDescent="0.3">
      <c r="A383" s="38">
        <v>513</v>
      </c>
      <c r="B383" s="38" t="s">
        <v>1545</v>
      </c>
      <c r="C383" s="38" t="s">
        <v>1271</v>
      </c>
    </row>
    <row r="384" spans="1:3" x14ac:dyDescent="0.3">
      <c r="A384" s="38">
        <v>514</v>
      </c>
      <c r="B384" s="38" t="s">
        <v>2309</v>
      </c>
      <c r="C384" s="38" t="s">
        <v>1270</v>
      </c>
    </row>
    <row r="385" spans="1:3" x14ac:dyDescent="0.3">
      <c r="A385" s="38">
        <v>515</v>
      </c>
      <c r="B385" s="38" t="s">
        <v>1546</v>
      </c>
      <c r="C385" s="38" t="s">
        <v>1270</v>
      </c>
    </row>
    <row r="386" spans="1:3" x14ac:dyDescent="0.3">
      <c r="A386" s="38">
        <v>516</v>
      </c>
      <c r="B386" s="38" t="s">
        <v>1547</v>
      </c>
      <c r="C386" s="38" t="s">
        <v>1270</v>
      </c>
    </row>
    <row r="387" spans="1:3" x14ac:dyDescent="0.3">
      <c r="A387" s="38">
        <v>517</v>
      </c>
      <c r="B387" s="38" t="s">
        <v>1548</v>
      </c>
      <c r="C387" s="38" t="s">
        <v>1270</v>
      </c>
    </row>
    <row r="388" spans="1:3" x14ac:dyDescent="0.3">
      <c r="A388" s="38">
        <v>518</v>
      </c>
      <c r="B388" s="38" t="s">
        <v>1549</v>
      </c>
      <c r="C388" s="38" t="s">
        <v>1273</v>
      </c>
    </row>
    <row r="389" spans="1:3" x14ac:dyDescent="0.3">
      <c r="A389" s="38">
        <v>519</v>
      </c>
      <c r="B389" s="38" t="s">
        <v>1550</v>
      </c>
      <c r="C389" s="38" t="s">
        <v>1271</v>
      </c>
    </row>
    <row r="390" spans="1:3" x14ac:dyDescent="0.3">
      <c r="A390" s="38">
        <v>520</v>
      </c>
      <c r="B390" s="38" t="s">
        <v>1551</v>
      </c>
      <c r="C390" s="38" t="s">
        <v>1273</v>
      </c>
    </row>
    <row r="391" spans="1:3" x14ac:dyDescent="0.3">
      <c r="A391" s="38">
        <v>521</v>
      </c>
      <c r="B391" s="38" t="s">
        <v>1552</v>
      </c>
      <c r="C391" s="38" t="s">
        <v>1271</v>
      </c>
    </row>
    <row r="392" spans="1:3" x14ac:dyDescent="0.3">
      <c r="A392" s="38">
        <v>522</v>
      </c>
      <c r="B392" s="38" t="s">
        <v>1553</v>
      </c>
      <c r="C392" s="38" t="s">
        <v>1270</v>
      </c>
    </row>
    <row r="393" spans="1:3" x14ac:dyDescent="0.3">
      <c r="A393" s="38">
        <v>524</v>
      </c>
      <c r="B393" s="38" t="s">
        <v>1554</v>
      </c>
      <c r="C393" s="38" t="s">
        <v>1270</v>
      </c>
    </row>
    <row r="394" spans="1:3" x14ac:dyDescent="0.3">
      <c r="A394" s="38">
        <v>525</v>
      </c>
      <c r="B394" s="38" t="s">
        <v>2338</v>
      </c>
      <c r="C394" s="38" t="s">
        <v>1270</v>
      </c>
    </row>
    <row r="395" spans="1:3" x14ac:dyDescent="0.3">
      <c r="A395" s="38">
        <v>527</v>
      </c>
      <c r="B395" s="38" t="s">
        <v>1949</v>
      </c>
      <c r="C395" s="38" t="s">
        <v>1270</v>
      </c>
    </row>
    <row r="396" spans="1:3" x14ac:dyDescent="0.3">
      <c r="A396" s="38">
        <v>528</v>
      </c>
      <c r="B396" s="38" t="s">
        <v>1555</v>
      </c>
      <c r="C396" s="38" t="s">
        <v>1273</v>
      </c>
    </row>
    <row r="397" spans="1:3" x14ac:dyDescent="0.3">
      <c r="A397" s="38">
        <v>529</v>
      </c>
      <c r="B397" s="38" t="s">
        <v>1556</v>
      </c>
      <c r="C397" s="38" t="s">
        <v>1270</v>
      </c>
    </row>
    <row r="398" spans="1:3" x14ac:dyDescent="0.3">
      <c r="A398" s="38">
        <v>530</v>
      </c>
      <c r="B398" s="38" t="s">
        <v>1557</v>
      </c>
      <c r="C398" s="38" t="s">
        <v>1270</v>
      </c>
    </row>
    <row r="399" spans="1:3" x14ac:dyDescent="0.3">
      <c r="A399" s="38">
        <v>531</v>
      </c>
      <c r="B399" s="38" t="s">
        <v>1558</v>
      </c>
      <c r="C399" s="38" t="s">
        <v>1270</v>
      </c>
    </row>
    <row r="400" spans="1:3" x14ac:dyDescent="0.3">
      <c r="A400" s="38">
        <v>532</v>
      </c>
      <c r="B400" s="38" t="s">
        <v>1559</v>
      </c>
      <c r="C400" s="38" t="s">
        <v>1273</v>
      </c>
    </row>
    <row r="401" spans="1:3" x14ac:dyDescent="0.3">
      <c r="A401" s="38">
        <v>533</v>
      </c>
      <c r="B401" s="38" t="s">
        <v>1941</v>
      </c>
      <c r="C401" s="38" t="s">
        <v>1270</v>
      </c>
    </row>
    <row r="402" spans="1:3" x14ac:dyDescent="0.3">
      <c r="A402" s="38">
        <v>534</v>
      </c>
      <c r="B402" s="38" t="s">
        <v>1560</v>
      </c>
      <c r="C402" s="38" t="s">
        <v>1270</v>
      </c>
    </row>
    <row r="403" spans="1:3" x14ac:dyDescent="0.3">
      <c r="A403" s="38">
        <v>535</v>
      </c>
      <c r="B403" s="38" t="s">
        <v>2315</v>
      </c>
      <c r="C403" s="38" t="s">
        <v>1270</v>
      </c>
    </row>
    <row r="404" spans="1:3" x14ac:dyDescent="0.3">
      <c r="A404" s="38">
        <v>536</v>
      </c>
      <c r="B404" s="38" t="s">
        <v>1561</v>
      </c>
      <c r="C404" s="38" t="s">
        <v>1270</v>
      </c>
    </row>
    <row r="405" spans="1:3" x14ac:dyDescent="0.3">
      <c r="A405" s="38">
        <v>537</v>
      </c>
      <c r="B405" s="38" t="s">
        <v>1562</v>
      </c>
      <c r="C405" s="38" t="s">
        <v>1272</v>
      </c>
    </row>
    <row r="406" spans="1:3" x14ac:dyDescent="0.3">
      <c r="A406" s="38">
        <v>538</v>
      </c>
      <c r="B406" s="38" t="s">
        <v>2387</v>
      </c>
      <c r="C406" s="38" t="s">
        <v>1273</v>
      </c>
    </row>
    <row r="407" spans="1:3" x14ac:dyDescent="0.3">
      <c r="A407" s="38">
        <v>539</v>
      </c>
      <c r="B407" s="38" t="s">
        <v>2329</v>
      </c>
      <c r="C407" s="38" t="s">
        <v>1270</v>
      </c>
    </row>
    <row r="408" spans="1:3" x14ac:dyDescent="0.3">
      <c r="A408" s="38">
        <v>540</v>
      </c>
      <c r="B408" s="38" t="s">
        <v>2393</v>
      </c>
      <c r="C408" s="38" t="s">
        <v>1270</v>
      </c>
    </row>
    <row r="409" spans="1:3" x14ac:dyDescent="0.3">
      <c r="A409" s="38">
        <v>541</v>
      </c>
      <c r="B409" s="38" t="s">
        <v>1563</v>
      </c>
      <c r="C409" s="38" t="s">
        <v>1270</v>
      </c>
    </row>
    <row r="410" spans="1:3" x14ac:dyDescent="0.3">
      <c r="A410" s="38">
        <v>542</v>
      </c>
      <c r="B410" s="38" t="s">
        <v>2346</v>
      </c>
      <c r="C410" s="38" t="s">
        <v>1270</v>
      </c>
    </row>
    <row r="411" spans="1:3" x14ac:dyDescent="0.3">
      <c r="A411" s="38">
        <v>544</v>
      </c>
      <c r="B411" s="38" t="s">
        <v>1564</v>
      </c>
      <c r="C411" s="38" t="s">
        <v>1270</v>
      </c>
    </row>
    <row r="412" spans="1:3" x14ac:dyDescent="0.3">
      <c r="A412" s="38">
        <v>545</v>
      </c>
      <c r="B412" s="38" t="s">
        <v>1565</v>
      </c>
      <c r="C412" s="38" t="s">
        <v>1270</v>
      </c>
    </row>
    <row r="413" spans="1:3" x14ac:dyDescent="0.3">
      <c r="A413" s="38">
        <v>546</v>
      </c>
      <c r="B413" s="38" t="s">
        <v>1566</v>
      </c>
      <c r="C413" s="38" t="s">
        <v>1270</v>
      </c>
    </row>
    <row r="414" spans="1:3" x14ac:dyDescent="0.3">
      <c r="A414" s="38">
        <v>547</v>
      </c>
      <c r="B414" s="38" t="s">
        <v>1567</v>
      </c>
      <c r="C414" s="38" t="s">
        <v>1270</v>
      </c>
    </row>
    <row r="415" spans="1:3" x14ac:dyDescent="0.3">
      <c r="A415" s="38">
        <v>548</v>
      </c>
      <c r="B415" s="38" t="s">
        <v>1568</v>
      </c>
      <c r="C415" s="38" t="s">
        <v>1270</v>
      </c>
    </row>
    <row r="416" spans="1:3" x14ac:dyDescent="0.3">
      <c r="A416" s="38">
        <v>549</v>
      </c>
      <c r="B416" s="38" t="s">
        <v>1569</v>
      </c>
      <c r="C416" s="38" t="s">
        <v>1270</v>
      </c>
    </row>
    <row r="417" spans="1:3" x14ac:dyDescent="0.3">
      <c r="A417" s="38">
        <v>551</v>
      </c>
      <c r="B417" s="38" t="s">
        <v>1570</v>
      </c>
      <c r="C417" s="38" t="s">
        <v>1270</v>
      </c>
    </row>
    <row r="418" spans="1:3" x14ac:dyDescent="0.3">
      <c r="A418" s="38">
        <v>552</v>
      </c>
      <c r="B418" s="38" t="s">
        <v>1571</v>
      </c>
      <c r="C418" s="38" t="s">
        <v>1270</v>
      </c>
    </row>
    <row r="419" spans="1:3" x14ac:dyDescent="0.3">
      <c r="A419" s="38">
        <v>553</v>
      </c>
      <c r="B419" s="38" t="s">
        <v>2525</v>
      </c>
      <c r="C419" s="38" t="s">
        <v>1270</v>
      </c>
    </row>
    <row r="420" spans="1:3" x14ac:dyDescent="0.3">
      <c r="A420" s="38">
        <v>554</v>
      </c>
      <c r="B420" s="38" t="s">
        <v>1572</v>
      </c>
      <c r="C420" s="38" t="s">
        <v>1270</v>
      </c>
    </row>
    <row r="421" spans="1:3" x14ac:dyDescent="0.3">
      <c r="A421" s="38">
        <v>555</v>
      </c>
      <c r="B421" s="38" t="s">
        <v>1573</v>
      </c>
      <c r="C421" s="38" t="s">
        <v>1270</v>
      </c>
    </row>
    <row r="422" spans="1:3" x14ac:dyDescent="0.3">
      <c r="A422" s="38">
        <v>556</v>
      </c>
      <c r="B422" s="38" t="s">
        <v>1574</v>
      </c>
      <c r="C422" s="38" t="s">
        <v>1270</v>
      </c>
    </row>
    <row r="423" spans="1:3" x14ac:dyDescent="0.3">
      <c r="A423" s="38">
        <v>557</v>
      </c>
      <c r="B423" s="38" t="s">
        <v>1575</v>
      </c>
      <c r="C423" s="38" t="s">
        <v>1270</v>
      </c>
    </row>
    <row r="424" spans="1:3" x14ac:dyDescent="0.3">
      <c r="A424" s="38">
        <v>558</v>
      </c>
      <c r="B424" s="38" t="s">
        <v>2318</v>
      </c>
      <c r="C424" s="38" t="s">
        <v>1270</v>
      </c>
    </row>
    <row r="425" spans="1:3" x14ac:dyDescent="0.3">
      <c r="A425" s="38">
        <v>559</v>
      </c>
      <c r="B425" s="38" t="s">
        <v>1576</v>
      </c>
      <c r="C425" s="38" t="s">
        <v>1270</v>
      </c>
    </row>
    <row r="426" spans="1:3" x14ac:dyDescent="0.3">
      <c r="A426" s="38">
        <v>560</v>
      </c>
      <c r="B426" s="38" t="s">
        <v>1577</v>
      </c>
      <c r="C426" s="38" t="s">
        <v>1270</v>
      </c>
    </row>
    <row r="427" spans="1:3" x14ac:dyDescent="0.3">
      <c r="A427" s="38">
        <v>561</v>
      </c>
      <c r="B427" s="38" t="s">
        <v>1578</v>
      </c>
      <c r="C427" s="38" t="s">
        <v>1270</v>
      </c>
    </row>
    <row r="428" spans="1:3" x14ac:dyDescent="0.3">
      <c r="A428" s="38">
        <v>562</v>
      </c>
      <c r="B428" s="38" t="s">
        <v>1579</v>
      </c>
      <c r="C428" s="38" t="s">
        <v>1270</v>
      </c>
    </row>
    <row r="429" spans="1:3" x14ac:dyDescent="0.3">
      <c r="A429" s="38">
        <v>563</v>
      </c>
      <c r="B429" s="38" t="s">
        <v>1580</v>
      </c>
      <c r="C429" s="38" t="s">
        <v>1270</v>
      </c>
    </row>
    <row r="430" spans="1:3" x14ac:dyDescent="0.3">
      <c r="A430" s="38">
        <v>564</v>
      </c>
      <c r="B430" s="38" t="s">
        <v>1581</v>
      </c>
      <c r="C430" s="38" t="s">
        <v>1270</v>
      </c>
    </row>
    <row r="431" spans="1:3" x14ac:dyDescent="0.3">
      <c r="A431" s="38">
        <v>565</v>
      </c>
      <c r="B431" s="38" t="s">
        <v>1582</v>
      </c>
      <c r="C431" s="38" t="s">
        <v>1270</v>
      </c>
    </row>
    <row r="432" spans="1:3" x14ac:dyDescent="0.3">
      <c r="A432" s="38">
        <v>566</v>
      </c>
      <c r="B432" s="38" t="s">
        <v>1583</v>
      </c>
      <c r="C432" s="38" t="s">
        <v>1270</v>
      </c>
    </row>
    <row r="433" spans="1:3" x14ac:dyDescent="0.3">
      <c r="A433" s="38">
        <v>567</v>
      </c>
      <c r="B433" s="38" t="s">
        <v>1584</v>
      </c>
      <c r="C433" s="38" t="s">
        <v>1270</v>
      </c>
    </row>
    <row r="434" spans="1:3" x14ac:dyDescent="0.3">
      <c r="A434" s="38">
        <v>568</v>
      </c>
      <c r="B434" s="38" t="s">
        <v>1585</v>
      </c>
      <c r="C434" s="38" t="s">
        <v>1270</v>
      </c>
    </row>
    <row r="435" spans="1:3" s="68" customFormat="1" x14ac:dyDescent="0.3">
      <c r="A435" s="70">
        <v>569</v>
      </c>
      <c r="B435" s="70" t="s">
        <v>1586</v>
      </c>
      <c r="C435" s="70" t="s">
        <v>1270</v>
      </c>
    </row>
    <row r="436" spans="1:3" x14ac:dyDescent="0.3">
      <c r="A436" s="38">
        <v>570</v>
      </c>
      <c r="B436" s="38" t="s">
        <v>1587</v>
      </c>
      <c r="C436" s="38" t="s">
        <v>1270</v>
      </c>
    </row>
    <row r="437" spans="1:3" x14ac:dyDescent="0.3">
      <c r="A437" s="38">
        <v>571</v>
      </c>
      <c r="B437" s="38" t="s">
        <v>1588</v>
      </c>
      <c r="C437" s="38" t="s">
        <v>1270</v>
      </c>
    </row>
    <row r="438" spans="1:3" x14ac:dyDescent="0.3">
      <c r="A438" s="38">
        <v>572</v>
      </c>
      <c r="B438" s="38" t="s">
        <v>1589</v>
      </c>
      <c r="C438" s="38" t="s">
        <v>1270</v>
      </c>
    </row>
    <row r="439" spans="1:3" x14ac:dyDescent="0.3">
      <c r="A439" s="38">
        <v>573</v>
      </c>
      <c r="B439" s="38" t="s">
        <v>1590</v>
      </c>
      <c r="C439" s="38" t="s">
        <v>1270</v>
      </c>
    </row>
    <row r="440" spans="1:3" x14ac:dyDescent="0.3">
      <c r="A440" s="38">
        <v>574</v>
      </c>
      <c r="B440" s="38" t="s">
        <v>1591</v>
      </c>
      <c r="C440" s="38" t="s">
        <v>1270</v>
      </c>
    </row>
    <row r="441" spans="1:3" x14ac:dyDescent="0.3">
      <c r="A441" s="38">
        <v>575</v>
      </c>
      <c r="B441" s="38" t="s">
        <v>1592</v>
      </c>
      <c r="C441" s="38" t="s">
        <v>1270</v>
      </c>
    </row>
    <row r="442" spans="1:3" x14ac:dyDescent="0.3">
      <c r="A442" s="38">
        <v>576</v>
      </c>
      <c r="B442" s="38" t="s">
        <v>2447</v>
      </c>
      <c r="C442" s="38" t="s">
        <v>1272</v>
      </c>
    </row>
    <row r="443" spans="1:3" x14ac:dyDescent="0.3">
      <c r="A443" s="38">
        <v>577</v>
      </c>
      <c r="B443" s="38" t="s">
        <v>1593</v>
      </c>
      <c r="C443" s="38" t="s">
        <v>1270</v>
      </c>
    </row>
    <row r="444" spans="1:3" x14ac:dyDescent="0.3">
      <c r="A444" s="38">
        <v>578</v>
      </c>
      <c r="B444" s="38" t="s">
        <v>1594</v>
      </c>
      <c r="C444" s="38" t="s">
        <v>1270</v>
      </c>
    </row>
    <row r="445" spans="1:3" x14ac:dyDescent="0.3">
      <c r="A445" s="38">
        <v>579</v>
      </c>
      <c r="B445" s="38" t="s">
        <v>1595</v>
      </c>
      <c r="C445" s="38" t="s">
        <v>1271</v>
      </c>
    </row>
    <row r="446" spans="1:3" x14ac:dyDescent="0.3">
      <c r="A446" s="38">
        <v>580</v>
      </c>
      <c r="B446" s="38" t="s">
        <v>1596</v>
      </c>
      <c r="C446" s="38" t="s">
        <v>1270</v>
      </c>
    </row>
    <row r="447" spans="1:3" x14ac:dyDescent="0.3">
      <c r="A447" s="38">
        <v>581</v>
      </c>
      <c r="B447" s="38" t="s">
        <v>1597</v>
      </c>
      <c r="C447" s="38" t="s">
        <v>1270</v>
      </c>
    </row>
    <row r="448" spans="1:3" x14ac:dyDescent="0.3">
      <c r="A448" s="38">
        <v>582</v>
      </c>
      <c r="B448" s="38" t="s">
        <v>2446</v>
      </c>
      <c r="C448" s="38" t="s">
        <v>1272</v>
      </c>
    </row>
    <row r="449" spans="1:3" x14ac:dyDescent="0.3">
      <c r="A449" s="38">
        <v>583</v>
      </c>
      <c r="B449" s="38" t="s">
        <v>1598</v>
      </c>
      <c r="C449" s="38" t="s">
        <v>1270</v>
      </c>
    </row>
    <row r="450" spans="1:3" x14ac:dyDescent="0.3">
      <c r="A450" s="38">
        <v>584</v>
      </c>
      <c r="B450" s="38" t="s">
        <v>1599</v>
      </c>
      <c r="C450" s="38" t="s">
        <v>1272</v>
      </c>
    </row>
    <row r="451" spans="1:3" x14ac:dyDescent="0.3">
      <c r="A451" s="38">
        <v>585</v>
      </c>
      <c r="B451" s="38" t="s">
        <v>1600</v>
      </c>
      <c r="C451" s="38" t="s">
        <v>1270</v>
      </c>
    </row>
    <row r="452" spans="1:3" x14ac:dyDescent="0.3">
      <c r="A452" s="38">
        <v>586</v>
      </c>
      <c r="B452" s="38" t="s">
        <v>1601</v>
      </c>
      <c r="C452" s="38" t="s">
        <v>1270</v>
      </c>
    </row>
    <row r="453" spans="1:3" x14ac:dyDescent="0.3">
      <c r="A453" s="38">
        <v>587</v>
      </c>
      <c r="B453" s="38" t="s">
        <v>1602</v>
      </c>
      <c r="C453" s="38" t="s">
        <v>1270</v>
      </c>
    </row>
    <row r="454" spans="1:3" s="68" customFormat="1" x14ac:dyDescent="0.3">
      <c r="A454" s="75">
        <v>588</v>
      </c>
      <c r="B454" s="75" t="s">
        <v>1603</v>
      </c>
      <c r="C454" s="75" t="s">
        <v>1270</v>
      </c>
    </row>
    <row r="455" spans="1:3" x14ac:dyDescent="0.3">
      <c r="A455" s="38">
        <v>589</v>
      </c>
      <c r="B455" s="38" t="s">
        <v>1604</v>
      </c>
      <c r="C455" s="38" t="s">
        <v>1270</v>
      </c>
    </row>
    <row r="456" spans="1:3" x14ac:dyDescent="0.3">
      <c r="A456" s="38">
        <v>590</v>
      </c>
      <c r="B456" s="38" t="s">
        <v>1605</v>
      </c>
      <c r="C456" s="38" t="s">
        <v>1270</v>
      </c>
    </row>
    <row r="457" spans="1:3" x14ac:dyDescent="0.3">
      <c r="A457" s="38">
        <v>591</v>
      </c>
      <c r="B457" s="38" t="s">
        <v>2524</v>
      </c>
      <c r="C457" s="38" t="s">
        <v>1270</v>
      </c>
    </row>
    <row r="458" spans="1:3" x14ac:dyDescent="0.3">
      <c r="A458" s="38">
        <v>592</v>
      </c>
      <c r="B458" s="38" t="s">
        <v>1606</v>
      </c>
      <c r="C458" s="38" t="s">
        <v>1272</v>
      </c>
    </row>
    <row r="459" spans="1:3" x14ac:dyDescent="0.3">
      <c r="A459" s="38">
        <v>593</v>
      </c>
      <c r="B459" s="38" t="s">
        <v>1607</v>
      </c>
      <c r="C459" s="38" t="s">
        <v>1270</v>
      </c>
    </row>
    <row r="460" spans="1:3" x14ac:dyDescent="0.3">
      <c r="A460" s="38">
        <v>594</v>
      </c>
      <c r="B460" s="38" t="s">
        <v>1608</v>
      </c>
      <c r="C460" s="38" t="s">
        <v>1273</v>
      </c>
    </row>
    <row r="461" spans="1:3" x14ac:dyDescent="0.3">
      <c r="A461" s="38">
        <v>595</v>
      </c>
      <c r="B461" s="38" t="s">
        <v>2276</v>
      </c>
      <c r="C461" s="38" t="s">
        <v>1273</v>
      </c>
    </row>
    <row r="462" spans="1:3" x14ac:dyDescent="0.3">
      <c r="A462" s="38">
        <v>596</v>
      </c>
      <c r="B462" s="38" t="s">
        <v>2277</v>
      </c>
      <c r="C462" s="38" t="s">
        <v>1270</v>
      </c>
    </row>
    <row r="463" spans="1:3" x14ac:dyDescent="0.3">
      <c r="A463" s="38">
        <v>597</v>
      </c>
      <c r="B463" s="38" t="s">
        <v>2363</v>
      </c>
      <c r="C463" s="38" t="s">
        <v>1273</v>
      </c>
    </row>
    <row r="464" spans="1:3" x14ac:dyDescent="0.3">
      <c r="A464" s="38">
        <v>598</v>
      </c>
      <c r="B464" s="38" t="s">
        <v>2367</v>
      </c>
      <c r="C464" s="38" t="s">
        <v>1273</v>
      </c>
    </row>
    <row r="465" spans="1:3" x14ac:dyDescent="0.3">
      <c r="A465" s="38">
        <v>599</v>
      </c>
      <c r="B465" s="38" t="s">
        <v>1609</v>
      </c>
      <c r="C465" s="38" t="s">
        <v>1273</v>
      </c>
    </row>
    <row r="466" spans="1:3" x14ac:dyDescent="0.3">
      <c r="A466" s="38">
        <v>600</v>
      </c>
      <c r="B466" s="38" t="s">
        <v>2451</v>
      </c>
      <c r="C466" s="38" t="s">
        <v>1270</v>
      </c>
    </row>
    <row r="467" spans="1:3" x14ac:dyDescent="0.3">
      <c r="A467" s="38">
        <v>601</v>
      </c>
      <c r="B467" s="38" t="s">
        <v>2371</v>
      </c>
      <c r="C467" s="38" t="s">
        <v>1273</v>
      </c>
    </row>
    <row r="468" spans="1:3" s="68" customFormat="1" x14ac:dyDescent="0.3">
      <c r="A468" s="75">
        <v>602</v>
      </c>
      <c r="B468" s="75" t="s">
        <v>2383</v>
      </c>
      <c r="C468" s="75" t="s">
        <v>1273</v>
      </c>
    </row>
    <row r="469" spans="1:3" x14ac:dyDescent="0.3">
      <c r="A469" s="38">
        <v>603</v>
      </c>
      <c r="B469" s="38" t="s">
        <v>2384</v>
      </c>
      <c r="C469" s="38" t="s">
        <v>1273</v>
      </c>
    </row>
    <row r="470" spans="1:3" x14ac:dyDescent="0.3">
      <c r="A470" s="38">
        <v>604</v>
      </c>
      <c r="B470" s="38" t="s">
        <v>1610</v>
      </c>
      <c r="C470" s="38" t="s">
        <v>1273</v>
      </c>
    </row>
    <row r="471" spans="1:3" x14ac:dyDescent="0.3">
      <c r="A471" s="38">
        <v>605</v>
      </c>
      <c r="B471" s="38" t="s">
        <v>1611</v>
      </c>
      <c r="C471" s="38" t="s">
        <v>1273</v>
      </c>
    </row>
    <row r="472" spans="1:3" x14ac:dyDescent="0.3">
      <c r="A472" s="38">
        <v>606</v>
      </c>
      <c r="B472" s="38" t="s">
        <v>1612</v>
      </c>
      <c r="C472" s="38" t="s">
        <v>1273</v>
      </c>
    </row>
    <row r="473" spans="1:3" x14ac:dyDescent="0.3">
      <c r="A473" s="38">
        <v>607</v>
      </c>
      <c r="B473" s="38" t="s">
        <v>1613</v>
      </c>
      <c r="C473" s="38" t="s">
        <v>1270</v>
      </c>
    </row>
    <row r="474" spans="1:3" x14ac:dyDescent="0.3">
      <c r="A474" s="38">
        <v>608</v>
      </c>
      <c r="B474" s="38" t="s">
        <v>1614</v>
      </c>
      <c r="C474" s="38" t="s">
        <v>1271</v>
      </c>
    </row>
    <row r="475" spans="1:3" x14ac:dyDescent="0.3">
      <c r="A475" s="38">
        <v>609</v>
      </c>
      <c r="B475" s="38" t="s">
        <v>1615</v>
      </c>
      <c r="C475" s="38" t="s">
        <v>1271</v>
      </c>
    </row>
    <row r="476" spans="1:3" x14ac:dyDescent="0.3">
      <c r="A476" s="38">
        <v>610</v>
      </c>
      <c r="B476" s="38" t="s">
        <v>1616</v>
      </c>
      <c r="C476" s="38" t="s">
        <v>1270</v>
      </c>
    </row>
    <row r="477" spans="1:3" x14ac:dyDescent="0.3">
      <c r="A477" s="38">
        <v>611</v>
      </c>
      <c r="B477" s="38" t="s">
        <v>1617</v>
      </c>
      <c r="C477" s="38" t="s">
        <v>1270</v>
      </c>
    </row>
    <row r="478" spans="1:3" x14ac:dyDescent="0.3">
      <c r="A478" s="38">
        <v>612</v>
      </c>
      <c r="B478" s="38" t="s">
        <v>1618</v>
      </c>
      <c r="C478" s="38" t="s">
        <v>1271</v>
      </c>
    </row>
    <row r="479" spans="1:3" x14ac:dyDescent="0.3">
      <c r="A479" s="38">
        <v>613</v>
      </c>
      <c r="B479" s="38" t="s">
        <v>1619</v>
      </c>
      <c r="C479" s="38" t="s">
        <v>1271</v>
      </c>
    </row>
    <row r="480" spans="1:3" x14ac:dyDescent="0.3">
      <c r="A480" s="38">
        <v>614</v>
      </c>
      <c r="B480" s="38" t="s">
        <v>2454</v>
      </c>
      <c r="C480" s="38" t="s">
        <v>1270</v>
      </c>
    </row>
    <row r="481" spans="1:3" x14ac:dyDescent="0.3">
      <c r="A481" s="38">
        <v>615</v>
      </c>
      <c r="B481" s="38" t="s">
        <v>1620</v>
      </c>
      <c r="C481" s="38" t="s">
        <v>1272</v>
      </c>
    </row>
    <row r="482" spans="1:3" x14ac:dyDescent="0.3">
      <c r="A482" s="38">
        <v>616</v>
      </c>
      <c r="B482" s="38" t="s">
        <v>1621</v>
      </c>
      <c r="C482" s="38" t="s">
        <v>1272</v>
      </c>
    </row>
    <row r="483" spans="1:3" x14ac:dyDescent="0.3">
      <c r="A483" s="38">
        <v>617</v>
      </c>
      <c r="B483" s="38" t="s">
        <v>1622</v>
      </c>
      <c r="C483" s="38" t="s">
        <v>1270</v>
      </c>
    </row>
    <row r="484" spans="1:3" x14ac:dyDescent="0.3">
      <c r="A484" s="38">
        <v>618</v>
      </c>
      <c r="B484" s="38" t="s">
        <v>1623</v>
      </c>
      <c r="C484" s="38" t="s">
        <v>1270</v>
      </c>
    </row>
    <row r="485" spans="1:3" x14ac:dyDescent="0.3">
      <c r="A485" s="38">
        <v>619</v>
      </c>
      <c r="B485" s="38" t="s">
        <v>1624</v>
      </c>
      <c r="C485" s="38" t="s">
        <v>1272</v>
      </c>
    </row>
    <row r="486" spans="1:3" x14ac:dyDescent="0.3">
      <c r="A486" s="38">
        <v>620</v>
      </c>
      <c r="B486" s="38" t="s">
        <v>1625</v>
      </c>
      <c r="C486" s="38" t="s">
        <v>1270</v>
      </c>
    </row>
    <row r="487" spans="1:3" x14ac:dyDescent="0.3">
      <c r="A487" s="38">
        <v>621</v>
      </c>
      <c r="B487" s="38" t="s">
        <v>2250</v>
      </c>
      <c r="C487" s="38" t="s">
        <v>1270</v>
      </c>
    </row>
    <row r="488" spans="1:3" x14ac:dyDescent="0.3">
      <c r="A488" s="38">
        <v>622</v>
      </c>
      <c r="B488" s="38" t="s">
        <v>1626</v>
      </c>
      <c r="C488" s="38" t="s">
        <v>1270</v>
      </c>
    </row>
    <row r="489" spans="1:3" x14ac:dyDescent="0.3">
      <c r="A489" s="38">
        <v>623</v>
      </c>
      <c r="B489" s="38" t="s">
        <v>1627</v>
      </c>
      <c r="C489" s="38" t="s">
        <v>1270</v>
      </c>
    </row>
    <row r="490" spans="1:3" x14ac:dyDescent="0.3">
      <c r="A490" s="38">
        <v>624</v>
      </c>
      <c r="B490" s="38" t="s">
        <v>2273</v>
      </c>
      <c r="C490" s="38" t="s">
        <v>1270</v>
      </c>
    </row>
    <row r="491" spans="1:3" x14ac:dyDescent="0.3">
      <c r="A491" s="38">
        <v>625</v>
      </c>
      <c r="B491" s="38" t="s">
        <v>2274</v>
      </c>
      <c r="C491" s="38" t="s">
        <v>1270</v>
      </c>
    </row>
    <row r="492" spans="1:3" x14ac:dyDescent="0.3">
      <c r="A492" s="38">
        <v>626</v>
      </c>
      <c r="B492" s="38" t="s">
        <v>1628</v>
      </c>
      <c r="C492" s="38" t="s">
        <v>1270</v>
      </c>
    </row>
    <row r="493" spans="1:3" x14ac:dyDescent="0.3">
      <c r="A493" s="38">
        <v>627</v>
      </c>
      <c r="B493" s="38" t="s">
        <v>1629</v>
      </c>
      <c r="C493" s="38" t="s">
        <v>1270</v>
      </c>
    </row>
    <row r="494" spans="1:3" x14ac:dyDescent="0.3">
      <c r="A494" s="38">
        <v>628</v>
      </c>
      <c r="B494" s="38" t="s">
        <v>1630</v>
      </c>
      <c r="C494" s="38" t="s">
        <v>1270</v>
      </c>
    </row>
    <row r="495" spans="1:3" x14ac:dyDescent="0.3">
      <c r="A495" s="38">
        <v>629</v>
      </c>
      <c r="B495" s="38" t="s">
        <v>1631</v>
      </c>
      <c r="C495" s="38" t="s">
        <v>1270</v>
      </c>
    </row>
    <row r="496" spans="1:3" x14ac:dyDescent="0.3">
      <c r="A496" s="38">
        <v>630</v>
      </c>
      <c r="B496" s="38" t="s">
        <v>1632</v>
      </c>
      <c r="C496" s="38" t="s">
        <v>1271</v>
      </c>
    </row>
    <row r="497" spans="1:3" x14ac:dyDescent="0.3">
      <c r="A497" s="38">
        <v>631</v>
      </c>
      <c r="B497" s="38" t="s">
        <v>1633</v>
      </c>
      <c r="C497" s="38" t="s">
        <v>1271</v>
      </c>
    </row>
    <row r="498" spans="1:3" x14ac:dyDescent="0.3">
      <c r="A498" s="38">
        <v>632</v>
      </c>
      <c r="B498" s="38" t="s">
        <v>1634</v>
      </c>
      <c r="C498" s="38" t="s">
        <v>1273</v>
      </c>
    </row>
    <row r="499" spans="1:3" x14ac:dyDescent="0.3">
      <c r="A499" s="38">
        <v>633</v>
      </c>
      <c r="B499" s="38" t="s">
        <v>1635</v>
      </c>
      <c r="C499" s="38" t="s">
        <v>1273</v>
      </c>
    </row>
    <row r="500" spans="1:3" x14ac:dyDescent="0.3">
      <c r="A500" s="38">
        <v>634</v>
      </c>
      <c r="B500" s="38" t="s">
        <v>1636</v>
      </c>
      <c r="C500" s="38" t="s">
        <v>1271</v>
      </c>
    </row>
    <row r="501" spans="1:3" x14ac:dyDescent="0.3">
      <c r="A501" s="38">
        <v>635</v>
      </c>
      <c r="B501" s="38" t="s">
        <v>1637</v>
      </c>
      <c r="C501" s="38" t="s">
        <v>1273</v>
      </c>
    </row>
    <row r="502" spans="1:3" x14ac:dyDescent="0.3">
      <c r="A502" s="38">
        <v>636</v>
      </c>
      <c r="B502" s="38" t="s">
        <v>2272</v>
      </c>
      <c r="C502" s="38" t="s">
        <v>1273</v>
      </c>
    </row>
    <row r="503" spans="1:3" x14ac:dyDescent="0.3">
      <c r="A503" s="38">
        <v>637</v>
      </c>
      <c r="B503" s="38" t="s">
        <v>1638</v>
      </c>
      <c r="C503" s="38" t="s">
        <v>1273</v>
      </c>
    </row>
    <row r="504" spans="1:3" x14ac:dyDescent="0.3">
      <c r="A504" s="38">
        <v>638</v>
      </c>
      <c r="B504" s="38" t="s">
        <v>2357</v>
      </c>
      <c r="C504" s="38" t="s">
        <v>1273</v>
      </c>
    </row>
    <row r="505" spans="1:3" x14ac:dyDescent="0.3">
      <c r="A505" s="38">
        <v>639</v>
      </c>
      <c r="B505" s="38" t="s">
        <v>1639</v>
      </c>
      <c r="C505" s="38" t="s">
        <v>1270</v>
      </c>
    </row>
    <row r="506" spans="1:3" x14ac:dyDescent="0.3">
      <c r="A506" s="38">
        <v>640</v>
      </c>
      <c r="B506" s="38" t="s">
        <v>1640</v>
      </c>
      <c r="C506" s="38" t="s">
        <v>1270</v>
      </c>
    </row>
    <row r="507" spans="1:3" x14ac:dyDescent="0.3">
      <c r="A507" s="38">
        <v>641</v>
      </c>
      <c r="B507" s="38" t="s">
        <v>1641</v>
      </c>
      <c r="C507" s="38" t="s">
        <v>1270</v>
      </c>
    </row>
    <row r="508" spans="1:3" x14ac:dyDescent="0.3">
      <c r="A508" s="38">
        <v>642</v>
      </c>
      <c r="B508" s="38" t="s">
        <v>1642</v>
      </c>
      <c r="C508" s="38" t="s">
        <v>1270</v>
      </c>
    </row>
    <row r="509" spans="1:3" x14ac:dyDescent="0.3">
      <c r="A509" s="38">
        <v>643</v>
      </c>
      <c r="B509" s="38" t="s">
        <v>1643</v>
      </c>
      <c r="C509" s="38" t="s">
        <v>1273</v>
      </c>
    </row>
    <row r="510" spans="1:3" x14ac:dyDescent="0.3">
      <c r="A510" s="38">
        <v>644</v>
      </c>
      <c r="B510" s="38" t="s">
        <v>2382</v>
      </c>
      <c r="C510" s="38" t="s">
        <v>1273</v>
      </c>
    </row>
    <row r="511" spans="1:3" x14ac:dyDescent="0.3">
      <c r="A511" s="38">
        <v>645</v>
      </c>
      <c r="B511" s="38" t="s">
        <v>1644</v>
      </c>
      <c r="C511" s="38" t="s">
        <v>1273</v>
      </c>
    </row>
    <row r="512" spans="1:3" x14ac:dyDescent="0.3">
      <c r="A512" s="38">
        <v>646</v>
      </c>
      <c r="B512" s="38" t="s">
        <v>1645</v>
      </c>
      <c r="C512" s="38" t="s">
        <v>1273</v>
      </c>
    </row>
    <row r="513" spans="1:3" x14ac:dyDescent="0.3">
      <c r="A513" s="38">
        <v>647</v>
      </c>
      <c r="B513" s="38" t="s">
        <v>1646</v>
      </c>
      <c r="C513" s="38" t="s">
        <v>1273</v>
      </c>
    </row>
    <row r="514" spans="1:3" s="68" customFormat="1" x14ac:dyDescent="0.3">
      <c r="A514" s="85">
        <v>648</v>
      </c>
      <c r="B514" s="85" t="s">
        <v>1647</v>
      </c>
      <c r="C514" s="85" t="s">
        <v>1270</v>
      </c>
    </row>
    <row r="515" spans="1:3" x14ac:dyDescent="0.3">
      <c r="A515" s="38">
        <v>649</v>
      </c>
      <c r="B515" s="38" t="s">
        <v>1648</v>
      </c>
      <c r="C515" s="38" t="s">
        <v>1273</v>
      </c>
    </row>
    <row r="516" spans="1:3" x14ac:dyDescent="0.3">
      <c r="A516" s="38">
        <v>650</v>
      </c>
      <c r="B516" s="38" t="s">
        <v>2365</v>
      </c>
      <c r="C516" s="38" t="s">
        <v>1273</v>
      </c>
    </row>
    <row r="517" spans="1:3" x14ac:dyDescent="0.3">
      <c r="A517" s="38">
        <v>651</v>
      </c>
      <c r="B517" s="38" t="s">
        <v>2266</v>
      </c>
      <c r="C517" s="38" t="s">
        <v>1271</v>
      </c>
    </row>
    <row r="518" spans="1:3" x14ac:dyDescent="0.3">
      <c r="A518" s="38">
        <v>653</v>
      </c>
      <c r="B518" s="38" t="s">
        <v>2271</v>
      </c>
      <c r="C518" s="38" t="s">
        <v>1273</v>
      </c>
    </row>
    <row r="519" spans="1:3" x14ac:dyDescent="0.3">
      <c r="A519" s="38">
        <v>654</v>
      </c>
      <c r="B519" s="38" t="s">
        <v>2388</v>
      </c>
      <c r="C519" s="38" t="s">
        <v>1273</v>
      </c>
    </row>
    <row r="520" spans="1:3" x14ac:dyDescent="0.3">
      <c r="A520" s="38">
        <v>655</v>
      </c>
      <c r="B520" s="38" t="s">
        <v>1979</v>
      </c>
      <c r="C520" s="38" t="s">
        <v>1270</v>
      </c>
    </row>
    <row r="521" spans="1:3" x14ac:dyDescent="0.3">
      <c r="A521" s="38">
        <v>658</v>
      </c>
      <c r="B521" s="38" t="s">
        <v>2270</v>
      </c>
      <c r="C521" s="38" t="s">
        <v>1270</v>
      </c>
    </row>
    <row r="522" spans="1:3" x14ac:dyDescent="0.3">
      <c r="A522" s="38">
        <v>659</v>
      </c>
      <c r="B522" s="38" t="s">
        <v>1971</v>
      </c>
      <c r="C522" s="38" t="s">
        <v>1270</v>
      </c>
    </row>
    <row r="523" spans="1:3" x14ac:dyDescent="0.3">
      <c r="A523" s="38">
        <v>660</v>
      </c>
      <c r="B523" s="38" t="s">
        <v>2182</v>
      </c>
      <c r="C523" s="38" t="s">
        <v>1271</v>
      </c>
    </row>
    <row r="524" spans="1:3" x14ac:dyDescent="0.3">
      <c r="A524" s="38">
        <v>661</v>
      </c>
      <c r="B524" s="38" t="s">
        <v>1365</v>
      </c>
      <c r="C524" s="38" t="s">
        <v>1271</v>
      </c>
    </row>
    <row r="525" spans="1:3" x14ac:dyDescent="0.3">
      <c r="A525" s="38">
        <v>662</v>
      </c>
      <c r="B525" s="38" t="s">
        <v>2380</v>
      </c>
      <c r="C525" s="38" t="s">
        <v>1273</v>
      </c>
    </row>
    <row r="526" spans="1:3" x14ac:dyDescent="0.3">
      <c r="A526" s="38">
        <v>663</v>
      </c>
      <c r="B526" s="38" t="s">
        <v>2526</v>
      </c>
      <c r="C526" s="38" t="s">
        <v>1270</v>
      </c>
    </row>
    <row r="527" spans="1:3" x14ac:dyDescent="0.3">
      <c r="A527" s="38">
        <v>664</v>
      </c>
      <c r="B527" s="38" t="s">
        <v>2334</v>
      </c>
      <c r="C527" s="38" t="s">
        <v>1273</v>
      </c>
    </row>
    <row r="528" spans="1:3" x14ac:dyDescent="0.3">
      <c r="A528" s="38">
        <v>665</v>
      </c>
      <c r="B528" s="38" t="s">
        <v>2368</v>
      </c>
      <c r="C528" s="38" t="s">
        <v>1273</v>
      </c>
    </row>
    <row r="529" spans="1:3" x14ac:dyDescent="0.3">
      <c r="A529" s="38">
        <v>666</v>
      </c>
      <c r="B529" s="38" t="s">
        <v>2342</v>
      </c>
      <c r="C529" s="38" t="s">
        <v>1273</v>
      </c>
    </row>
    <row r="530" spans="1:3" x14ac:dyDescent="0.3">
      <c r="A530" s="38">
        <v>667</v>
      </c>
      <c r="B530" s="38" t="s">
        <v>2381</v>
      </c>
      <c r="C530" s="38" t="s">
        <v>1273</v>
      </c>
    </row>
    <row r="531" spans="1:3" x14ac:dyDescent="0.3">
      <c r="A531" s="38">
        <v>668</v>
      </c>
      <c r="B531" s="38" t="s">
        <v>2285</v>
      </c>
      <c r="C531" s="38" t="s">
        <v>1273</v>
      </c>
    </row>
    <row r="532" spans="1:3" x14ac:dyDescent="0.3">
      <c r="A532" s="38">
        <v>669</v>
      </c>
      <c r="B532" s="38" t="s">
        <v>2249</v>
      </c>
      <c r="C532" s="38" t="s">
        <v>1270</v>
      </c>
    </row>
    <row r="533" spans="1:3" x14ac:dyDescent="0.3">
      <c r="A533" s="38">
        <v>670</v>
      </c>
      <c r="B533" s="38" t="s">
        <v>2269</v>
      </c>
      <c r="C533" s="38" t="s">
        <v>1270</v>
      </c>
    </row>
    <row r="534" spans="1:3" x14ac:dyDescent="0.3">
      <c r="A534" s="38">
        <v>671</v>
      </c>
      <c r="B534" s="38" t="s">
        <v>2249</v>
      </c>
      <c r="C534" s="38" t="s">
        <v>1270</v>
      </c>
    </row>
    <row r="535" spans="1:3" x14ac:dyDescent="0.3">
      <c r="A535" s="38">
        <v>672</v>
      </c>
      <c r="B535" s="38" t="s">
        <v>2320</v>
      </c>
      <c r="C535" s="38" t="s">
        <v>1270</v>
      </c>
    </row>
    <row r="536" spans="1:3" x14ac:dyDescent="0.3">
      <c r="A536" s="38">
        <v>673</v>
      </c>
      <c r="B536" s="38" t="s">
        <v>2267</v>
      </c>
      <c r="C536" s="38" t="s">
        <v>1271</v>
      </c>
    </row>
    <row r="537" spans="1:3" x14ac:dyDescent="0.3">
      <c r="A537" s="38">
        <v>676</v>
      </c>
      <c r="B537" s="38" t="s">
        <v>2337</v>
      </c>
      <c r="C537" s="38" t="s">
        <v>1270</v>
      </c>
    </row>
    <row r="538" spans="1:3" x14ac:dyDescent="0.3">
      <c r="A538" s="38">
        <v>677</v>
      </c>
      <c r="B538" s="38" t="s">
        <v>1970</v>
      </c>
      <c r="C538" s="38" t="s">
        <v>1272</v>
      </c>
    </row>
    <row r="539" spans="1:3" x14ac:dyDescent="0.3">
      <c r="A539" s="38">
        <v>678</v>
      </c>
      <c r="B539" s="38" t="s">
        <v>2395</v>
      </c>
      <c r="C539" s="38" t="s">
        <v>1270</v>
      </c>
    </row>
    <row r="540" spans="1:3" x14ac:dyDescent="0.3">
      <c r="A540" s="38">
        <v>679</v>
      </c>
      <c r="B540" s="38" t="s">
        <v>1977</v>
      </c>
      <c r="C540" s="38" t="s">
        <v>1273</v>
      </c>
    </row>
    <row r="541" spans="1:3" x14ac:dyDescent="0.3">
      <c r="A541" s="38">
        <v>680</v>
      </c>
      <c r="B541" s="38" t="s">
        <v>1985</v>
      </c>
      <c r="C541" s="38" t="s">
        <v>1271</v>
      </c>
    </row>
    <row r="542" spans="1:3" x14ac:dyDescent="0.3">
      <c r="A542" s="38">
        <v>681</v>
      </c>
      <c r="B542" s="38" t="s">
        <v>2000</v>
      </c>
      <c r="C542" s="38" t="s">
        <v>1271</v>
      </c>
    </row>
    <row r="543" spans="1:3" x14ac:dyDescent="0.3">
      <c r="A543" s="38">
        <v>682</v>
      </c>
      <c r="B543" s="38" t="s">
        <v>1987</v>
      </c>
      <c r="C543" s="38" t="s">
        <v>1271</v>
      </c>
    </row>
    <row r="544" spans="1:3" x14ac:dyDescent="0.3">
      <c r="A544" s="38">
        <v>683</v>
      </c>
      <c r="B544" s="38" t="s">
        <v>2268</v>
      </c>
      <c r="C544" s="38" t="s">
        <v>1273</v>
      </c>
    </row>
    <row r="545" spans="1:3" x14ac:dyDescent="0.3">
      <c r="A545" s="38">
        <v>684</v>
      </c>
      <c r="B545" s="38" t="s">
        <v>1986</v>
      </c>
      <c r="C545" s="38" t="s">
        <v>1270</v>
      </c>
    </row>
    <row r="546" spans="1:3" x14ac:dyDescent="0.3">
      <c r="A546" s="38">
        <v>685</v>
      </c>
      <c r="B546" s="38" t="s">
        <v>2248</v>
      </c>
      <c r="C546" s="38" t="s">
        <v>1270</v>
      </c>
    </row>
    <row r="547" spans="1:3" x14ac:dyDescent="0.3">
      <c r="A547" s="38">
        <v>686</v>
      </c>
      <c r="B547" s="38" t="s">
        <v>2306</v>
      </c>
      <c r="C547" s="38" t="s">
        <v>1270</v>
      </c>
    </row>
    <row r="548" spans="1:3" x14ac:dyDescent="0.3">
      <c r="A548" s="38">
        <v>687</v>
      </c>
      <c r="B548" s="38" t="s">
        <v>1989</v>
      </c>
      <c r="C548" s="38" t="s">
        <v>1273</v>
      </c>
    </row>
    <row r="549" spans="1:3" x14ac:dyDescent="0.3">
      <c r="A549" s="38">
        <v>688</v>
      </c>
      <c r="B549" s="38" t="s">
        <v>1999</v>
      </c>
      <c r="C549" s="38" t="s">
        <v>1270</v>
      </c>
    </row>
    <row r="550" spans="1:3" x14ac:dyDescent="0.3">
      <c r="A550" s="38">
        <v>689</v>
      </c>
      <c r="B550" s="38" t="s">
        <v>1984</v>
      </c>
      <c r="C550" s="38" t="s">
        <v>1273</v>
      </c>
    </row>
    <row r="551" spans="1:3" x14ac:dyDescent="0.3">
      <c r="A551" s="38">
        <v>690</v>
      </c>
      <c r="B551" s="38" t="s">
        <v>1983</v>
      </c>
      <c r="C551" s="38" t="s">
        <v>1270</v>
      </c>
    </row>
    <row r="552" spans="1:3" x14ac:dyDescent="0.3">
      <c r="A552" s="38">
        <v>691</v>
      </c>
      <c r="B552" s="38" t="s">
        <v>1988</v>
      </c>
      <c r="C552" s="38" t="s">
        <v>1273</v>
      </c>
    </row>
    <row r="553" spans="1:3" x14ac:dyDescent="0.3">
      <c r="A553" s="38">
        <v>693</v>
      </c>
      <c r="B553" s="38" t="s">
        <v>2002</v>
      </c>
      <c r="C553" s="38" t="s">
        <v>1271</v>
      </c>
    </row>
    <row r="554" spans="1:3" x14ac:dyDescent="0.3">
      <c r="A554" s="38">
        <v>694</v>
      </c>
      <c r="B554" s="38" t="s">
        <v>1990</v>
      </c>
      <c r="C554" s="38" t="s">
        <v>1270</v>
      </c>
    </row>
    <row r="555" spans="1:3" x14ac:dyDescent="0.3">
      <c r="A555" s="38">
        <v>695</v>
      </c>
      <c r="B555" s="38" t="s">
        <v>1995</v>
      </c>
      <c r="C555" s="38" t="s">
        <v>1270</v>
      </c>
    </row>
    <row r="556" spans="1:3" x14ac:dyDescent="0.3">
      <c r="A556" s="38">
        <v>696</v>
      </c>
      <c r="B556" s="38" t="s">
        <v>2001</v>
      </c>
      <c r="C556" s="38" t="s">
        <v>1270</v>
      </c>
    </row>
    <row r="557" spans="1:3" x14ac:dyDescent="0.3">
      <c r="A557" s="38">
        <v>697</v>
      </c>
      <c r="B557" s="38" t="s">
        <v>1994</v>
      </c>
      <c r="C557" s="38" t="s">
        <v>1270</v>
      </c>
    </row>
    <row r="558" spans="1:3" x14ac:dyDescent="0.3">
      <c r="A558" s="38">
        <v>698</v>
      </c>
      <c r="B558" s="38" t="s">
        <v>1992</v>
      </c>
      <c r="C558" s="38" t="s">
        <v>1270</v>
      </c>
    </row>
    <row r="559" spans="1:3" x14ac:dyDescent="0.3">
      <c r="A559" s="38">
        <v>699</v>
      </c>
      <c r="B559" s="38" t="s">
        <v>2336</v>
      </c>
      <c r="C559" s="38" t="s">
        <v>1272</v>
      </c>
    </row>
    <row r="560" spans="1:3" x14ac:dyDescent="0.3">
      <c r="A560" s="38">
        <v>701</v>
      </c>
      <c r="B560" s="38" t="s">
        <v>1993</v>
      </c>
      <c r="C560" s="38" t="s">
        <v>1270</v>
      </c>
    </row>
    <row r="561" spans="1:3" x14ac:dyDescent="0.3">
      <c r="A561" s="38">
        <v>703</v>
      </c>
      <c r="B561" s="38" t="s">
        <v>1649</v>
      </c>
      <c r="C561" s="38" t="s">
        <v>1273</v>
      </c>
    </row>
    <row r="562" spans="1:3" x14ac:dyDescent="0.3">
      <c r="A562" s="38">
        <v>705</v>
      </c>
      <c r="B562" s="38" t="s">
        <v>1650</v>
      </c>
      <c r="C562" s="38" t="s">
        <v>1273</v>
      </c>
    </row>
    <row r="563" spans="1:3" x14ac:dyDescent="0.3">
      <c r="A563" s="38">
        <v>706</v>
      </c>
      <c r="B563" s="38" t="s">
        <v>2354</v>
      </c>
      <c r="C563" s="38" t="s">
        <v>1270</v>
      </c>
    </row>
    <row r="564" spans="1:3" x14ac:dyDescent="0.3">
      <c r="A564" s="38">
        <v>707</v>
      </c>
      <c r="B564" s="38" t="s">
        <v>1651</v>
      </c>
      <c r="C564" s="38" t="s">
        <v>1270</v>
      </c>
    </row>
    <row r="565" spans="1:3" x14ac:dyDescent="0.3">
      <c r="A565" s="38">
        <v>708</v>
      </c>
      <c r="B565" s="38" t="s">
        <v>1652</v>
      </c>
      <c r="C565" s="38" t="s">
        <v>1270</v>
      </c>
    </row>
    <row r="566" spans="1:3" x14ac:dyDescent="0.3">
      <c r="A566" s="38">
        <v>709</v>
      </c>
      <c r="B566" s="38" t="s">
        <v>1653</v>
      </c>
      <c r="C566" s="38" t="s">
        <v>1270</v>
      </c>
    </row>
    <row r="567" spans="1:3" x14ac:dyDescent="0.3">
      <c r="A567" s="38">
        <v>710</v>
      </c>
      <c r="B567" s="38" t="s">
        <v>1654</v>
      </c>
      <c r="C567" s="38" t="s">
        <v>1270</v>
      </c>
    </row>
    <row r="568" spans="1:3" x14ac:dyDescent="0.3">
      <c r="A568" s="38">
        <v>712</v>
      </c>
      <c r="B568" s="38" t="s">
        <v>1655</v>
      </c>
      <c r="C568" s="38" t="s">
        <v>1273</v>
      </c>
    </row>
    <row r="569" spans="1:3" x14ac:dyDescent="0.3">
      <c r="A569" s="38">
        <v>713</v>
      </c>
      <c r="B569" s="38" t="s">
        <v>1656</v>
      </c>
      <c r="C569" s="38" t="s">
        <v>1270</v>
      </c>
    </row>
    <row r="570" spans="1:3" x14ac:dyDescent="0.3">
      <c r="A570" s="38">
        <v>714</v>
      </c>
      <c r="B570" s="38" t="s">
        <v>1657</v>
      </c>
      <c r="C570" s="38" t="s">
        <v>1270</v>
      </c>
    </row>
    <row r="571" spans="1:3" x14ac:dyDescent="0.3">
      <c r="A571" s="38">
        <v>715</v>
      </c>
      <c r="B571" s="38" t="s">
        <v>1658</v>
      </c>
      <c r="C571" s="38" t="s">
        <v>1270</v>
      </c>
    </row>
    <row r="572" spans="1:3" x14ac:dyDescent="0.3">
      <c r="A572" s="38">
        <v>716</v>
      </c>
      <c r="B572" s="38" t="s">
        <v>1659</v>
      </c>
      <c r="C572" s="38" t="s">
        <v>1273</v>
      </c>
    </row>
    <row r="573" spans="1:3" x14ac:dyDescent="0.3">
      <c r="A573" s="38">
        <v>717</v>
      </c>
      <c r="B573" s="38" t="s">
        <v>1660</v>
      </c>
      <c r="C573" s="38" t="s">
        <v>1270</v>
      </c>
    </row>
    <row r="574" spans="1:3" x14ac:dyDescent="0.3">
      <c r="A574" s="38">
        <v>718</v>
      </c>
      <c r="B574" s="38" t="s">
        <v>1661</v>
      </c>
      <c r="C574" s="38" t="s">
        <v>1270</v>
      </c>
    </row>
    <row r="575" spans="1:3" x14ac:dyDescent="0.3">
      <c r="A575" s="38">
        <v>719</v>
      </c>
      <c r="B575" s="38" t="s">
        <v>1662</v>
      </c>
      <c r="C575" s="38" t="s">
        <v>1270</v>
      </c>
    </row>
    <row r="576" spans="1:3" x14ac:dyDescent="0.3">
      <c r="A576" s="38">
        <v>720</v>
      </c>
      <c r="B576" s="38" t="s">
        <v>1663</v>
      </c>
      <c r="C576" s="38" t="s">
        <v>1273</v>
      </c>
    </row>
    <row r="577" spans="1:3" x14ac:dyDescent="0.3">
      <c r="A577" s="38">
        <v>721</v>
      </c>
      <c r="B577" s="38" t="s">
        <v>1664</v>
      </c>
      <c r="C577" s="38" t="s">
        <v>1270</v>
      </c>
    </row>
    <row r="578" spans="1:3" x14ac:dyDescent="0.3">
      <c r="A578" s="38">
        <v>722</v>
      </c>
      <c r="B578" s="38" t="s">
        <v>1665</v>
      </c>
      <c r="C578" s="38" t="s">
        <v>1270</v>
      </c>
    </row>
    <row r="579" spans="1:3" x14ac:dyDescent="0.3">
      <c r="A579" s="38">
        <v>723</v>
      </c>
      <c r="B579" s="38" t="s">
        <v>1666</v>
      </c>
      <c r="C579" s="38" t="s">
        <v>1270</v>
      </c>
    </row>
    <row r="580" spans="1:3" x14ac:dyDescent="0.3">
      <c r="A580" s="38">
        <v>724</v>
      </c>
      <c r="B580" s="38" t="s">
        <v>1667</v>
      </c>
      <c r="C580" s="38" t="s">
        <v>1270</v>
      </c>
    </row>
    <row r="581" spans="1:3" x14ac:dyDescent="0.3">
      <c r="A581" s="38">
        <v>725</v>
      </c>
      <c r="B581" s="38" t="s">
        <v>1668</v>
      </c>
      <c r="C581" s="38" t="s">
        <v>1270</v>
      </c>
    </row>
    <row r="582" spans="1:3" x14ac:dyDescent="0.3">
      <c r="A582" s="38">
        <v>726</v>
      </c>
      <c r="B582" s="38" t="s">
        <v>1669</v>
      </c>
      <c r="C582" s="38" t="s">
        <v>1270</v>
      </c>
    </row>
    <row r="583" spans="1:3" x14ac:dyDescent="0.3">
      <c r="A583" s="38">
        <v>727</v>
      </c>
      <c r="B583" s="38" t="s">
        <v>1670</v>
      </c>
      <c r="C583" s="38" t="s">
        <v>1273</v>
      </c>
    </row>
    <row r="584" spans="1:3" x14ac:dyDescent="0.3">
      <c r="A584" s="38">
        <v>728</v>
      </c>
      <c r="B584" s="38" t="s">
        <v>1671</v>
      </c>
      <c r="C584" s="38" t="s">
        <v>1273</v>
      </c>
    </row>
    <row r="585" spans="1:3" x14ac:dyDescent="0.3">
      <c r="A585" s="38">
        <v>729</v>
      </c>
      <c r="B585" s="38" t="s">
        <v>1672</v>
      </c>
      <c r="C585" s="38" t="s">
        <v>1273</v>
      </c>
    </row>
    <row r="586" spans="1:3" x14ac:dyDescent="0.3">
      <c r="A586" s="38">
        <v>730</v>
      </c>
      <c r="B586" s="38" t="s">
        <v>1673</v>
      </c>
      <c r="C586" s="38" t="s">
        <v>1272</v>
      </c>
    </row>
    <row r="587" spans="1:3" x14ac:dyDescent="0.3">
      <c r="A587" s="38">
        <v>731</v>
      </c>
      <c r="B587" s="38" t="s">
        <v>1674</v>
      </c>
      <c r="C587" s="38" t="s">
        <v>1273</v>
      </c>
    </row>
    <row r="588" spans="1:3" x14ac:dyDescent="0.3">
      <c r="A588" s="38">
        <v>732</v>
      </c>
      <c r="B588" s="38" t="s">
        <v>1675</v>
      </c>
      <c r="C588" s="38" t="s">
        <v>1273</v>
      </c>
    </row>
    <row r="589" spans="1:3" x14ac:dyDescent="0.3">
      <c r="A589" s="38">
        <v>733</v>
      </c>
      <c r="B589" s="38" t="s">
        <v>1676</v>
      </c>
      <c r="C589" s="38" t="s">
        <v>1272</v>
      </c>
    </row>
    <row r="590" spans="1:3" x14ac:dyDescent="0.3">
      <c r="A590" s="38">
        <v>734</v>
      </c>
      <c r="B590" s="38" t="s">
        <v>1677</v>
      </c>
      <c r="C590" s="38" t="s">
        <v>1270</v>
      </c>
    </row>
    <row r="591" spans="1:3" x14ac:dyDescent="0.3">
      <c r="A591" s="38">
        <v>735</v>
      </c>
      <c r="B591" s="38" t="s">
        <v>1678</v>
      </c>
      <c r="C591" s="38" t="s">
        <v>1270</v>
      </c>
    </row>
    <row r="592" spans="1:3" x14ac:dyDescent="0.3">
      <c r="A592" s="38">
        <v>736</v>
      </c>
      <c r="B592" s="38" t="s">
        <v>1679</v>
      </c>
      <c r="C592" s="38" t="s">
        <v>1273</v>
      </c>
    </row>
    <row r="593" spans="1:3" x14ac:dyDescent="0.3">
      <c r="A593" s="38">
        <v>737</v>
      </c>
      <c r="B593" s="38" t="s">
        <v>1680</v>
      </c>
      <c r="C593" s="38" t="s">
        <v>1273</v>
      </c>
    </row>
    <row r="594" spans="1:3" x14ac:dyDescent="0.3">
      <c r="A594" s="38">
        <v>738</v>
      </c>
      <c r="B594" s="38" t="s">
        <v>1681</v>
      </c>
      <c r="C594" s="38" t="s">
        <v>1270</v>
      </c>
    </row>
    <row r="595" spans="1:3" x14ac:dyDescent="0.3">
      <c r="A595" s="38">
        <v>739</v>
      </c>
      <c r="B595" s="38" t="s">
        <v>1682</v>
      </c>
      <c r="C595" s="38" t="s">
        <v>1270</v>
      </c>
    </row>
    <row r="596" spans="1:3" x14ac:dyDescent="0.3">
      <c r="A596" s="38">
        <v>740</v>
      </c>
      <c r="B596" s="38" t="s">
        <v>1683</v>
      </c>
      <c r="C596" s="38" t="s">
        <v>1273</v>
      </c>
    </row>
    <row r="597" spans="1:3" x14ac:dyDescent="0.3">
      <c r="A597" s="38">
        <v>741</v>
      </c>
      <c r="B597" s="38" t="s">
        <v>2247</v>
      </c>
      <c r="C597" s="38" t="s">
        <v>1273</v>
      </c>
    </row>
    <row r="598" spans="1:3" x14ac:dyDescent="0.3">
      <c r="A598" s="38">
        <v>742</v>
      </c>
      <c r="B598" s="38" t="s">
        <v>1684</v>
      </c>
      <c r="C598" s="38" t="s">
        <v>1271</v>
      </c>
    </row>
    <row r="599" spans="1:3" x14ac:dyDescent="0.3">
      <c r="A599" s="38">
        <v>743</v>
      </c>
      <c r="B599" s="38" t="s">
        <v>1685</v>
      </c>
      <c r="C599" s="38" t="s">
        <v>1270</v>
      </c>
    </row>
    <row r="600" spans="1:3" x14ac:dyDescent="0.3">
      <c r="A600" s="38">
        <v>744</v>
      </c>
      <c r="B600" s="38" t="s">
        <v>1686</v>
      </c>
      <c r="C600" s="38" t="s">
        <v>1270</v>
      </c>
    </row>
    <row r="601" spans="1:3" x14ac:dyDescent="0.3">
      <c r="A601" s="38">
        <v>745</v>
      </c>
      <c r="B601" s="38" t="s">
        <v>1687</v>
      </c>
      <c r="C601" s="38" t="s">
        <v>1270</v>
      </c>
    </row>
    <row r="602" spans="1:3" x14ac:dyDescent="0.3">
      <c r="A602" s="38">
        <v>746</v>
      </c>
      <c r="B602" s="38" t="s">
        <v>1688</v>
      </c>
      <c r="C602" s="38" t="s">
        <v>1273</v>
      </c>
    </row>
    <row r="603" spans="1:3" x14ac:dyDescent="0.3">
      <c r="A603" s="38">
        <v>747</v>
      </c>
      <c r="B603" s="38" t="s">
        <v>1689</v>
      </c>
      <c r="C603" s="38" t="s">
        <v>1273</v>
      </c>
    </row>
    <row r="604" spans="1:3" x14ac:dyDescent="0.3">
      <c r="A604" s="38">
        <v>748</v>
      </c>
      <c r="B604" s="38" t="s">
        <v>2362</v>
      </c>
      <c r="C604" s="38" t="s">
        <v>1273</v>
      </c>
    </row>
    <row r="605" spans="1:3" x14ac:dyDescent="0.3">
      <c r="A605" s="38">
        <v>749</v>
      </c>
      <c r="B605" s="38" t="s">
        <v>1690</v>
      </c>
      <c r="C605" s="38" t="s">
        <v>1273</v>
      </c>
    </row>
    <row r="606" spans="1:3" x14ac:dyDescent="0.3">
      <c r="A606" s="38">
        <v>750</v>
      </c>
      <c r="B606" s="38" t="s">
        <v>1691</v>
      </c>
      <c r="C606" s="38" t="s">
        <v>1272</v>
      </c>
    </row>
    <row r="607" spans="1:3" x14ac:dyDescent="0.3">
      <c r="A607" s="38">
        <v>751</v>
      </c>
      <c r="B607" s="38" t="s">
        <v>2246</v>
      </c>
      <c r="C607" s="38" t="s">
        <v>1272</v>
      </c>
    </row>
    <row r="608" spans="1:3" x14ac:dyDescent="0.3">
      <c r="A608" s="38">
        <v>752</v>
      </c>
      <c r="B608" s="38" t="s">
        <v>1692</v>
      </c>
      <c r="C608" s="38" t="s">
        <v>1273</v>
      </c>
    </row>
    <row r="609" spans="1:3" x14ac:dyDescent="0.3">
      <c r="A609" s="38">
        <v>753</v>
      </c>
      <c r="B609" s="38" t="s">
        <v>1693</v>
      </c>
      <c r="C609" s="38" t="s">
        <v>1270</v>
      </c>
    </row>
    <row r="610" spans="1:3" x14ac:dyDescent="0.3">
      <c r="A610" s="38">
        <v>754</v>
      </c>
      <c r="B610" s="38" t="s">
        <v>1694</v>
      </c>
      <c r="C610" s="38" t="s">
        <v>1273</v>
      </c>
    </row>
    <row r="611" spans="1:3" x14ac:dyDescent="0.3">
      <c r="A611" s="38">
        <v>755</v>
      </c>
      <c r="B611" s="38" t="s">
        <v>1695</v>
      </c>
      <c r="C611" s="38" t="s">
        <v>1270</v>
      </c>
    </row>
    <row r="612" spans="1:3" x14ac:dyDescent="0.3">
      <c r="A612" s="38">
        <v>756</v>
      </c>
      <c r="B612" s="38" t="s">
        <v>1696</v>
      </c>
      <c r="C612" s="38" t="s">
        <v>1273</v>
      </c>
    </row>
    <row r="613" spans="1:3" x14ac:dyDescent="0.3">
      <c r="A613" s="38">
        <v>757</v>
      </c>
      <c r="B613" s="38" t="s">
        <v>1697</v>
      </c>
      <c r="C613" s="38" t="s">
        <v>1273</v>
      </c>
    </row>
    <row r="614" spans="1:3" x14ac:dyDescent="0.3">
      <c r="A614" s="38">
        <v>758</v>
      </c>
      <c r="B614" s="38" t="s">
        <v>2397</v>
      </c>
      <c r="C614" s="38" t="s">
        <v>1273</v>
      </c>
    </row>
    <row r="615" spans="1:3" x14ac:dyDescent="0.3">
      <c r="A615" s="38">
        <v>759</v>
      </c>
      <c r="B615" s="38" t="s">
        <v>1698</v>
      </c>
      <c r="C615" s="38" t="s">
        <v>1270</v>
      </c>
    </row>
    <row r="616" spans="1:3" x14ac:dyDescent="0.3">
      <c r="A616" s="38">
        <v>760</v>
      </c>
      <c r="B616" s="38" t="s">
        <v>1699</v>
      </c>
      <c r="C616" s="38" t="s">
        <v>1273</v>
      </c>
    </row>
    <row r="617" spans="1:3" x14ac:dyDescent="0.3">
      <c r="A617" s="38">
        <v>761</v>
      </c>
      <c r="B617" s="38" t="s">
        <v>1700</v>
      </c>
      <c r="C617" s="38" t="s">
        <v>1270</v>
      </c>
    </row>
    <row r="618" spans="1:3" x14ac:dyDescent="0.3">
      <c r="A618" s="38">
        <v>763</v>
      </c>
      <c r="B618" s="38" t="s">
        <v>1701</v>
      </c>
      <c r="C618" s="38" t="s">
        <v>1273</v>
      </c>
    </row>
    <row r="619" spans="1:3" x14ac:dyDescent="0.3">
      <c r="A619" s="38">
        <v>764</v>
      </c>
      <c r="B619" s="38" t="s">
        <v>1702</v>
      </c>
      <c r="C619" s="38" t="s">
        <v>1272</v>
      </c>
    </row>
    <row r="620" spans="1:3" x14ac:dyDescent="0.3">
      <c r="A620" s="38">
        <v>765</v>
      </c>
      <c r="B620" s="38" t="s">
        <v>1703</v>
      </c>
      <c r="C620" s="38" t="s">
        <v>1272</v>
      </c>
    </row>
    <row r="621" spans="1:3" x14ac:dyDescent="0.3">
      <c r="A621" s="38">
        <v>766</v>
      </c>
      <c r="B621" s="38" t="s">
        <v>1704</v>
      </c>
      <c r="C621" s="38" t="s">
        <v>1272</v>
      </c>
    </row>
    <row r="622" spans="1:3" x14ac:dyDescent="0.3">
      <c r="A622" s="38">
        <v>767</v>
      </c>
      <c r="B622" s="38" t="s">
        <v>2340</v>
      </c>
      <c r="C622" s="38" t="s">
        <v>1272</v>
      </c>
    </row>
    <row r="623" spans="1:3" x14ac:dyDescent="0.3">
      <c r="A623" s="38">
        <v>768</v>
      </c>
      <c r="B623" s="38" t="s">
        <v>2314</v>
      </c>
      <c r="C623" s="38" t="s">
        <v>1270</v>
      </c>
    </row>
    <row r="624" spans="1:3" x14ac:dyDescent="0.3">
      <c r="A624" s="38">
        <v>769</v>
      </c>
      <c r="B624" s="38" t="s">
        <v>2184</v>
      </c>
      <c r="C624" s="38" t="s">
        <v>1270</v>
      </c>
    </row>
    <row r="625" spans="1:3" x14ac:dyDescent="0.3">
      <c r="A625" s="38">
        <v>770</v>
      </c>
      <c r="B625" s="38" t="s">
        <v>1705</v>
      </c>
      <c r="C625" s="38" t="s">
        <v>1273</v>
      </c>
    </row>
    <row r="626" spans="1:3" x14ac:dyDescent="0.3">
      <c r="A626" s="38">
        <v>771</v>
      </c>
      <c r="B626" s="38" t="s">
        <v>1706</v>
      </c>
      <c r="C626" s="38" t="s">
        <v>1273</v>
      </c>
    </row>
    <row r="627" spans="1:3" x14ac:dyDescent="0.3">
      <c r="A627" s="38">
        <v>772</v>
      </c>
      <c r="B627" s="38" t="s">
        <v>1707</v>
      </c>
      <c r="C627" s="38" t="s">
        <v>1271</v>
      </c>
    </row>
    <row r="628" spans="1:3" x14ac:dyDescent="0.3">
      <c r="A628" s="38">
        <v>773</v>
      </c>
      <c r="B628" s="38" t="s">
        <v>1708</v>
      </c>
      <c r="C628" s="38" t="s">
        <v>1271</v>
      </c>
    </row>
    <row r="629" spans="1:3" x14ac:dyDescent="0.3">
      <c r="A629" s="38">
        <v>774</v>
      </c>
      <c r="B629" s="38" t="s">
        <v>1709</v>
      </c>
      <c r="C629" s="38" t="s">
        <v>1273</v>
      </c>
    </row>
    <row r="630" spans="1:3" x14ac:dyDescent="0.3">
      <c r="A630" s="38">
        <v>775</v>
      </c>
      <c r="B630" s="38" t="s">
        <v>2348</v>
      </c>
      <c r="C630" s="38" t="s">
        <v>1273</v>
      </c>
    </row>
    <row r="631" spans="1:3" x14ac:dyDescent="0.3">
      <c r="A631" s="38">
        <v>776</v>
      </c>
      <c r="B631" s="38" t="s">
        <v>1710</v>
      </c>
      <c r="C631" s="38" t="s">
        <v>1271</v>
      </c>
    </row>
    <row r="632" spans="1:3" x14ac:dyDescent="0.3">
      <c r="A632" s="38">
        <v>777</v>
      </c>
      <c r="B632" s="38" t="s">
        <v>1711</v>
      </c>
      <c r="C632" s="38" t="s">
        <v>1271</v>
      </c>
    </row>
    <row r="633" spans="1:3" x14ac:dyDescent="0.3">
      <c r="A633" s="38">
        <v>778</v>
      </c>
      <c r="B633" s="38" t="s">
        <v>1712</v>
      </c>
      <c r="C633" s="38" t="s">
        <v>1273</v>
      </c>
    </row>
    <row r="634" spans="1:3" x14ac:dyDescent="0.3">
      <c r="A634" s="38">
        <v>779</v>
      </c>
      <c r="B634" s="38" t="s">
        <v>1713</v>
      </c>
      <c r="C634" s="38" t="s">
        <v>1273</v>
      </c>
    </row>
    <row r="635" spans="1:3" x14ac:dyDescent="0.3">
      <c r="A635" s="38">
        <v>780</v>
      </c>
      <c r="B635" s="38" t="s">
        <v>1714</v>
      </c>
      <c r="C635" s="38" t="s">
        <v>1272</v>
      </c>
    </row>
    <row r="636" spans="1:3" x14ac:dyDescent="0.3">
      <c r="A636" s="38">
        <v>781</v>
      </c>
      <c r="B636" s="38" t="s">
        <v>1715</v>
      </c>
      <c r="C636" s="38" t="s">
        <v>1272</v>
      </c>
    </row>
    <row r="637" spans="1:3" x14ac:dyDescent="0.3">
      <c r="A637" s="38">
        <v>782</v>
      </c>
      <c r="B637" s="38" t="s">
        <v>2317</v>
      </c>
      <c r="C637" s="38" t="s">
        <v>1273</v>
      </c>
    </row>
    <row r="638" spans="1:3" x14ac:dyDescent="0.3">
      <c r="A638" s="38">
        <v>783</v>
      </c>
      <c r="B638" s="38" t="s">
        <v>1716</v>
      </c>
      <c r="C638" s="38" t="s">
        <v>1272</v>
      </c>
    </row>
    <row r="639" spans="1:3" x14ac:dyDescent="0.3">
      <c r="A639" s="38">
        <v>784</v>
      </c>
      <c r="B639" s="38" t="s">
        <v>1717</v>
      </c>
      <c r="C639" s="38" t="s">
        <v>1270</v>
      </c>
    </row>
    <row r="640" spans="1:3" s="68" customFormat="1" x14ac:dyDescent="0.3">
      <c r="A640" s="75">
        <v>785</v>
      </c>
      <c r="B640" s="75" t="s">
        <v>2358</v>
      </c>
      <c r="C640" s="75" t="s">
        <v>1270</v>
      </c>
    </row>
    <row r="641" spans="1:3" x14ac:dyDescent="0.3">
      <c r="A641" s="38">
        <v>786</v>
      </c>
      <c r="B641" s="38" t="s">
        <v>1718</v>
      </c>
      <c r="C641" s="38" t="s">
        <v>1270</v>
      </c>
    </row>
    <row r="642" spans="1:3" x14ac:dyDescent="0.3">
      <c r="A642" s="38">
        <v>787</v>
      </c>
      <c r="B642" s="38" t="s">
        <v>1719</v>
      </c>
      <c r="C642" s="38" t="s">
        <v>1270</v>
      </c>
    </row>
    <row r="643" spans="1:3" x14ac:dyDescent="0.3">
      <c r="A643" s="38">
        <v>788</v>
      </c>
      <c r="B643" s="38" t="s">
        <v>1720</v>
      </c>
      <c r="C643" s="38" t="s">
        <v>1270</v>
      </c>
    </row>
    <row r="644" spans="1:3" x14ac:dyDescent="0.3">
      <c r="A644" s="38">
        <v>789</v>
      </c>
      <c r="B644" s="38" t="s">
        <v>2185</v>
      </c>
      <c r="C644" s="38" t="s">
        <v>1271</v>
      </c>
    </row>
    <row r="645" spans="1:3" x14ac:dyDescent="0.3">
      <c r="A645" s="38">
        <v>790</v>
      </c>
      <c r="B645" s="38" t="s">
        <v>1721</v>
      </c>
      <c r="C645" s="38" t="s">
        <v>1270</v>
      </c>
    </row>
    <row r="646" spans="1:3" x14ac:dyDescent="0.3">
      <c r="A646" s="38">
        <v>791</v>
      </c>
      <c r="B646" s="38" t="s">
        <v>1722</v>
      </c>
      <c r="C646" s="38" t="s">
        <v>1270</v>
      </c>
    </row>
    <row r="647" spans="1:3" x14ac:dyDescent="0.3">
      <c r="A647" s="38">
        <v>792</v>
      </c>
      <c r="B647" s="38" t="s">
        <v>2186</v>
      </c>
      <c r="C647" s="38" t="s">
        <v>1270</v>
      </c>
    </row>
    <row r="648" spans="1:3" x14ac:dyDescent="0.3">
      <c r="A648" s="38">
        <v>793</v>
      </c>
      <c r="B648" s="38" t="s">
        <v>2167</v>
      </c>
      <c r="C648" s="38" t="s">
        <v>1270</v>
      </c>
    </row>
    <row r="649" spans="1:3" x14ac:dyDescent="0.3">
      <c r="A649" s="38">
        <v>794</v>
      </c>
      <c r="B649" s="38" t="s">
        <v>1723</v>
      </c>
      <c r="C649" s="38" t="s">
        <v>1270</v>
      </c>
    </row>
    <row r="650" spans="1:3" x14ac:dyDescent="0.3">
      <c r="A650" s="38">
        <v>795</v>
      </c>
      <c r="B650" s="38" t="s">
        <v>1724</v>
      </c>
      <c r="C650" s="38" t="s">
        <v>1271</v>
      </c>
    </row>
    <row r="651" spans="1:3" x14ac:dyDescent="0.3">
      <c r="A651" s="38">
        <v>796</v>
      </c>
      <c r="B651" s="38" t="s">
        <v>1725</v>
      </c>
      <c r="C651" s="38" t="s">
        <v>1273</v>
      </c>
    </row>
    <row r="652" spans="1:3" x14ac:dyDescent="0.3">
      <c r="A652" s="38">
        <v>797</v>
      </c>
      <c r="B652" s="38" t="s">
        <v>2452</v>
      </c>
      <c r="C652" s="38" t="s">
        <v>1270</v>
      </c>
    </row>
    <row r="653" spans="1:3" x14ac:dyDescent="0.3">
      <c r="A653" s="38">
        <v>798</v>
      </c>
      <c r="B653" s="38" t="s">
        <v>2263</v>
      </c>
      <c r="C653" s="38" t="s">
        <v>1271</v>
      </c>
    </row>
    <row r="654" spans="1:3" x14ac:dyDescent="0.3">
      <c r="A654" s="38">
        <v>799</v>
      </c>
      <c r="B654" s="38" t="s">
        <v>1726</v>
      </c>
      <c r="C654" s="38" t="s">
        <v>1273</v>
      </c>
    </row>
    <row r="655" spans="1:3" x14ac:dyDescent="0.3">
      <c r="A655" s="38">
        <v>800</v>
      </c>
      <c r="B655" s="38" t="s">
        <v>1727</v>
      </c>
      <c r="C655" s="38" t="s">
        <v>1270</v>
      </c>
    </row>
    <row r="656" spans="1:3" x14ac:dyDescent="0.3">
      <c r="A656" s="38">
        <v>801</v>
      </c>
      <c r="B656" s="38" t="s">
        <v>1728</v>
      </c>
      <c r="C656" s="38" t="s">
        <v>1270</v>
      </c>
    </row>
    <row r="657" spans="1:3" x14ac:dyDescent="0.3">
      <c r="A657" s="38">
        <v>802</v>
      </c>
      <c r="B657" s="38" t="s">
        <v>2385</v>
      </c>
      <c r="C657" s="38" t="s">
        <v>1271</v>
      </c>
    </row>
    <row r="658" spans="1:3" x14ac:dyDescent="0.3">
      <c r="A658" s="38">
        <v>803</v>
      </c>
      <c r="B658" s="38" t="s">
        <v>1729</v>
      </c>
      <c r="C658" s="38" t="s">
        <v>1271</v>
      </c>
    </row>
    <row r="659" spans="1:3" x14ac:dyDescent="0.3">
      <c r="A659" s="38">
        <v>804</v>
      </c>
      <c r="B659" s="38" t="s">
        <v>2324</v>
      </c>
      <c r="C659" s="38" t="s">
        <v>1271</v>
      </c>
    </row>
    <row r="660" spans="1:3" x14ac:dyDescent="0.3">
      <c r="A660" s="38">
        <v>805</v>
      </c>
      <c r="B660" s="38" t="s">
        <v>1730</v>
      </c>
      <c r="C660" s="38" t="s">
        <v>1273</v>
      </c>
    </row>
    <row r="661" spans="1:3" x14ac:dyDescent="0.3">
      <c r="A661" s="38">
        <v>806</v>
      </c>
      <c r="B661" s="38" t="s">
        <v>2378</v>
      </c>
      <c r="C661" s="38" t="s">
        <v>1273</v>
      </c>
    </row>
    <row r="662" spans="1:3" x14ac:dyDescent="0.3">
      <c r="A662" s="38">
        <v>807</v>
      </c>
      <c r="B662" s="38" t="s">
        <v>2350</v>
      </c>
      <c r="C662" s="38" t="s">
        <v>1273</v>
      </c>
    </row>
    <row r="663" spans="1:3" x14ac:dyDescent="0.3">
      <c r="A663" s="38">
        <v>808</v>
      </c>
      <c r="B663" s="38" t="s">
        <v>1731</v>
      </c>
      <c r="C663" s="38" t="s">
        <v>1273</v>
      </c>
    </row>
    <row r="664" spans="1:3" x14ac:dyDescent="0.3">
      <c r="A664" s="38">
        <v>809</v>
      </c>
      <c r="B664" s="38" t="s">
        <v>2243</v>
      </c>
      <c r="C664" s="38" t="s">
        <v>1273</v>
      </c>
    </row>
    <row r="665" spans="1:3" x14ac:dyDescent="0.3">
      <c r="A665" s="38">
        <v>810</v>
      </c>
      <c r="B665" s="38" t="s">
        <v>1732</v>
      </c>
      <c r="C665" s="38" t="s">
        <v>1270</v>
      </c>
    </row>
    <row r="666" spans="1:3" x14ac:dyDescent="0.3">
      <c r="A666" s="38">
        <v>811</v>
      </c>
      <c r="B666" s="38" t="s">
        <v>1733</v>
      </c>
      <c r="C666" s="38" t="s">
        <v>1270</v>
      </c>
    </row>
    <row r="667" spans="1:3" x14ac:dyDescent="0.3">
      <c r="A667" s="38">
        <v>812</v>
      </c>
      <c r="B667" s="38" t="s">
        <v>1734</v>
      </c>
      <c r="C667" s="38" t="s">
        <v>1270</v>
      </c>
    </row>
    <row r="668" spans="1:3" x14ac:dyDescent="0.3">
      <c r="A668" s="38">
        <v>813</v>
      </c>
      <c r="B668" s="38" t="s">
        <v>2157</v>
      </c>
      <c r="C668" s="38" t="s">
        <v>1270</v>
      </c>
    </row>
    <row r="669" spans="1:3" x14ac:dyDescent="0.3">
      <c r="A669" s="38">
        <v>815</v>
      </c>
      <c r="B669" s="38" t="s">
        <v>1735</v>
      </c>
      <c r="C669" s="38" t="s">
        <v>1270</v>
      </c>
    </row>
    <row r="670" spans="1:3" x14ac:dyDescent="0.3">
      <c r="A670" s="38">
        <v>816</v>
      </c>
      <c r="B670" s="38" t="s">
        <v>1736</v>
      </c>
      <c r="C670" s="38" t="s">
        <v>1270</v>
      </c>
    </row>
    <row r="671" spans="1:3" x14ac:dyDescent="0.3">
      <c r="A671" s="38">
        <v>817</v>
      </c>
      <c r="B671" s="38" t="s">
        <v>1737</v>
      </c>
      <c r="C671" s="38" t="s">
        <v>1272</v>
      </c>
    </row>
    <row r="672" spans="1:3" x14ac:dyDescent="0.3">
      <c r="A672" s="38">
        <v>818</v>
      </c>
      <c r="B672" s="38" t="s">
        <v>1738</v>
      </c>
      <c r="C672" s="38" t="s">
        <v>1270</v>
      </c>
    </row>
    <row r="673" spans="1:3" x14ac:dyDescent="0.3">
      <c r="A673" s="38">
        <v>819</v>
      </c>
      <c r="B673" s="38" t="s">
        <v>1739</v>
      </c>
      <c r="C673" s="38" t="s">
        <v>1273</v>
      </c>
    </row>
    <row r="674" spans="1:3" x14ac:dyDescent="0.3">
      <c r="A674" s="38">
        <v>821</v>
      </c>
      <c r="B674" s="38" t="s">
        <v>1740</v>
      </c>
      <c r="C674" s="38" t="s">
        <v>1270</v>
      </c>
    </row>
    <row r="675" spans="1:3" x14ac:dyDescent="0.3">
      <c r="A675" s="38">
        <v>822</v>
      </c>
      <c r="B675" s="38" t="s">
        <v>1741</v>
      </c>
      <c r="C675" s="38" t="s">
        <v>1271</v>
      </c>
    </row>
    <row r="676" spans="1:3" x14ac:dyDescent="0.3">
      <c r="A676" s="38">
        <v>823</v>
      </c>
      <c r="B676" s="38" t="s">
        <v>1742</v>
      </c>
      <c r="C676" s="38" t="s">
        <v>1270</v>
      </c>
    </row>
    <row r="677" spans="1:3" x14ac:dyDescent="0.3">
      <c r="A677" s="38">
        <v>824</v>
      </c>
      <c r="B677" s="38" t="s">
        <v>1743</v>
      </c>
      <c r="C677" s="38" t="s">
        <v>1271</v>
      </c>
    </row>
    <row r="678" spans="1:3" x14ac:dyDescent="0.3">
      <c r="A678" s="38">
        <v>825</v>
      </c>
      <c r="B678" s="38" t="s">
        <v>1744</v>
      </c>
      <c r="C678" s="38" t="s">
        <v>1272</v>
      </c>
    </row>
    <row r="679" spans="1:3" x14ac:dyDescent="0.3">
      <c r="A679" s="38">
        <v>826</v>
      </c>
      <c r="B679" s="38" t="s">
        <v>1745</v>
      </c>
      <c r="C679" s="38" t="s">
        <v>1270</v>
      </c>
    </row>
    <row r="680" spans="1:3" x14ac:dyDescent="0.3">
      <c r="A680" s="38">
        <v>827</v>
      </c>
      <c r="B680" s="38" t="s">
        <v>1746</v>
      </c>
      <c r="C680" s="38" t="s">
        <v>1270</v>
      </c>
    </row>
    <row r="681" spans="1:3" x14ac:dyDescent="0.3">
      <c r="A681" s="38">
        <v>828</v>
      </c>
      <c r="B681" s="38" t="s">
        <v>1747</v>
      </c>
      <c r="C681" s="38" t="s">
        <v>1270</v>
      </c>
    </row>
    <row r="682" spans="1:3" x14ac:dyDescent="0.3">
      <c r="A682" s="38">
        <v>829</v>
      </c>
      <c r="B682" s="38" t="s">
        <v>1748</v>
      </c>
      <c r="C682" s="38" t="s">
        <v>1272</v>
      </c>
    </row>
    <row r="683" spans="1:3" x14ac:dyDescent="0.3">
      <c r="A683" s="38">
        <v>830</v>
      </c>
      <c r="B683" s="38" t="s">
        <v>1749</v>
      </c>
      <c r="C683" s="38" t="s">
        <v>1271</v>
      </c>
    </row>
    <row r="684" spans="1:3" x14ac:dyDescent="0.3">
      <c r="A684" s="38">
        <v>831</v>
      </c>
      <c r="B684" s="38" t="s">
        <v>1750</v>
      </c>
      <c r="C684" s="38" t="s">
        <v>1272</v>
      </c>
    </row>
    <row r="685" spans="1:3" x14ac:dyDescent="0.3">
      <c r="A685" s="38">
        <v>832</v>
      </c>
      <c r="B685" s="38" t="s">
        <v>1751</v>
      </c>
      <c r="C685" s="38" t="s">
        <v>1273</v>
      </c>
    </row>
    <row r="686" spans="1:3" x14ac:dyDescent="0.3">
      <c r="A686" s="38">
        <v>833</v>
      </c>
      <c r="B686" s="38" t="s">
        <v>1752</v>
      </c>
      <c r="C686" s="38" t="s">
        <v>1270</v>
      </c>
    </row>
    <row r="687" spans="1:3" x14ac:dyDescent="0.3">
      <c r="A687" s="38">
        <v>834</v>
      </c>
      <c r="B687" s="38" t="s">
        <v>1753</v>
      </c>
      <c r="C687" s="38" t="s">
        <v>1270</v>
      </c>
    </row>
    <row r="688" spans="1:3" x14ac:dyDescent="0.3">
      <c r="A688" s="38">
        <v>835</v>
      </c>
      <c r="B688" s="38" t="s">
        <v>1754</v>
      </c>
      <c r="C688" s="38" t="s">
        <v>1270</v>
      </c>
    </row>
    <row r="689" spans="1:3" x14ac:dyDescent="0.3">
      <c r="A689" s="38">
        <v>836</v>
      </c>
      <c r="B689" s="38" t="s">
        <v>1755</v>
      </c>
      <c r="C689" s="38" t="s">
        <v>1270</v>
      </c>
    </row>
    <row r="690" spans="1:3" x14ac:dyDescent="0.3">
      <c r="A690" s="38">
        <v>837</v>
      </c>
      <c r="B690" s="38" t="s">
        <v>2242</v>
      </c>
      <c r="C690" s="38" t="s">
        <v>1273</v>
      </c>
    </row>
    <row r="691" spans="1:3" x14ac:dyDescent="0.3">
      <c r="A691" s="38">
        <v>838</v>
      </c>
      <c r="B691" s="38" t="s">
        <v>1756</v>
      </c>
      <c r="C691" s="38" t="s">
        <v>1271</v>
      </c>
    </row>
    <row r="692" spans="1:3" x14ac:dyDescent="0.3">
      <c r="A692" s="38">
        <v>839</v>
      </c>
      <c r="B692" s="38" t="s">
        <v>1757</v>
      </c>
      <c r="C692" s="38" t="s">
        <v>1270</v>
      </c>
    </row>
    <row r="693" spans="1:3" x14ac:dyDescent="0.3">
      <c r="A693" s="38">
        <v>840</v>
      </c>
      <c r="B693" s="38" t="s">
        <v>2372</v>
      </c>
      <c r="C693" s="38" t="s">
        <v>1273</v>
      </c>
    </row>
    <row r="694" spans="1:3" x14ac:dyDescent="0.3">
      <c r="A694" s="38">
        <v>841</v>
      </c>
      <c r="B694" s="38" t="s">
        <v>1758</v>
      </c>
      <c r="C694" s="38" t="s">
        <v>1270</v>
      </c>
    </row>
    <row r="695" spans="1:3" x14ac:dyDescent="0.3">
      <c r="A695" s="38">
        <v>842</v>
      </c>
      <c r="B695" s="38" t="s">
        <v>1759</v>
      </c>
      <c r="C695" s="38" t="s">
        <v>1271</v>
      </c>
    </row>
    <row r="696" spans="1:3" x14ac:dyDescent="0.3">
      <c r="A696" s="38">
        <v>843</v>
      </c>
      <c r="B696" s="38" t="s">
        <v>1760</v>
      </c>
      <c r="C696" s="38" t="s">
        <v>1271</v>
      </c>
    </row>
    <row r="697" spans="1:3" x14ac:dyDescent="0.3">
      <c r="A697" s="38">
        <v>844</v>
      </c>
      <c r="B697" s="38" t="s">
        <v>1761</v>
      </c>
      <c r="C697" s="38" t="s">
        <v>1271</v>
      </c>
    </row>
    <row r="698" spans="1:3" x14ac:dyDescent="0.3">
      <c r="A698" s="38">
        <v>845</v>
      </c>
      <c r="B698" s="38" t="s">
        <v>1762</v>
      </c>
      <c r="C698" s="38" t="s">
        <v>1270</v>
      </c>
    </row>
    <row r="699" spans="1:3" x14ac:dyDescent="0.3">
      <c r="A699" s="38">
        <v>849</v>
      </c>
      <c r="B699" s="38" t="s">
        <v>1763</v>
      </c>
      <c r="C699" s="38" t="s">
        <v>1270</v>
      </c>
    </row>
    <row r="700" spans="1:3" x14ac:dyDescent="0.3">
      <c r="A700" s="38">
        <v>850</v>
      </c>
      <c r="B700" s="38" t="s">
        <v>1764</v>
      </c>
      <c r="C700" s="38" t="s">
        <v>1270</v>
      </c>
    </row>
    <row r="701" spans="1:3" x14ac:dyDescent="0.3">
      <c r="A701" s="38">
        <v>851</v>
      </c>
      <c r="B701" s="38" t="s">
        <v>1765</v>
      </c>
      <c r="C701" s="38" t="s">
        <v>1273</v>
      </c>
    </row>
    <row r="702" spans="1:3" x14ac:dyDescent="0.3">
      <c r="A702" s="38">
        <v>852</v>
      </c>
      <c r="B702" s="38" t="s">
        <v>1766</v>
      </c>
      <c r="C702" s="38" t="s">
        <v>1273</v>
      </c>
    </row>
    <row r="703" spans="1:3" x14ac:dyDescent="0.3">
      <c r="A703" s="38">
        <v>853</v>
      </c>
      <c r="B703" s="38" t="s">
        <v>2325</v>
      </c>
      <c r="C703" s="38" t="s">
        <v>1273</v>
      </c>
    </row>
    <row r="704" spans="1:3" x14ac:dyDescent="0.3">
      <c r="A704" s="38">
        <v>854</v>
      </c>
      <c r="B704" s="38" t="s">
        <v>1767</v>
      </c>
      <c r="C704" s="38" t="s">
        <v>1273</v>
      </c>
    </row>
    <row r="705" spans="1:3" x14ac:dyDescent="0.3">
      <c r="A705" s="38">
        <v>855</v>
      </c>
      <c r="B705" s="38" t="s">
        <v>1768</v>
      </c>
      <c r="C705" s="38" t="s">
        <v>1273</v>
      </c>
    </row>
    <row r="706" spans="1:3" x14ac:dyDescent="0.3">
      <c r="A706" s="38">
        <v>856</v>
      </c>
      <c r="B706" s="38" t="s">
        <v>1769</v>
      </c>
      <c r="C706" s="38" t="s">
        <v>1273</v>
      </c>
    </row>
    <row r="707" spans="1:3" x14ac:dyDescent="0.3">
      <c r="A707" s="38">
        <v>857</v>
      </c>
      <c r="B707" s="38" t="s">
        <v>1770</v>
      </c>
      <c r="C707" s="38" t="s">
        <v>1273</v>
      </c>
    </row>
    <row r="708" spans="1:3" x14ac:dyDescent="0.3">
      <c r="A708" s="38">
        <v>858</v>
      </c>
      <c r="B708" s="38" t="s">
        <v>1771</v>
      </c>
      <c r="C708" s="38" t="s">
        <v>1270</v>
      </c>
    </row>
    <row r="709" spans="1:3" x14ac:dyDescent="0.3">
      <c r="A709" s="38">
        <v>859</v>
      </c>
      <c r="B709" s="38" t="s">
        <v>1772</v>
      </c>
      <c r="C709" s="38" t="s">
        <v>1271</v>
      </c>
    </row>
    <row r="710" spans="1:3" x14ac:dyDescent="0.3">
      <c r="A710" s="38">
        <v>860</v>
      </c>
      <c r="B710" s="38" t="s">
        <v>1773</v>
      </c>
      <c r="C710" s="38" t="s">
        <v>1270</v>
      </c>
    </row>
    <row r="711" spans="1:3" x14ac:dyDescent="0.3">
      <c r="A711" s="38">
        <v>861</v>
      </c>
      <c r="B711" s="38" t="s">
        <v>1774</v>
      </c>
      <c r="C711" s="38" t="s">
        <v>1270</v>
      </c>
    </row>
    <row r="712" spans="1:3" x14ac:dyDescent="0.3">
      <c r="A712" s="38">
        <v>862</v>
      </c>
      <c r="B712" s="38" t="s">
        <v>2341</v>
      </c>
      <c r="C712" s="38" t="s">
        <v>1273</v>
      </c>
    </row>
    <row r="713" spans="1:3" x14ac:dyDescent="0.3">
      <c r="A713" s="38">
        <v>863</v>
      </c>
      <c r="B713" s="38" t="s">
        <v>1775</v>
      </c>
      <c r="C713" s="38" t="s">
        <v>1270</v>
      </c>
    </row>
    <row r="714" spans="1:3" x14ac:dyDescent="0.3">
      <c r="A714" s="38">
        <v>864</v>
      </c>
      <c r="B714" s="38" t="s">
        <v>1776</v>
      </c>
      <c r="C714" s="38" t="s">
        <v>1273</v>
      </c>
    </row>
    <row r="715" spans="1:3" x14ac:dyDescent="0.3">
      <c r="A715" s="38">
        <v>865</v>
      </c>
      <c r="B715" s="38" t="s">
        <v>1777</v>
      </c>
      <c r="C715" s="38" t="s">
        <v>1270</v>
      </c>
    </row>
    <row r="716" spans="1:3" x14ac:dyDescent="0.3">
      <c r="A716" s="38">
        <v>866</v>
      </c>
      <c r="B716" s="38" t="s">
        <v>1778</v>
      </c>
      <c r="C716" s="38" t="s">
        <v>1270</v>
      </c>
    </row>
    <row r="717" spans="1:3" x14ac:dyDescent="0.3">
      <c r="A717" s="38">
        <v>867</v>
      </c>
      <c r="B717" s="38" t="s">
        <v>1779</v>
      </c>
      <c r="C717" s="38" t="s">
        <v>1271</v>
      </c>
    </row>
    <row r="718" spans="1:3" x14ac:dyDescent="0.3">
      <c r="A718" s="38">
        <v>868</v>
      </c>
      <c r="B718" s="38" t="s">
        <v>1780</v>
      </c>
      <c r="C718" s="38" t="s">
        <v>1270</v>
      </c>
    </row>
    <row r="719" spans="1:3" x14ac:dyDescent="0.3">
      <c r="A719" s="38">
        <v>869</v>
      </c>
      <c r="B719" s="38" t="s">
        <v>1781</v>
      </c>
      <c r="C719" s="38" t="s">
        <v>1273</v>
      </c>
    </row>
    <row r="720" spans="1:3" x14ac:dyDescent="0.3">
      <c r="A720" s="38">
        <v>870</v>
      </c>
      <c r="B720" s="38" t="s">
        <v>1782</v>
      </c>
      <c r="C720" s="38" t="s">
        <v>1272</v>
      </c>
    </row>
    <row r="721" spans="1:3" x14ac:dyDescent="0.3">
      <c r="A721" s="38">
        <v>871</v>
      </c>
      <c r="B721" s="38" t="s">
        <v>2187</v>
      </c>
      <c r="C721" s="38" t="s">
        <v>1272</v>
      </c>
    </row>
    <row r="722" spans="1:3" x14ac:dyDescent="0.3">
      <c r="A722" s="38">
        <v>872</v>
      </c>
      <c r="B722" s="38" t="s">
        <v>1783</v>
      </c>
      <c r="C722" s="38" t="s">
        <v>1273</v>
      </c>
    </row>
    <row r="723" spans="1:3" x14ac:dyDescent="0.3">
      <c r="A723" s="38">
        <v>873</v>
      </c>
      <c r="B723" s="38" t="s">
        <v>1784</v>
      </c>
      <c r="C723" s="38" t="s">
        <v>1272</v>
      </c>
    </row>
    <row r="724" spans="1:3" x14ac:dyDescent="0.3">
      <c r="A724" s="38">
        <v>874</v>
      </c>
      <c r="B724" s="38" t="s">
        <v>1785</v>
      </c>
      <c r="C724" s="38" t="s">
        <v>1273</v>
      </c>
    </row>
    <row r="725" spans="1:3" x14ac:dyDescent="0.3">
      <c r="A725" s="38">
        <v>875</v>
      </c>
      <c r="B725" s="38" t="s">
        <v>2262</v>
      </c>
      <c r="C725" s="38" t="s">
        <v>1270</v>
      </c>
    </row>
    <row r="726" spans="1:3" x14ac:dyDescent="0.3">
      <c r="A726" s="38">
        <v>876</v>
      </c>
      <c r="B726" s="38" t="s">
        <v>1786</v>
      </c>
      <c r="C726" s="38" t="s">
        <v>1270</v>
      </c>
    </row>
    <row r="727" spans="1:3" x14ac:dyDescent="0.3">
      <c r="A727" s="38">
        <v>877</v>
      </c>
      <c r="B727" s="38" t="s">
        <v>1787</v>
      </c>
      <c r="C727" s="38" t="s">
        <v>1273</v>
      </c>
    </row>
    <row r="728" spans="1:3" x14ac:dyDescent="0.3">
      <c r="A728" s="38">
        <v>878</v>
      </c>
      <c r="B728" s="38" t="s">
        <v>2152</v>
      </c>
      <c r="C728" s="38" t="s">
        <v>1273</v>
      </c>
    </row>
    <row r="729" spans="1:3" x14ac:dyDescent="0.3">
      <c r="A729" s="38">
        <v>879</v>
      </c>
      <c r="B729" s="38" t="s">
        <v>1788</v>
      </c>
      <c r="C729" s="38" t="s">
        <v>1270</v>
      </c>
    </row>
    <row r="730" spans="1:3" x14ac:dyDescent="0.3">
      <c r="A730" s="38">
        <v>880</v>
      </c>
      <c r="B730" s="38" t="s">
        <v>2390</v>
      </c>
      <c r="C730" s="38" t="s">
        <v>1272</v>
      </c>
    </row>
    <row r="731" spans="1:3" x14ac:dyDescent="0.3">
      <c r="A731" s="38">
        <v>881</v>
      </c>
      <c r="B731" s="38" t="s">
        <v>1789</v>
      </c>
      <c r="C731" s="38" t="s">
        <v>1272</v>
      </c>
    </row>
    <row r="732" spans="1:3" x14ac:dyDescent="0.3">
      <c r="A732" s="38">
        <v>882</v>
      </c>
      <c r="B732" s="38" t="s">
        <v>1790</v>
      </c>
      <c r="C732" s="38" t="s">
        <v>1273</v>
      </c>
    </row>
    <row r="733" spans="1:3" x14ac:dyDescent="0.3">
      <c r="A733" s="38">
        <v>883</v>
      </c>
      <c r="B733" s="38" t="s">
        <v>1791</v>
      </c>
      <c r="C733" s="38" t="s">
        <v>1270</v>
      </c>
    </row>
    <row r="734" spans="1:3" x14ac:dyDescent="0.3">
      <c r="A734" s="38">
        <v>884</v>
      </c>
      <c r="B734" s="38" t="s">
        <v>1792</v>
      </c>
      <c r="C734" s="38" t="s">
        <v>1270</v>
      </c>
    </row>
    <row r="735" spans="1:3" x14ac:dyDescent="0.3">
      <c r="A735" s="38">
        <v>885</v>
      </c>
      <c r="B735" s="38" t="s">
        <v>1793</v>
      </c>
      <c r="C735" s="38" t="s">
        <v>1272</v>
      </c>
    </row>
    <row r="736" spans="1:3" x14ac:dyDescent="0.3">
      <c r="A736" s="38">
        <v>886</v>
      </c>
      <c r="B736" s="38" t="s">
        <v>1794</v>
      </c>
      <c r="C736" s="38" t="s">
        <v>1273</v>
      </c>
    </row>
    <row r="737" spans="1:3" x14ac:dyDescent="0.3">
      <c r="A737" s="38">
        <v>887</v>
      </c>
      <c r="B737" s="38" t="s">
        <v>2360</v>
      </c>
      <c r="C737" s="38" t="s">
        <v>1270</v>
      </c>
    </row>
    <row r="738" spans="1:3" x14ac:dyDescent="0.3">
      <c r="A738" s="38">
        <v>888</v>
      </c>
      <c r="B738" s="38" t="s">
        <v>2259</v>
      </c>
      <c r="C738" s="38" t="s">
        <v>1273</v>
      </c>
    </row>
    <row r="739" spans="1:3" x14ac:dyDescent="0.3">
      <c r="A739" s="38">
        <v>889</v>
      </c>
      <c r="B739" s="38" t="s">
        <v>2241</v>
      </c>
      <c r="C739" s="38" t="s">
        <v>1270</v>
      </c>
    </row>
    <row r="740" spans="1:3" x14ac:dyDescent="0.3">
      <c r="A740" s="38">
        <v>890</v>
      </c>
      <c r="B740" s="38" t="s">
        <v>1795</v>
      </c>
      <c r="C740" s="38" t="s">
        <v>1272</v>
      </c>
    </row>
    <row r="741" spans="1:3" x14ac:dyDescent="0.3">
      <c r="A741" s="38">
        <v>891</v>
      </c>
      <c r="B741" s="38" t="s">
        <v>1796</v>
      </c>
      <c r="C741" s="38" t="s">
        <v>1272</v>
      </c>
    </row>
    <row r="742" spans="1:3" x14ac:dyDescent="0.3">
      <c r="A742" s="38">
        <v>892</v>
      </c>
      <c r="B742" s="38" t="s">
        <v>1797</v>
      </c>
      <c r="C742" s="38" t="s">
        <v>1270</v>
      </c>
    </row>
    <row r="743" spans="1:3" x14ac:dyDescent="0.3">
      <c r="A743" s="38">
        <v>893</v>
      </c>
      <c r="B743" s="38" t="s">
        <v>1798</v>
      </c>
      <c r="C743" s="38" t="s">
        <v>1271</v>
      </c>
    </row>
    <row r="744" spans="1:3" x14ac:dyDescent="0.3">
      <c r="A744" s="38">
        <v>894</v>
      </c>
      <c r="B744" s="38" t="s">
        <v>2141</v>
      </c>
      <c r="C744" s="38" t="s">
        <v>1273</v>
      </c>
    </row>
    <row r="745" spans="1:3" x14ac:dyDescent="0.3">
      <c r="A745" s="38">
        <v>895</v>
      </c>
      <c r="B745" s="38" t="s">
        <v>2373</v>
      </c>
      <c r="C745" s="38" t="s">
        <v>1273</v>
      </c>
    </row>
    <row r="746" spans="1:3" x14ac:dyDescent="0.3">
      <c r="A746" s="38">
        <v>896</v>
      </c>
      <c r="B746" s="38" t="s">
        <v>1799</v>
      </c>
      <c r="C746" s="38" t="s">
        <v>1270</v>
      </c>
    </row>
    <row r="747" spans="1:3" x14ac:dyDescent="0.3">
      <c r="A747" s="38">
        <v>897</v>
      </c>
      <c r="B747" s="38" t="s">
        <v>1800</v>
      </c>
      <c r="C747" s="38" t="s">
        <v>1270</v>
      </c>
    </row>
    <row r="748" spans="1:3" x14ac:dyDescent="0.3">
      <c r="A748" s="38">
        <v>899</v>
      </c>
      <c r="B748" s="38" t="s">
        <v>1801</v>
      </c>
      <c r="C748" s="38" t="s">
        <v>1271</v>
      </c>
    </row>
    <row r="749" spans="1:3" x14ac:dyDescent="0.3">
      <c r="A749" s="38">
        <v>900</v>
      </c>
      <c r="B749" s="38" t="s">
        <v>1802</v>
      </c>
      <c r="C749" s="38" t="s">
        <v>1270</v>
      </c>
    </row>
    <row r="750" spans="1:3" x14ac:dyDescent="0.3">
      <c r="A750" s="38">
        <v>901</v>
      </c>
      <c r="B750" s="38" t="s">
        <v>1803</v>
      </c>
      <c r="C750" s="38" t="s">
        <v>1270</v>
      </c>
    </row>
    <row r="751" spans="1:3" x14ac:dyDescent="0.3">
      <c r="A751" s="38">
        <v>902</v>
      </c>
      <c r="B751" s="38" t="s">
        <v>1804</v>
      </c>
      <c r="C751" s="38" t="s">
        <v>1270</v>
      </c>
    </row>
    <row r="752" spans="1:3" x14ac:dyDescent="0.3">
      <c r="A752" s="38">
        <v>903</v>
      </c>
      <c r="B752" s="38" t="s">
        <v>1805</v>
      </c>
      <c r="C752" s="38" t="s">
        <v>1273</v>
      </c>
    </row>
    <row r="753" spans="1:3" x14ac:dyDescent="0.3">
      <c r="A753" s="38">
        <v>904</v>
      </c>
      <c r="B753" s="38" t="s">
        <v>1806</v>
      </c>
      <c r="C753" s="38" t="s">
        <v>1270</v>
      </c>
    </row>
    <row r="754" spans="1:3" x14ac:dyDescent="0.3">
      <c r="A754" s="38">
        <v>905</v>
      </c>
      <c r="B754" s="38" t="s">
        <v>1807</v>
      </c>
      <c r="C754" s="38" t="s">
        <v>1273</v>
      </c>
    </row>
    <row r="755" spans="1:3" x14ac:dyDescent="0.3">
      <c r="A755" s="38">
        <v>906</v>
      </c>
      <c r="B755" s="38" t="s">
        <v>1808</v>
      </c>
      <c r="C755" s="38" t="s">
        <v>1270</v>
      </c>
    </row>
    <row r="756" spans="1:3" x14ac:dyDescent="0.3">
      <c r="A756" s="38">
        <v>907</v>
      </c>
      <c r="B756" s="38" t="s">
        <v>1809</v>
      </c>
      <c r="C756" s="38" t="s">
        <v>1270</v>
      </c>
    </row>
    <row r="757" spans="1:3" x14ac:dyDescent="0.3">
      <c r="A757" s="38">
        <v>908</v>
      </c>
      <c r="B757" s="38" t="s">
        <v>1810</v>
      </c>
      <c r="C757" s="38" t="s">
        <v>1270</v>
      </c>
    </row>
    <row r="758" spans="1:3" x14ac:dyDescent="0.3">
      <c r="A758" s="38">
        <v>909</v>
      </c>
      <c r="B758" s="38" t="s">
        <v>1811</v>
      </c>
      <c r="C758" s="38" t="s">
        <v>1270</v>
      </c>
    </row>
    <row r="759" spans="1:3" x14ac:dyDescent="0.3">
      <c r="A759" s="38">
        <v>910</v>
      </c>
      <c r="B759" s="38" t="s">
        <v>1812</v>
      </c>
      <c r="C759" s="38" t="s">
        <v>1273</v>
      </c>
    </row>
    <row r="760" spans="1:3" x14ac:dyDescent="0.3">
      <c r="A760" s="38">
        <v>911</v>
      </c>
      <c r="B760" s="38" t="s">
        <v>1813</v>
      </c>
      <c r="C760" s="38" t="s">
        <v>1270</v>
      </c>
    </row>
    <row r="761" spans="1:3" x14ac:dyDescent="0.3">
      <c r="A761" s="38">
        <v>912</v>
      </c>
      <c r="B761" s="38" t="s">
        <v>1814</v>
      </c>
      <c r="C761" s="38" t="s">
        <v>1271</v>
      </c>
    </row>
    <row r="762" spans="1:3" x14ac:dyDescent="0.3">
      <c r="A762" s="38">
        <v>913</v>
      </c>
      <c r="B762" s="38" t="s">
        <v>1815</v>
      </c>
      <c r="C762" s="38" t="s">
        <v>1270</v>
      </c>
    </row>
    <row r="763" spans="1:3" x14ac:dyDescent="0.3">
      <c r="A763" s="38">
        <v>914</v>
      </c>
      <c r="B763" s="38" t="s">
        <v>1816</v>
      </c>
      <c r="C763" s="38" t="s">
        <v>1270</v>
      </c>
    </row>
    <row r="764" spans="1:3" x14ac:dyDescent="0.3">
      <c r="A764" s="38">
        <v>915</v>
      </c>
      <c r="B764" s="38" t="s">
        <v>1817</v>
      </c>
      <c r="C764" s="38" t="s">
        <v>1270</v>
      </c>
    </row>
    <row r="765" spans="1:3" x14ac:dyDescent="0.3">
      <c r="A765" s="38">
        <v>916</v>
      </c>
      <c r="B765" s="38" t="s">
        <v>1818</v>
      </c>
      <c r="C765" s="38" t="s">
        <v>1270</v>
      </c>
    </row>
    <row r="766" spans="1:3" x14ac:dyDescent="0.3">
      <c r="A766" s="38">
        <v>917</v>
      </c>
      <c r="B766" s="38" t="s">
        <v>1819</v>
      </c>
      <c r="C766" s="38" t="s">
        <v>1270</v>
      </c>
    </row>
    <row r="767" spans="1:3" x14ac:dyDescent="0.3">
      <c r="A767" s="38">
        <v>918</v>
      </c>
      <c r="B767" s="38" t="s">
        <v>1820</v>
      </c>
      <c r="C767" s="38" t="s">
        <v>1270</v>
      </c>
    </row>
    <row r="768" spans="1:3" x14ac:dyDescent="0.3">
      <c r="A768" s="38">
        <v>919</v>
      </c>
      <c r="B768" s="38" t="s">
        <v>2347</v>
      </c>
      <c r="C768" s="38" t="s">
        <v>1270</v>
      </c>
    </row>
    <row r="769" spans="1:3" x14ac:dyDescent="0.3">
      <c r="A769" s="38">
        <v>921</v>
      </c>
      <c r="B769" s="38" t="s">
        <v>1821</v>
      </c>
      <c r="C769" s="38" t="s">
        <v>1273</v>
      </c>
    </row>
    <row r="770" spans="1:3" x14ac:dyDescent="0.3">
      <c r="A770" s="38">
        <v>923</v>
      </c>
      <c r="B770" s="38" t="s">
        <v>1822</v>
      </c>
      <c r="C770" s="38" t="s">
        <v>1271</v>
      </c>
    </row>
    <row r="771" spans="1:3" x14ac:dyDescent="0.3">
      <c r="A771" s="38">
        <v>924</v>
      </c>
      <c r="B771" s="38" t="s">
        <v>2349</v>
      </c>
      <c r="C771" s="38" t="s">
        <v>1273</v>
      </c>
    </row>
    <row r="772" spans="1:3" x14ac:dyDescent="0.3">
      <c r="A772" s="38">
        <v>925</v>
      </c>
      <c r="B772" s="38" t="s">
        <v>1823</v>
      </c>
      <c r="C772" s="38" t="s">
        <v>1270</v>
      </c>
    </row>
    <row r="773" spans="1:3" x14ac:dyDescent="0.3">
      <c r="A773" s="38">
        <v>926</v>
      </c>
      <c r="B773" s="38" t="s">
        <v>2343</v>
      </c>
      <c r="C773" s="38" t="s">
        <v>1273</v>
      </c>
    </row>
    <row r="774" spans="1:3" x14ac:dyDescent="0.3">
      <c r="A774" s="38">
        <v>927</v>
      </c>
      <c r="B774" s="38" t="s">
        <v>2261</v>
      </c>
      <c r="C774" s="38" t="s">
        <v>1270</v>
      </c>
    </row>
    <row r="775" spans="1:3" x14ac:dyDescent="0.3">
      <c r="A775" s="38">
        <v>928</v>
      </c>
      <c r="B775" s="38" t="s">
        <v>1912</v>
      </c>
      <c r="C775" s="38" t="s">
        <v>1273</v>
      </c>
    </row>
    <row r="776" spans="1:3" x14ac:dyDescent="0.3">
      <c r="A776" s="38">
        <v>929</v>
      </c>
      <c r="B776" s="38" t="s">
        <v>1923</v>
      </c>
      <c r="C776" s="38" t="s">
        <v>1270</v>
      </c>
    </row>
    <row r="777" spans="1:3" x14ac:dyDescent="0.3">
      <c r="A777" s="38">
        <v>930</v>
      </c>
      <c r="B777" s="38" t="s">
        <v>1918</v>
      </c>
      <c r="C777" s="38" t="s">
        <v>1270</v>
      </c>
    </row>
    <row r="778" spans="1:3" x14ac:dyDescent="0.3">
      <c r="A778" s="38">
        <v>931</v>
      </c>
      <c r="B778" s="38" t="s">
        <v>1824</v>
      </c>
      <c r="C778" s="38" t="s">
        <v>1270</v>
      </c>
    </row>
    <row r="779" spans="1:3" x14ac:dyDescent="0.3">
      <c r="A779" s="38">
        <v>932</v>
      </c>
      <c r="B779" s="38" t="s">
        <v>1825</v>
      </c>
      <c r="C779" s="38" t="s">
        <v>1270</v>
      </c>
    </row>
    <row r="780" spans="1:3" x14ac:dyDescent="0.3">
      <c r="A780" s="38">
        <v>933</v>
      </c>
      <c r="B780" s="38" t="s">
        <v>1942</v>
      </c>
      <c r="C780" s="38" t="s">
        <v>1271</v>
      </c>
    </row>
    <row r="781" spans="1:3" x14ac:dyDescent="0.3">
      <c r="A781" s="38">
        <v>934</v>
      </c>
      <c r="B781" s="38" t="s">
        <v>1902</v>
      </c>
      <c r="C781" s="38" t="s">
        <v>1271</v>
      </c>
    </row>
    <row r="782" spans="1:3" x14ac:dyDescent="0.3">
      <c r="A782" s="38">
        <v>935</v>
      </c>
      <c r="B782" s="38" t="s">
        <v>1826</v>
      </c>
      <c r="C782" s="38" t="s">
        <v>1270</v>
      </c>
    </row>
    <row r="783" spans="1:3" x14ac:dyDescent="0.3">
      <c r="A783" s="38">
        <v>936</v>
      </c>
      <c r="B783" s="38" t="s">
        <v>1827</v>
      </c>
      <c r="C783" s="38" t="s">
        <v>1273</v>
      </c>
    </row>
    <row r="784" spans="1:3" x14ac:dyDescent="0.3">
      <c r="A784" s="38">
        <v>937</v>
      </c>
      <c r="B784" s="38" t="s">
        <v>1828</v>
      </c>
      <c r="C784" s="38" t="s">
        <v>1273</v>
      </c>
    </row>
    <row r="785" spans="1:3" x14ac:dyDescent="0.3">
      <c r="A785" s="38">
        <v>938</v>
      </c>
      <c r="B785" s="38" t="s">
        <v>2604</v>
      </c>
      <c r="C785" s="38" t="s">
        <v>1270</v>
      </c>
    </row>
    <row r="786" spans="1:3" x14ac:dyDescent="0.3">
      <c r="A786" s="38">
        <v>939</v>
      </c>
      <c r="B786" s="38" t="s">
        <v>1829</v>
      </c>
      <c r="C786" s="38" t="s">
        <v>1270</v>
      </c>
    </row>
    <row r="787" spans="1:3" x14ac:dyDescent="0.3">
      <c r="A787" s="38">
        <v>940</v>
      </c>
      <c r="B787" s="38" t="s">
        <v>2370</v>
      </c>
      <c r="C787" s="38" t="s">
        <v>1273</v>
      </c>
    </row>
    <row r="788" spans="1:3" x14ac:dyDescent="0.3">
      <c r="A788" s="38">
        <v>941</v>
      </c>
      <c r="B788" s="38" t="s">
        <v>1830</v>
      </c>
      <c r="C788" s="38" t="s">
        <v>1273</v>
      </c>
    </row>
    <row r="789" spans="1:3" x14ac:dyDescent="0.3">
      <c r="A789" s="38">
        <v>942</v>
      </c>
      <c r="B789" s="38" t="s">
        <v>1831</v>
      </c>
      <c r="C789" s="38" t="s">
        <v>1273</v>
      </c>
    </row>
    <row r="790" spans="1:3" x14ac:dyDescent="0.3">
      <c r="A790" s="38">
        <v>943</v>
      </c>
      <c r="B790" s="38" t="s">
        <v>1832</v>
      </c>
      <c r="C790" s="38" t="s">
        <v>1270</v>
      </c>
    </row>
    <row r="791" spans="1:3" x14ac:dyDescent="0.3">
      <c r="A791" s="38">
        <v>944</v>
      </c>
      <c r="B791" s="38" t="s">
        <v>1833</v>
      </c>
      <c r="C791" s="38" t="s">
        <v>1273</v>
      </c>
    </row>
    <row r="792" spans="1:3" x14ac:dyDescent="0.3">
      <c r="A792" s="38">
        <v>945</v>
      </c>
      <c r="B792" s="38" t="s">
        <v>1834</v>
      </c>
      <c r="C792" s="38" t="s">
        <v>1271</v>
      </c>
    </row>
    <row r="793" spans="1:3" x14ac:dyDescent="0.3">
      <c r="A793" s="38">
        <v>946</v>
      </c>
      <c r="B793" s="38" t="s">
        <v>1835</v>
      </c>
      <c r="C793" s="38" t="s">
        <v>1270</v>
      </c>
    </row>
    <row r="794" spans="1:3" x14ac:dyDescent="0.3">
      <c r="A794" s="38">
        <v>947</v>
      </c>
      <c r="B794" s="38" t="s">
        <v>1836</v>
      </c>
      <c r="C794" s="38" t="s">
        <v>1270</v>
      </c>
    </row>
    <row r="795" spans="1:3" x14ac:dyDescent="0.3">
      <c r="A795" s="38">
        <v>948</v>
      </c>
      <c r="B795" s="38" t="s">
        <v>1837</v>
      </c>
      <c r="C795" s="38" t="s">
        <v>1273</v>
      </c>
    </row>
    <row r="796" spans="1:3" x14ac:dyDescent="0.3">
      <c r="A796" s="38">
        <v>949</v>
      </c>
      <c r="B796" s="38" t="s">
        <v>1838</v>
      </c>
      <c r="C796" s="38" t="s">
        <v>1270</v>
      </c>
    </row>
    <row r="797" spans="1:3" x14ac:dyDescent="0.3">
      <c r="A797" s="38">
        <v>950</v>
      </c>
      <c r="B797" s="38" t="s">
        <v>1839</v>
      </c>
      <c r="C797" s="38" t="s">
        <v>1273</v>
      </c>
    </row>
    <row r="798" spans="1:3" x14ac:dyDescent="0.3">
      <c r="A798" s="38">
        <v>951</v>
      </c>
      <c r="B798" s="38" t="s">
        <v>1840</v>
      </c>
      <c r="C798" s="38" t="s">
        <v>1270</v>
      </c>
    </row>
    <row r="799" spans="1:3" x14ac:dyDescent="0.3">
      <c r="A799" s="38">
        <v>952</v>
      </c>
      <c r="B799" s="38" t="s">
        <v>1841</v>
      </c>
      <c r="C799" s="38" t="s">
        <v>1270</v>
      </c>
    </row>
    <row r="800" spans="1:3" x14ac:dyDescent="0.3">
      <c r="A800" s="38">
        <v>953</v>
      </c>
      <c r="B800" s="38" t="s">
        <v>1842</v>
      </c>
      <c r="C800" s="38" t="s">
        <v>1270</v>
      </c>
    </row>
    <row r="801" spans="1:3" x14ac:dyDescent="0.3">
      <c r="A801" s="38">
        <v>954</v>
      </c>
      <c r="B801" s="38" t="s">
        <v>1843</v>
      </c>
      <c r="C801" s="38" t="s">
        <v>1273</v>
      </c>
    </row>
    <row r="802" spans="1:3" x14ac:dyDescent="0.3">
      <c r="A802" s="38">
        <v>955</v>
      </c>
      <c r="B802" s="38" t="s">
        <v>1844</v>
      </c>
      <c r="C802" s="38" t="s">
        <v>1270</v>
      </c>
    </row>
    <row r="803" spans="1:3" x14ac:dyDescent="0.3">
      <c r="A803" s="38">
        <v>956</v>
      </c>
      <c r="B803" s="38" t="s">
        <v>2391</v>
      </c>
      <c r="C803" s="38" t="s">
        <v>1273</v>
      </c>
    </row>
    <row r="804" spans="1:3" x14ac:dyDescent="0.3">
      <c r="A804" s="38">
        <v>957</v>
      </c>
      <c r="B804" s="38" t="s">
        <v>1845</v>
      </c>
      <c r="C804" s="38" t="s">
        <v>1270</v>
      </c>
    </row>
    <row r="805" spans="1:3" x14ac:dyDescent="0.3">
      <c r="A805" s="38">
        <v>958</v>
      </c>
      <c r="B805" s="38" t="s">
        <v>1846</v>
      </c>
      <c r="C805" s="38" t="s">
        <v>1270</v>
      </c>
    </row>
    <row r="806" spans="1:3" x14ac:dyDescent="0.3">
      <c r="A806" s="38">
        <v>959</v>
      </c>
      <c r="B806" s="38" t="s">
        <v>2260</v>
      </c>
      <c r="C806" s="38" t="s">
        <v>1271</v>
      </c>
    </row>
    <row r="807" spans="1:3" x14ac:dyDescent="0.3">
      <c r="A807" s="38">
        <v>960</v>
      </c>
      <c r="B807" s="38" t="s">
        <v>1847</v>
      </c>
      <c r="C807" s="38" t="s">
        <v>1272</v>
      </c>
    </row>
    <row r="808" spans="1:3" x14ac:dyDescent="0.3">
      <c r="A808" s="38">
        <v>961</v>
      </c>
      <c r="B808" s="38" t="s">
        <v>1848</v>
      </c>
      <c r="C808" s="38" t="s">
        <v>1270</v>
      </c>
    </row>
    <row r="809" spans="1:3" x14ac:dyDescent="0.3">
      <c r="A809" s="38">
        <v>962</v>
      </c>
      <c r="B809" s="38" t="s">
        <v>1849</v>
      </c>
      <c r="C809" s="38" t="s">
        <v>1272</v>
      </c>
    </row>
    <row r="810" spans="1:3" x14ac:dyDescent="0.3">
      <c r="A810" s="38">
        <v>963</v>
      </c>
      <c r="B810" s="38" t="s">
        <v>1850</v>
      </c>
      <c r="C810" s="38" t="s">
        <v>1271</v>
      </c>
    </row>
    <row r="811" spans="1:3" x14ac:dyDescent="0.3">
      <c r="A811" s="38">
        <v>964</v>
      </c>
      <c r="B811" s="38" t="s">
        <v>1851</v>
      </c>
      <c r="C811" s="38" t="s">
        <v>1273</v>
      </c>
    </row>
    <row r="812" spans="1:3" x14ac:dyDescent="0.3">
      <c r="A812" s="38">
        <v>965</v>
      </c>
      <c r="B812" s="38" t="s">
        <v>2275</v>
      </c>
      <c r="C812" s="38" t="s">
        <v>1273</v>
      </c>
    </row>
    <row r="813" spans="1:3" x14ac:dyDescent="0.3">
      <c r="A813" s="38">
        <v>966</v>
      </c>
      <c r="B813" s="38" t="s">
        <v>2138</v>
      </c>
      <c r="C813" s="38" t="s">
        <v>1270</v>
      </c>
    </row>
    <row r="814" spans="1:3" x14ac:dyDescent="0.3">
      <c r="A814" s="38">
        <v>967</v>
      </c>
      <c r="B814" s="38" t="s">
        <v>1852</v>
      </c>
      <c r="C814" s="38" t="s">
        <v>1270</v>
      </c>
    </row>
    <row r="815" spans="1:3" x14ac:dyDescent="0.3">
      <c r="A815" s="38">
        <v>968</v>
      </c>
      <c r="B815" s="38" t="s">
        <v>1853</v>
      </c>
      <c r="C815" s="38" t="s">
        <v>1272</v>
      </c>
    </row>
    <row r="816" spans="1:3" x14ac:dyDescent="0.3">
      <c r="A816" s="38">
        <v>969</v>
      </c>
      <c r="B816" s="38" t="s">
        <v>1854</v>
      </c>
      <c r="C816" s="38" t="s">
        <v>1273</v>
      </c>
    </row>
    <row r="817" spans="1:3" x14ac:dyDescent="0.3">
      <c r="A817" s="38">
        <v>970</v>
      </c>
      <c r="B817" s="38" t="s">
        <v>2359</v>
      </c>
      <c r="C817" s="38" t="s">
        <v>1270</v>
      </c>
    </row>
    <row r="818" spans="1:3" x14ac:dyDescent="0.3">
      <c r="A818" s="38">
        <v>971</v>
      </c>
      <c r="B818" s="38" t="s">
        <v>1855</v>
      </c>
      <c r="C818" s="38" t="s">
        <v>1270</v>
      </c>
    </row>
    <row r="819" spans="1:3" x14ac:dyDescent="0.3">
      <c r="A819" s="38">
        <v>972</v>
      </c>
      <c r="B819" s="38" t="s">
        <v>1856</v>
      </c>
      <c r="C819" s="38" t="s">
        <v>1270</v>
      </c>
    </row>
    <row r="820" spans="1:3" x14ac:dyDescent="0.3">
      <c r="A820" s="38">
        <v>973</v>
      </c>
      <c r="B820" s="38" t="s">
        <v>1857</v>
      </c>
      <c r="C820" s="38" t="s">
        <v>1270</v>
      </c>
    </row>
    <row r="821" spans="1:3" x14ac:dyDescent="0.3">
      <c r="A821" s="38">
        <v>974</v>
      </c>
      <c r="B821" s="38" t="s">
        <v>1858</v>
      </c>
      <c r="C821" s="38" t="s">
        <v>1270</v>
      </c>
    </row>
    <row r="822" spans="1:3" x14ac:dyDescent="0.3">
      <c r="A822" s="38">
        <v>976</v>
      </c>
      <c r="B822" s="38" t="s">
        <v>1859</v>
      </c>
      <c r="C822" s="38" t="s">
        <v>1270</v>
      </c>
    </row>
    <row r="823" spans="1:3" x14ac:dyDescent="0.3">
      <c r="A823" s="38">
        <v>977</v>
      </c>
      <c r="B823" s="38" t="s">
        <v>1893</v>
      </c>
      <c r="C823" s="38" t="s">
        <v>1270</v>
      </c>
    </row>
    <row r="824" spans="1:3" x14ac:dyDescent="0.3">
      <c r="A824" s="38">
        <v>978</v>
      </c>
      <c r="B824" s="38" t="s">
        <v>1860</v>
      </c>
      <c r="C824" s="38" t="s">
        <v>1270</v>
      </c>
    </row>
    <row r="825" spans="1:3" s="59" customFormat="1" x14ac:dyDescent="0.3">
      <c r="A825" s="38">
        <v>979</v>
      </c>
      <c r="B825" s="38" t="s">
        <v>1861</v>
      </c>
      <c r="C825" s="38" t="s">
        <v>1270</v>
      </c>
    </row>
    <row r="826" spans="1:3" s="59" customFormat="1" x14ac:dyDescent="0.3">
      <c r="A826" s="38">
        <v>980</v>
      </c>
      <c r="B826" s="38" t="s">
        <v>1862</v>
      </c>
      <c r="C826" s="38" t="s">
        <v>1270</v>
      </c>
    </row>
    <row r="827" spans="1:3" s="59" customFormat="1" x14ac:dyDescent="0.3">
      <c r="A827" s="38">
        <v>981</v>
      </c>
      <c r="B827" s="38" t="s">
        <v>1863</v>
      </c>
      <c r="C827" s="38" t="s">
        <v>1270</v>
      </c>
    </row>
    <row r="828" spans="1:3" s="68" customFormat="1" x14ac:dyDescent="0.3">
      <c r="A828" s="38">
        <v>982</v>
      </c>
      <c r="B828" s="38" t="s">
        <v>1864</v>
      </c>
      <c r="C828" s="38" t="s">
        <v>1270</v>
      </c>
    </row>
    <row r="829" spans="1:3" s="68" customFormat="1" x14ac:dyDescent="0.3">
      <c r="A829" s="38">
        <v>983</v>
      </c>
      <c r="B829" s="38" t="s">
        <v>1865</v>
      </c>
      <c r="C829" s="38" t="s">
        <v>1270</v>
      </c>
    </row>
    <row r="830" spans="1:3" s="68" customFormat="1" x14ac:dyDescent="0.3">
      <c r="A830" s="38">
        <v>984</v>
      </c>
      <c r="B830" s="38" t="s">
        <v>1866</v>
      </c>
      <c r="C830" s="38" t="s">
        <v>1272</v>
      </c>
    </row>
    <row r="831" spans="1:3" s="68" customFormat="1" x14ac:dyDescent="0.3">
      <c r="A831" s="38">
        <v>985</v>
      </c>
      <c r="B831" s="38" t="s">
        <v>1867</v>
      </c>
      <c r="C831" s="38" t="s">
        <v>1273</v>
      </c>
    </row>
    <row r="832" spans="1:3" s="68" customFormat="1" x14ac:dyDescent="0.3">
      <c r="A832" s="38">
        <v>986</v>
      </c>
      <c r="B832" s="38" t="s">
        <v>1868</v>
      </c>
      <c r="C832" s="38" t="s">
        <v>1273</v>
      </c>
    </row>
    <row r="833" spans="1:3" x14ac:dyDescent="0.3">
      <c r="A833" s="38">
        <v>987</v>
      </c>
      <c r="B833" s="38" t="s">
        <v>1869</v>
      </c>
      <c r="C833" s="38" t="s">
        <v>1273</v>
      </c>
    </row>
    <row r="834" spans="1:3" s="68" customFormat="1" x14ac:dyDescent="0.3">
      <c r="A834" s="38">
        <v>988</v>
      </c>
      <c r="B834" s="38" t="s">
        <v>1870</v>
      </c>
      <c r="C834" s="38" t="s">
        <v>1270</v>
      </c>
    </row>
    <row r="835" spans="1:3" s="68" customFormat="1" x14ac:dyDescent="0.3">
      <c r="A835" s="38">
        <v>989</v>
      </c>
      <c r="B835" s="38" t="s">
        <v>1871</v>
      </c>
      <c r="C835" s="38" t="s">
        <v>1270</v>
      </c>
    </row>
    <row r="836" spans="1:3" s="68" customFormat="1" x14ac:dyDescent="0.3">
      <c r="A836" s="38">
        <v>990</v>
      </c>
      <c r="B836" s="38" t="s">
        <v>2392</v>
      </c>
      <c r="C836" s="38" t="s">
        <v>1273</v>
      </c>
    </row>
    <row r="837" spans="1:3" s="68" customFormat="1" x14ac:dyDescent="0.3">
      <c r="A837" s="38">
        <v>991</v>
      </c>
      <c r="B837" s="38" t="s">
        <v>1872</v>
      </c>
      <c r="C837" s="38" t="s">
        <v>1273</v>
      </c>
    </row>
    <row r="838" spans="1:3" s="68" customFormat="1" x14ac:dyDescent="0.3">
      <c r="A838" s="38">
        <v>993</v>
      </c>
      <c r="B838" s="38" t="s">
        <v>1873</v>
      </c>
      <c r="C838" s="38" t="s">
        <v>1270</v>
      </c>
    </row>
    <row r="839" spans="1:3" s="68" customFormat="1" x14ac:dyDescent="0.3">
      <c r="A839" s="38">
        <v>994</v>
      </c>
      <c r="B839" s="38" t="s">
        <v>2245</v>
      </c>
      <c r="C839" s="38" t="s">
        <v>1270</v>
      </c>
    </row>
    <row r="840" spans="1:3" s="68" customFormat="1" x14ac:dyDescent="0.3">
      <c r="A840" s="38">
        <v>995</v>
      </c>
      <c r="B840" s="38" t="s">
        <v>1874</v>
      </c>
      <c r="C840" s="38" t="s">
        <v>1272</v>
      </c>
    </row>
    <row r="841" spans="1:3" s="68" customFormat="1" x14ac:dyDescent="0.3">
      <c r="A841" s="38">
        <v>996</v>
      </c>
      <c r="B841" s="38" t="s">
        <v>1875</v>
      </c>
      <c r="C841" s="38" t="s">
        <v>1270</v>
      </c>
    </row>
    <row r="842" spans="1:3" x14ac:dyDescent="0.3">
      <c r="A842" s="38">
        <v>464</v>
      </c>
      <c r="B842" s="38" t="s">
        <v>2590</v>
      </c>
      <c r="C842" s="38" t="s">
        <v>1273</v>
      </c>
    </row>
    <row r="843" spans="1:3" x14ac:dyDescent="0.3">
      <c r="A843" s="38">
        <v>379</v>
      </c>
      <c r="B843" s="38" t="s">
        <v>2601</v>
      </c>
      <c r="C843" s="38" t="s">
        <v>1270</v>
      </c>
    </row>
    <row r="844" spans="1:3" s="68" customFormat="1" x14ac:dyDescent="0.3">
      <c r="A844" s="38">
        <v>100</v>
      </c>
      <c r="B844" s="38" t="s">
        <v>2622</v>
      </c>
      <c r="C844" s="38" t="s">
        <v>1271</v>
      </c>
    </row>
  </sheetData>
  <autoFilter ref="A1:C829">
    <sortState ref="A2:C843">
      <sortCondition sortBy="cellColor" ref="A1:A830" dxfId="13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4" priority="24"/>
  </conditionalFormatting>
  <conditionalFormatting sqref="A830">
    <cfRule type="duplicateValues" dxfId="133" priority="23"/>
  </conditionalFormatting>
  <conditionalFormatting sqref="A831">
    <cfRule type="duplicateValues" dxfId="132" priority="22"/>
  </conditionalFormatting>
  <conditionalFormatting sqref="A832">
    <cfRule type="duplicateValues" dxfId="131" priority="21"/>
  </conditionalFormatting>
  <conditionalFormatting sqref="A833">
    <cfRule type="duplicateValues" dxfId="130" priority="20"/>
  </conditionalFormatting>
  <conditionalFormatting sqref="A845:A1048576 A1:A833">
    <cfRule type="duplicateValues" dxfId="129" priority="19"/>
  </conditionalFormatting>
  <conditionalFormatting sqref="A834:A840">
    <cfRule type="duplicateValues" dxfId="128" priority="18"/>
  </conditionalFormatting>
  <conditionalFormatting sqref="A834:A840">
    <cfRule type="duplicateValues" dxfId="127" priority="17"/>
  </conditionalFormatting>
  <conditionalFormatting sqref="A845:A1048576 A1:A840">
    <cfRule type="duplicateValues" dxfId="126" priority="16"/>
  </conditionalFormatting>
  <conditionalFormatting sqref="A841">
    <cfRule type="duplicateValues" dxfId="125" priority="15"/>
  </conditionalFormatting>
  <conditionalFormatting sqref="A841">
    <cfRule type="duplicateValues" dxfId="124" priority="14"/>
  </conditionalFormatting>
  <conditionalFormatting sqref="A841">
    <cfRule type="duplicateValues" dxfId="123" priority="13"/>
  </conditionalFormatting>
  <conditionalFormatting sqref="A842">
    <cfRule type="duplicateValues" dxfId="122" priority="12"/>
  </conditionalFormatting>
  <conditionalFormatting sqref="A842">
    <cfRule type="duplicateValues" dxfId="121" priority="11"/>
  </conditionalFormatting>
  <conditionalFormatting sqref="A842">
    <cfRule type="duplicateValues" dxfId="120" priority="10"/>
  </conditionalFormatting>
  <conditionalFormatting sqref="A1:A842 A845:A1048576">
    <cfRule type="duplicateValues" dxfId="119" priority="9"/>
  </conditionalFormatting>
  <conditionalFormatting sqref="A843">
    <cfRule type="duplicateValues" dxfId="118" priority="8"/>
  </conditionalFormatting>
  <conditionalFormatting sqref="A843">
    <cfRule type="duplicateValues" dxfId="117" priority="7"/>
  </conditionalFormatting>
  <conditionalFormatting sqref="A843">
    <cfRule type="duplicateValues" dxfId="116" priority="6"/>
  </conditionalFormatting>
  <conditionalFormatting sqref="A843">
    <cfRule type="duplicateValues" dxfId="115" priority="5"/>
  </conditionalFormatting>
  <conditionalFormatting sqref="A844">
    <cfRule type="duplicateValues" dxfId="114" priority="4"/>
  </conditionalFormatting>
  <conditionalFormatting sqref="A844">
    <cfRule type="duplicateValues" dxfId="113" priority="3"/>
  </conditionalFormatting>
  <conditionalFormatting sqref="A844">
    <cfRule type="duplicateValues" dxfId="112" priority="2"/>
  </conditionalFormatting>
  <conditionalFormatting sqref="A844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546875" defaultRowHeight="14.4" x14ac:dyDescent="0.3"/>
  <cols>
    <col min="2" max="2" width="72.109375" customWidth="1"/>
  </cols>
  <sheetData>
    <row r="1" spans="1:4" ht="28.8" x14ac:dyDescent="0.3">
      <c r="A1" s="225" t="s">
        <v>2412</v>
      </c>
      <c r="B1" s="226"/>
      <c r="C1" s="226"/>
      <c r="D1" s="226"/>
    </row>
    <row r="2" spans="1:4" x14ac:dyDescent="0.3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6" x14ac:dyDescent="0.3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6" x14ac:dyDescent="0.3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6" x14ac:dyDescent="0.3">
      <c r="A5" s="48"/>
      <c r="B5" s="48"/>
      <c r="C5" s="48"/>
      <c r="D5" s="60"/>
    </row>
    <row r="6" spans="1:4" ht="15.6" x14ac:dyDescent="0.3">
      <c r="A6" s="48"/>
      <c r="B6" s="48"/>
      <c r="C6" s="48"/>
      <c r="D6" s="60"/>
    </row>
    <row r="7" spans="1:4" ht="15.6" x14ac:dyDescent="0.3">
      <c r="A7" s="48"/>
      <c r="B7" s="48"/>
      <c r="C7" s="48"/>
      <c r="D7" s="48"/>
    </row>
    <row r="8" spans="1:4" ht="15.6" x14ac:dyDescent="0.3">
      <c r="A8" s="48"/>
      <c r="B8" s="48"/>
      <c r="C8" s="48"/>
      <c r="D8" s="48"/>
    </row>
    <row r="9" spans="1:4" ht="15.6" x14ac:dyDescent="0.3">
      <c r="A9" s="48"/>
      <c r="B9" s="48"/>
      <c r="C9" s="48"/>
      <c r="D9" s="48"/>
    </row>
    <row r="10" spans="1:4" ht="15.6" x14ac:dyDescent="0.3">
      <c r="A10" s="46"/>
      <c r="B10" s="46"/>
      <c r="C10" s="49" t="s">
        <v>2416</v>
      </c>
      <c r="D10" s="48">
        <f>COUNTA(A3:A9)</f>
        <v>2</v>
      </c>
    </row>
    <row r="11" spans="1:4" ht="16.2" thickBot="1" x14ac:dyDescent="0.35">
      <c r="A11" s="46"/>
      <c r="B11" s="46"/>
      <c r="C11" s="50" t="s">
        <v>2417</v>
      </c>
      <c r="D11" s="48">
        <f>COUNTIFS($D$3:$D$10,"Disponible")</f>
        <v>0</v>
      </c>
    </row>
    <row r="12" spans="1:4" ht="16.2" thickBot="1" x14ac:dyDescent="0.35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" thickBot="1" x14ac:dyDescent="0.35">
      <c r="A13" s="46"/>
      <c r="B13" s="46"/>
      <c r="C13" s="51" t="s">
        <v>2419</v>
      </c>
      <c r="D13" s="52">
        <f>D11/D10</f>
        <v>0</v>
      </c>
    </row>
    <row r="14" spans="1:4" ht="15" thickBot="1" x14ac:dyDescent="0.35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3">
      <c r="A15" s="46"/>
      <c r="B15" s="46"/>
      <c r="C15" s="46"/>
      <c r="D15" s="46"/>
    </row>
    <row r="16" spans="1:4" ht="28.8" x14ac:dyDescent="0.3">
      <c r="A16" s="225" t="s">
        <v>2421</v>
      </c>
      <c r="B16" s="226"/>
      <c r="C16" s="226"/>
      <c r="D16" s="226"/>
    </row>
    <row r="17" spans="1:4" x14ac:dyDescent="0.3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6" x14ac:dyDescent="0.3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6" x14ac:dyDescent="0.3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6" x14ac:dyDescent="0.3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6" x14ac:dyDescent="0.3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6" x14ac:dyDescent="0.3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6" x14ac:dyDescent="0.3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6" x14ac:dyDescent="0.3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6" x14ac:dyDescent="0.3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6" x14ac:dyDescent="0.3">
      <c r="A26" s="48"/>
      <c r="B26" s="48"/>
      <c r="C26" s="60"/>
      <c r="D26" s="60"/>
    </row>
    <row r="27" spans="1:4" s="61" customFormat="1" ht="15.6" x14ac:dyDescent="0.3">
      <c r="A27" s="48"/>
      <c r="B27" s="48"/>
      <c r="C27" s="60"/>
      <c r="D27" s="60"/>
    </row>
    <row r="28" spans="1:4" s="61" customFormat="1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76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48"/>
      <c r="D31" s="60"/>
    </row>
    <row r="32" spans="1:4" ht="16.2" thickBot="1" x14ac:dyDescent="0.35">
      <c r="A32" s="55"/>
      <c r="B32" s="55"/>
      <c r="C32" s="56" t="s">
        <v>2424</v>
      </c>
      <c r="D32" s="48">
        <f>COUNTA(A18:A30)</f>
        <v>8</v>
      </c>
    </row>
    <row r="33" spans="1:4" ht="16.2" thickBot="1" x14ac:dyDescent="0.35">
      <c r="A33" s="57"/>
      <c r="B33" s="57"/>
      <c r="C33" s="58" t="s">
        <v>2425</v>
      </c>
      <c r="D33" s="48">
        <f>COUNTIFS($D$18:$D$31,"Disponible")</f>
        <v>0</v>
      </c>
    </row>
    <row r="34" spans="1:4" ht="16.2" thickBot="1" x14ac:dyDescent="0.35">
      <c r="A34" s="46"/>
      <c r="B34" s="46"/>
      <c r="C34" s="58" t="s">
        <v>2418</v>
      </c>
      <c r="D34" s="48">
        <f>COUNTIFS($D$18:$D$26,"No Disponible")</f>
        <v>0</v>
      </c>
    </row>
    <row r="35" spans="1:4" ht="15" thickBot="1" x14ac:dyDescent="0.35">
      <c r="A35" s="46"/>
      <c r="B35" s="46"/>
      <c r="C35" s="58" t="s">
        <v>2426</v>
      </c>
      <c r="D35" s="52">
        <f>D33/D32</f>
        <v>0</v>
      </c>
    </row>
    <row r="36" spans="1:4" ht="15" thickBot="1" x14ac:dyDescent="0.35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0" priority="26"/>
  </conditionalFormatting>
  <conditionalFormatting sqref="B5:B6">
    <cfRule type="duplicateValues" dxfId="109" priority="25"/>
  </conditionalFormatting>
  <conditionalFormatting sqref="A5:A6">
    <cfRule type="duplicateValues" dxfId="108" priority="23"/>
    <cfRule type="duplicateValues" dxfId="10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2021-09-22T03:38:21Z</dcterms:modified>
</cp:coreProperties>
</file>