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3\"/>
    </mc:Choice>
  </mc:AlternateContent>
  <bookViews>
    <workbookView xWindow="0" yWindow="0" windowWidth="20490" windowHeight="76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REPORTE!$A$4:$Q$63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F46" i="1"/>
  <c r="G46" i="1"/>
  <c r="H46" i="1"/>
  <c r="I46" i="1"/>
  <c r="J46" i="1"/>
  <c r="K46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37" i="1"/>
  <c r="G37" i="1"/>
  <c r="H37" i="1"/>
  <c r="I37" i="1"/>
  <c r="J37" i="1"/>
  <c r="K37" i="1"/>
  <c r="F36" i="1"/>
  <c r="G36" i="1"/>
  <c r="H36" i="1"/>
  <c r="I36" i="1"/>
  <c r="J36" i="1"/>
  <c r="K36" i="1"/>
  <c r="F126" i="1"/>
  <c r="G126" i="1"/>
  <c r="H126" i="1"/>
  <c r="I126" i="1"/>
  <c r="J126" i="1"/>
  <c r="K126" i="1"/>
  <c r="F19" i="1"/>
  <c r="G19" i="1"/>
  <c r="H19" i="1"/>
  <c r="I19" i="1"/>
  <c r="J19" i="1"/>
  <c r="K19" i="1"/>
  <c r="F125" i="1"/>
  <c r="G125" i="1"/>
  <c r="H125" i="1"/>
  <c r="I125" i="1"/>
  <c r="J125" i="1"/>
  <c r="K125" i="1"/>
  <c r="F35" i="1"/>
  <c r="G35" i="1"/>
  <c r="H35" i="1"/>
  <c r="I35" i="1"/>
  <c r="J35" i="1"/>
  <c r="K35" i="1"/>
  <c r="F124" i="1"/>
  <c r="G124" i="1"/>
  <c r="H124" i="1"/>
  <c r="I124" i="1"/>
  <c r="J124" i="1"/>
  <c r="K124" i="1"/>
  <c r="A28" i="1"/>
  <c r="A27" i="1"/>
  <c r="A26" i="1"/>
  <c r="A25" i="1"/>
  <c r="A24" i="1"/>
  <c r="A23" i="1"/>
  <c r="A22" i="1"/>
  <c r="A21" i="1"/>
  <c r="A20" i="1"/>
  <c r="A37" i="1"/>
  <c r="A36" i="1"/>
  <c r="A126" i="1"/>
  <c r="A19" i="1"/>
  <c r="A125" i="1"/>
  <c r="A35" i="1"/>
  <c r="A124" i="1"/>
  <c r="A102" i="1" l="1"/>
  <c r="A34" i="1"/>
  <c r="A33" i="1"/>
  <c r="A18" i="1"/>
  <c r="A17" i="1"/>
  <c r="A62" i="1"/>
  <c r="A61" i="1"/>
  <c r="A60" i="1"/>
  <c r="A123" i="1"/>
  <c r="A122" i="1"/>
  <c r="A121" i="1"/>
  <c r="A120" i="1"/>
  <c r="A16" i="1"/>
  <c r="A15" i="1"/>
  <c r="A14" i="1"/>
  <c r="A13" i="1"/>
  <c r="A12" i="1"/>
  <c r="A106" i="1"/>
  <c r="A105" i="1"/>
  <c r="A55" i="1"/>
  <c r="A104" i="1"/>
  <c r="A59" i="1"/>
  <c r="A103" i="1"/>
  <c r="F34" i="1"/>
  <c r="G34" i="1"/>
  <c r="H34" i="1"/>
  <c r="I34" i="1"/>
  <c r="J34" i="1"/>
  <c r="K34" i="1"/>
  <c r="F33" i="1"/>
  <c r="G33" i="1"/>
  <c r="H33" i="1"/>
  <c r="I33" i="1"/>
  <c r="J33" i="1"/>
  <c r="K33" i="1"/>
  <c r="F18" i="1"/>
  <c r="G18" i="1"/>
  <c r="H18" i="1"/>
  <c r="I18" i="1"/>
  <c r="J18" i="1"/>
  <c r="K18" i="1"/>
  <c r="F17" i="1"/>
  <c r="G17" i="1"/>
  <c r="H17" i="1"/>
  <c r="I17" i="1"/>
  <c r="J17" i="1"/>
  <c r="K1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55" i="1"/>
  <c r="G55" i="1"/>
  <c r="H55" i="1"/>
  <c r="I55" i="1"/>
  <c r="J55" i="1"/>
  <c r="K55" i="1"/>
  <c r="F104" i="1"/>
  <c r="G104" i="1"/>
  <c r="H104" i="1"/>
  <c r="I104" i="1"/>
  <c r="J104" i="1"/>
  <c r="K104" i="1"/>
  <c r="F59" i="1"/>
  <c r="G59" i="1"/>
  <c r="H59" i="1"/>
  <c r="I59" i="1"/>
  <c r="J59" i="1"/>
  <c r="K5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01" i="1"/>
  <c r="A100" i="1"/>
  <c r="A56" i="1"/>
  <c r="A54" i="1"/>
  <c r="A99" i="1"/>
  <c r="A32" i="1"/>
  <c r="A98" i="1"/>
  <c r="A97" i="1"/>
  <c r="A96" i="1"/>
  <c r="A95" i="1"/>
  <c r="A53" i="1"/>
  <c r="A94" i="1"/>
  <c r="A93" i="1"/>
  <c r="A45" i="1"/>
  <c r="A119" i="1"/>
  <c r="A118" i="1"/>
  <c r="A117" i="1"/>
  <c r="A44" i="1"/>
  <c r="A116" i="1"/>
  <c r="A31" i="1"/>
  <c r="A11" i="1"/>
  <c r="A58" i="1"/>
  <c r="A115" i="1"/>
  <c r="A114" i="1"/>
  <c r="A30" i="1"/>
  <c r="A113" i="1"/>
  <c r="A112" i="1"/>
  <c r="A92" i="1"/>
  <c r="A52" i="1"/>
  <c r="A51" i="1"/>
  <c r="A111" i="1"/>
  <c r="A43" i="1"/>
  <c r="A91" i="1"/>
  <c r="A90" i="1"/>
  <c r="A89" i="1"/>
  <c r="A88" i="1"/>
  <c r="A87" i="1"/>
  <c r="A86" i="1"/>
  <c r="A85" i="1"/>
  <c r="A8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56" i="1"/>
  <c r="G56" i="1"/>
  <c r="H56" i="1"/>
  <c r="I56" i="1"/>
  <c r="J56" i="1"/>
  <c r="K56" i="1"/>
  <c r="F54" i="1"/>
  <c r="G54" i="1"/>
  <c r="H54" i="1"/>
  <c r="I54" i="1"/>
  <c r="J54" i="1"/>
  <c r="K54" i="1"/>
  <c r="F99" i="1"/>
  <c r="G99" i="1"/>
  <c r="H99" i="1"/>
  <c r="I99" i="1"/>
  <c r="J99" i="1"/>
  <c r="K99" i="1"/>
  <c r="F32" i="1"/>
  <c r="G32" i="1"/>
  <c r="H32" i="1"/>
  <c r="I32" i="1"/>
  <c r="J32" i="1"/>
  <c r="K32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53" i="1"/>
  <c r="G53" i="1"/>
  <c r="H53" i="1"/>
  <c r="I53" i="1"/>
  <c r="J53" i="1"/>
  <c r="K53" i="1"/>
  <c r="F94" i="1"/>
  <c r="G94" i="1"/>
  <c r="H94" i="1"/>
  <c r="I94" i="1"/>
  <c r="J94" i="1"/>
  <c r="K94" i="1"/>
  <c r="F93" i="1"/>
  <c r="G93" i="1"/>
  <c r="H93" i="1"/>
  <c r="I93" i="1"/>
  <c r="J93" i="1"/>
  <c r="K93" i="1"/>
  <c r="F45" i="1"/>
  <c r="G45" i="1"/>
  <c r="H45" i="1"/>
  <c r="I45" i="1"/>
  <c r="J45" i="1"/>
  <c r="K45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44" i="1"/>
  <c r="G44" i="1"/>
  <c r="H44" i="1"/>
  <c r="I44" i="1"/>
  <c r="J44" i="1"/>
  <c r="K44" i="1"/>
  <c r="F116" i="1"/>
  <c r="G116" i="1"/>
  <c r="H116" i="1"/>
  <c r="I116" i="1"/>
  <c r="J116" i="1"/>
  <c r="K116" i="1"/>
  <c r="F31" i="1"/>
  <c r="G31" i="1"/>
  <c r="H31" i="1"/>
  <c r="I31" i="1"/>
  <c r="J31" i="1"/>
  <c r="K31" i="1"/>
  <c r="F11" i="1"/>
  <c r="G11" i="1"/>
  <c r="H11" i="1"/>
  <c r="I11" i="1"/>
  <c r="J11" i="1"/>
  <c r="K11" i="1"/>
  <c r="F58" i="1"/>
  <c r="G58" i="1"/>
  <c r="H58" i="1"/>
  <c r="I58" i="1"/>
  <c r="J58" i="1"/>
  <c r="K58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30" i="1"/>
  <c r="G30" i="1"/>
  <c r="H30" i="1"/>
  <c r="I30" i="1"/>
  <c r="J30" i="1"/>
  <c r="K30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92" i="1"/>
  <c r="G92" i="1"/>
  <c r="H92" i="1"/>
  <c r="I92" i="1"/>
  <c r="J92" i="1"/>
  <c r="K92" i="1"/>
  <c r="F52" i="1"/>
  <c r="G52" i="1"/>
  <c r="H52" i="1"/>
  <c r="I52" i="1"/>
  <c r="J52" i="1"/>
  <c r="K52" i="1"/>
  <c r="F51" i="1"/>
  <c r="G51" i="1"/>
  <c r="H51" i="1"/>
  <c r="I51" i="1"/>
  <c r="J51" i="1"/>
  <c r="K51" i="1"/>
  <c r="F111" i="1"/>
  <c r="G111" i="1"/>
  <c r="H111" i="1"/>
  <c r="I111" i="1"/>
  <c r="J111" i="1"/>
  <c r="K111" i="1"/>
  <c r="F43" i="1"/>
  <c r="G43" i="1"/>
  <c r="H43" i="1"/>
  <c r="I43" i="1"/>
  <c r="J43" i="1"/>
  <c r="K4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 l="1"/>
  <c r="G83" i="1"/>
  <c r="H83" i="1"/>
  <c r="I83" i="1"/>
  <c r="J83" i="1"/>
  <c r="K83" i="1"/>
  <c r="F110" i="1"/>
  <c r="G110" i="1"/>
  <c r="H110" i="1"/>
  <c r="I110" i="1"/>
  <c r="J110" i="1"/>
  <c r="K110" i="1"/>
  <c r="F82" i="1"/>
  <c r="G82" i="1"/>
  <c r="H82" i="1"/>
  <c r="I82" i="1"/>
  <c r="J82" i="1"/>
  <c r="K82" i="1"/>
  <c r="F42" i="1"/>
  <c r="G42" i="1"/>
  <c r="H42" i="1"/>
  <c r="I42" i="1"/>
  <c r="J42" i="1"/>
  <c r="K42" i="1"/>
  <c r="F39" i="1"/>
  <c r="G39" i="1"/>
  <c r="H39" i="1"/>
  <c r="I39" i="1"/>
  <c r="J39" i="1"/>
  <c r="K39" i="1"/>
  <c r="F29" i="1"/>
  <c r="G29" i="1"/>
  <c r="H29" i="1"/>
  <c r="I29" i="1"/>
  <c r="J29" i="1"/>
  <c r="K29" i="1"/>
  <c r="F81" i="1"/>
  <c r="G81" i="1"/>
  <c r="H81" i="1"/>
  <c r="I81" i="1"/>
  <c r="J81" i="1"/>
  <c r="K81" i="1"/>
  <c r="F80" i="1"/>
  <c r="G80" i="1"/>
  <c r="H80" i="1"/>
  <c r="I80" i="1"/>
  <c r="J80" i="1"/>
  <c r="K80" i="1"/>
  <c r="F10" i="1"/>
  <c r="G10" i="1"/>
  <c r="H10" i="1"/>
  <c r="I10" i="1"/>
  <c r="J10" i="1"/>
  <c r="K10" i="1"/>
  <c r="F79" i="1"/>
  <c r="G79" i="1"/>
  <c r="H79" i="1"/>
  <c r="I79" i="1"/>
  <c r="J79" i="1"/>
  <c r="K79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3" i="1"/>
  <c r="A110" i="1"/>
  <c r="A82" i="1"/>
  <c r="A42" i="1"/>
  <c r="A39" i="1"/>
  <c r="A29" i="1"/>
  <c r="A81" i="1"/>
  <c r="A80" i="1"/>
  <c r="A10" i="1"/>
  <c r="A79" i="1"/>
  <c r="A109" i="1"/>
  <c r="A108" i="1"/>
  <c r="A78" i="1"/>
  <c r="A77" i="1"/>
  <c r="A76" i="1"/>
  <c r="A75" i="1"/>
  <c r="A74" i="1"/>
  <c r="I2" i="16" l="1"/>
  <c r="F73" i="1" l="1"/>
  <c r="G73" i="1"/>
  <c r="H73" i="1"/>
  <c r="I73" i="1"/>
  <c r="J73" i="1"/>
  <c r="K73" i="1"/>
  <c r="F41" i="1"/>
  <c r="G41" i="1"/>
  <c r="H41" i="1"/>
  <c r="I41" i="1"/>
  <c r="J41" i="1"/>
  <c r="K41" i="1"/>
  <c r="F72" i="1"/>
  <c r="G72" i="1"/>
  <c r="H72" i="1"/>
  <c r="I72" i="1"/>
  <c r="J72" i="1"/>
  <c r="K72" i="1"/>
  <c r="F50" i="1"/>
  <c r="G50" i="1"/>
  <c r="H50" i="1"/>
  <c r="I50" i="1"/>
  <c r="J50" i="1"/>
  <c r="K50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49" i="1"/>
  <c r="G49" i="1"/>
  <c r="H49" i="1"/>
  <c r="I49" i="1"/>
  <c r="J49" i="1"/>
  <c r="K49" i="1"/>
  <c r="A73" i="1"/>
  <c r="A41" i="1"/>
  <c r="A72" i="1"/>
  <c r="A50" i="1"/>
  <c r="A71" i="1"/>
  <c r="A70" i="1"/>
  <c r="A69" i="1"/>
  <c r="A49" i="1"/>
  <c r="I6" i="16" l="1"/>
  <c r="A68" i="1" l="1"/>
  <c r="F68" i="1"/>
  <c r="G68" i="1"/>
  <c r="H68" i="1"/>
  <c r="I68" i="1"/>
  <c r="J68" i="1"/>
  <c r="K68" i="1"/>
  <c r="A9" i="1" l="1"/>
  <c r="F9" i="1"/>
  <c r="G9" i="1"/>
  <c r="H9" i="1"/>
  <c r="I9" i="1"/>
  <c r="J9" i="1"/>
  <c r="K9" i="1"/>
  <c r="A48" i="1" l="1"/>
  <c r="A38" i="1"/>
  <c r="A8" i="1"/>
  <c r="A57" i="1"/>
  <c r="A67" i="1"/>
  <c r="A66" i="1"/>
  <c r="F48" i="1"/>
  <c r="G48" i="1"/>
  <c r="H48" i="1"/>
  <c r="I48" i="1"/>
  <c r="J48" i="1"/>
  <c r="K48" i="1"/>
  <c r="F38" i="1"/>
  <c r="G38" i="1"/>
  <c r="H38" i="1"/>
  <c r="I38" i="1"/>
  <c r="J38" i="1"/>
  <c r="K38" i="1"/>
  <c r="F8" i="1"/>
  <c r="G8" i="1"/>
  <c r="H8" i="1"/>
  <c r="I8" i="1"/>
  <c r="J8" i="1"/>
  <c r="K8" i="1"/>
  <c r="F57" i="1"/>
  <c r="G57" i="1"/>
  <c r="H57" i="1"/>
  <c r="I57" i="1"/>
  <c r="J57" i="1"/>
  <c r="K57" i="1"/>
  <c r="F67" i="1"/>
  <c r="G67" i="1"/>
  <c r="H67" i="1"/>
  <c r="I67" i="1"/>
  <c r="J67" i="1"/>
  <c r="K67" i="1"/>
  <c r="F66" i="1"/>
  <c r="G66" i="1"/>
  <c r="H66" i="1"/>
  <c r="I66" i="1"/>
  <c r="J66" i="1"/>
  <c r="K66" i="1"/>
  <c r="F107" i="1" l="1"/>
  <c r="G107" i="1"/>
  <c r="H107" i="1"/>
  <c r="I107" i="1"/>
  <c r="J107" i="1"/>
  <c r="K107" i="1"/>
  <c r="F47" i="1"/>
  <c r="G47" i="1"/>
  <c r="H47" i="1"/>
  <c r="I47" i="1"/>
  <c r="J47" i="1"/>
  <c r="K47" i="1"/>
  <c r="A107" i="1"/>
  <c r="A47" i="1"/>
  <c r="F7" i="1"/>
  <c r="G7" i="1"/>
  <c r="H7" i="1"/>
  <c r="I7" i="1"/>
  <c r="J7" i="1"/>
  <c r="K7" i="1"/>
  <c r="F65" i="1"/>
  <c r="G65" i="1"/>
  <c r="H65" i="1"/>
  <c r="I65" i="1"/>
  <c r="J65" i="1"/>
  <c r="K65" i="1"/>
  <c r="F64" i="1"/>
  <c r="G64" i="1"/>
  <c r="H64" i="1"/>
  <c r="I64" i="1"/>
  <c r="J64" i="1"/>
  <c r="K64" i="1"/>
  <c r="F40" i="1"/>
  <c r="G40" i="1"/>
  <c r="H40" i="1"/>
  <c r="I40" i="1"/>
  <c r="J40" i="1"/>
  <c r="K40" i="1"/>
  <c r="F63" i="1"/>
  <c r="G63" i="1"/>
  <c r="H63" i="1"/>
  <c r="I63" i="1"/>
  <c r="J63" i="1"/>
  <c r="K63" i="1"/>
  <c r="A7" i="1"/>
  <c r="A65" i="1"/>
  <c r="A64" i="1"/>
  <c r="A40" i="1"/>
  <c r="A63" i="1"/>
  <c r="F13" i="3" l="1"/>
  <c r="G13" i="3"/>
  <c r="H13" i="3"/>
  <c r="I13" i="3"/>
  <c r="J13" i="3"/>
  <c r="A13" i="3"/>
  <c r="A12" i="3"/>
  <c r="E1" i="32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<sst xmlns="http://schemas.openxmlformats.org/spreadsheetml/2006/main" count="14138" uniqueCount="2742">
  <si>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</si>
  <si>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</si>
  <si>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</si>
  <si>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</si>
  <si>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</si>
  <si>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</si>
  <si>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</si>
  <si>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</si>
  <si>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</si>
  <si>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</si>
  <si>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</si>
  <si>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</si>
  <si>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</si>
  <si>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</si>
  <si>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</si>
  <si>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</si>
  <si>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</si>
  <si>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</si>
  <si>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</si>
  <si>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</si>
  <si>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</si>
  <si>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</si>
  <si>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</si>
  <si>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</si>
  <si>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</si>
  <si>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</si>
  <si>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</si>
  <si>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</si>
  <si>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</si>
  <si>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</si>
  <si>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</si>
  <si>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</si>
  <si>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</si>
  <si>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</si>
  <si>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</si>
  <si>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</si>
  <si>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</si>
  <si>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</si>
  <si>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</si>
  <si>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</si>
  <si>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</si>
  <si>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</si>
  <si>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</si>
  <si>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</si>
  <si>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</si>
  <si>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</si>
  <si>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</si>
  <si>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</si>
  <si>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</si>
  <si>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</si>
  <si>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</si>
  <si>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</si>
  <si>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</si>
  <si>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</si>
  <si>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</si>
  <si>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</si>
  <si>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</si>
  <si>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</si>
  <si>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</si>
  <si>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</si>
  <si>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</si>
  <si>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</si>
  <si>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</si>
  <si>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</si>
  <si>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</si>
  <si>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</si>
  <si>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</si>
  <si>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</si>
  <si>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</si>
  <si>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</si>
  <si>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</si>
  <si>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</si>
  <si>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</si>
  <si>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</si>
  <si>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</si>
  <si>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</si>
  <si>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</si>
  <si>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</si>
  <si>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</si>
  <si>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</si>
  <si>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</si>
  <si>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</si>
  <si>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</si>
  <si>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</si>
  <si>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</si>
  <si>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</si>
  <si>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</si>
  <si>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</si>
  <si>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</si>
  <si>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</si>
  <si>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</si>
  <si>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</si>
  <si>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</si>
  <si>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</si>
  <si>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</si>
  <si>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</si>
  <si>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</si>
  <si>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</si>
  <si>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</si>
  <si>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</si>
  <si>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</si>
  <si>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</si>
  <si>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</si>
  <si>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</si>
  <si>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</si>
  <si>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</si>
  <si>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</si>
  <si>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</si>
  <si>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</si>
  <si>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</si>
  <si>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</si>
  <si>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</si>
  <si>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</si>
  <si>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</si>
  <si>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</si>
  <si>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</si>
  <si>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</si>
  <si>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</si>
  <si>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</si>
  <si>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</si>
  <si>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</si>
  <si>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</si>
  <si>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</si>
  <si>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</si>
  <si>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</si>
  <si>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</si>
  <si>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</si>
  <si>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</si>
  <si>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</si>
  <si>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</si>
  <si>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</si>
  <si>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</si>
  <si>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</si>
  <si>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</si>
  <si>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</si>
  <si>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</si>
  <si>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</si>
  <si>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</si>
  <si>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</si>
  <si>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</si>
  <si>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</si>
  <si>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</si>
  <si>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</si>
  <si>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</si>
  <si>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</si>
  <si>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</si>
  <si>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</si>
  <si>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</si>
  <si>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</si>
  <si>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</si>
  <si>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</si>
  <si>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</si>
  <si>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</si>
  <si>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</si>
  <si>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</si>
  <si>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</si>
  <si>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</si>
  <si>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</si>
  <si>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</si>
  <si>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</si>
  <si>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</si>
  <si>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</si>
  <si>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</si>
  <si>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</si>
  <si>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</si>
  <si>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</si>
  <si>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</si>
  <si>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</si>
  <si>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</si>
  <si>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</si>
  <si>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</si>
  <si>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</si>
  <si>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</si>
  <si>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</si>
  <si>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</si>
  <si>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</si>
  <si>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</si>
  <si>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</si>
  <si>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</si>
  <si>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</si>
  <si>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</si>
  <si>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</si>
  <si>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</si>
  <si>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</si>
  <si>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</si>
  <si>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</si>
  <si>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</si>
  <si>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</si>
  <si>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</si>
  <si>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</si>
  <si>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</si>
  <si>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</si>
  <si>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</si>
  <si>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</si>
  <si>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</si>
  <si>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</si>
  <si>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</si>
  <si>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</si>
  <si>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</si>
  <si>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</si>
  <si>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</si>
  <si>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</si>
  <si>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</si>
  <si>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</si>
  <si>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</si>
  <si>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</si>
  <si>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</si>
  <si>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</si>
  <si>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</si>
  <si>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</si>
  <si>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</si>
  <si>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</si>
  <si>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</si>
  <si>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</si>
  <si>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</si>
  <si>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</si>
  <si>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</si>
  <si>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</si>
  <si>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</si>
  <si>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</si>
  <si>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</si>
  <si>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</si>
  <si>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</si>
  <si>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</si>
  <si>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</si>
  <si>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</si>
  <si>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</si>
  <si>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</si>
  <si>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</si>
  <si>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</si>
  <si>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</si>
  <si>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</si>
  <si>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</si>
  <si>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</si>
  <si>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</si>
  <si>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</si>
  <si>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</si>
  <si>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</si>
  <si>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</si>
  <si>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</si>
  <si>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</si>
  <si>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</si>
  <si>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</si>
  <si>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</si>
  <si>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</si>
  <si>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</si>
  <si>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</si>
  <si>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</si>
  <si>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</si>
  <si>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</si>
  <si>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</si>
  <si>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</si>
  <si>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</si>
  <si>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</si>
  <si>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</si>
  <si>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</si>
  <si>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</si>
  <si>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</si>
  <si>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</si>
  <si>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</si>
  <si>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</si>
  <si>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</si>
  <si>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</si>
  <si>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</si>
  <si>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</si>
  <si>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</si>
  <si>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</si>
  <si>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</si>
  <si>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</si>
  <si>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</si>
  <si>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</si>
  <si>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</si>
  <si>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</si>
  <si>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</si>
  <si>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</si>
  <si>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</si>
  <si>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</si>
  <si>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</si>
  <si>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</si>
  <si>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</si>
  <si>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</si>
  <si>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</si>
  <si>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</si>
  <si>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</si>
  <si>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</si>
  <si>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</si>
  <si>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</si>
  <si>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</si>
  <si>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</si>
  <si>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</si>
  <si>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</si>
  <si>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</si>
  <si>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</si>
  <si>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</si>
  <si>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</si>
  <si>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</si>
  <si>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</si>
  <si>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</si>
  <si>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</si>
  <si>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</si>
  <si>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</si>
  <si>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</si>
  <si>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</si>
  <si>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</si>
  <si>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</si>
  <si>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</si>
  <si>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</si>
  <si>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</si>
  <si>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</si>
  <si>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</si>
  <si>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</si>
  <si>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</si>
  <si>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</si>
  <si>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</si>
  <si>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</si>
  <si>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</si>
  <si>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</si>
  <si>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</si>
  <si>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</si>
  <si>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</si>
  <si>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</si>
  <si>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</si>
  <si>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</si>
  <si>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</si>
  <si>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</si>
  <si>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</si>
  <si>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</si>
  <si>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</si>
  <si>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</si>
  <si>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</si>
  <si>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</si>
  <si>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</si>
  <si>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</si>
  <si>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</si>
  <si>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</si>
  <si>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</si>
  <si>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</si>
  <si>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</si>
  <si>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</si>
  <si>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</si>
  <si>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</si>
  <si>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</si>
  <si>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</si>
  <si>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</si>
  <si>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</si>
  <si>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</si>
  <si>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</si>
  <si>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</si>
  <si>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</si>
  <si>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</si>
  <si>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</si>
  <si>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</si>
  <si>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</si>
  <si>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</si>
  <si>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</si>
  <si>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</si>
  <si>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</si>
  <si>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</si>
  <si>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</si>
  <si>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</si>
  <si>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</si>
  <si>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</si>
  <si>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</si>
  <si>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</si>
  <si>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</si>
  <si>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</si>
  <si>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</si>
  <si>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</si>
  <si>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</si>
  <si>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</si>
  <si>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</si>
  <si>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</si>
  <si>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</si>
  <si>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</si>
  <si>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</si>
  <si>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</si>
  <si>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</si>
  <si>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</si>
  <si>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</si>
  <si>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</si>
  <si>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</si>
  <si>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</si>
  <si>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</si>
  <si>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</si>
  <si>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</si>
  <si>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</si>
  <si>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</si>
  <si>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</si>
  <si>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</si>
  <si>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</si>
  <si>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</si>
  <si>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</si>
  <si>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</si>
  <si>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</si>
  <si>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</si>
  <si>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</si>
  <si>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</si>
  <si>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</si>
  <si>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</si>
  <si>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</si>
  <si>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</si>
  <si>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</si>
  <si>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</si>
  <si>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</si>
  <si>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</si>
  <si>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</si>
  <si>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</si>
  <si>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</si>
  <si>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</si>
  <si>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</si>
  <si>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</si>
  <si>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</si>
  <si>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</si>
  <si>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</si>
  <si>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</si>
  <si>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</si>
  <si>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</si>
  <si>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</si>
  <si>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</si>
  <si>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</si>
  <si>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</si>
  <si>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</si>
  <si>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</si>
  <si>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</si>
  <si>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</si>
  <si>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</si>
  <si>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</si>
  <si>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</si>
  <si>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</si>
  <si>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</si>
  <si>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</si>
  <si>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</si>
  <si>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</si>
  <si>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</si>
  <si>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</si>
  <si>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</si>
  <si>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</si>
  <si>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</si>
  <si>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</si>
  <si>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</si>
  <si>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</si>
  <si>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</si>
  <si>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</si>
  <si>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</si>
  <si>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</si>
  <si>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</si>
  <si>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</si>
  <si>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</si>
  <si>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</si>
  <si>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</si>
  <si>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</si>
  <si>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</si>
  <si>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</si>
  <si>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</si>
  <si>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</si>
  <si>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</si>
  <si>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</si>
  <si>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</si>
  <si>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</si>
  <si>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</si>
  <si>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</si>
  <si>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</si>
  <si>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</si>
  <si>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</si>
  <si>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</si>
  <si>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</si>
  <si>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</si>
  <si>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</si>
  <si>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</si>
  <si>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</si>
  <si>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</si>
  <si>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</si>
  <si>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</si>
  <si>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</si>
  <si>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</si>
  <si>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</si>
  <si>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</si>
  <si>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</si>
  <si>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</si>
  <si>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</si>
  <si>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</si>
  <si>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</si>
  <si>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</si>
  <si>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</si>
  <si>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</si>
  <si>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</si>
  <si>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</si>
  <si>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</si>
  <si>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</si>
  <si>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</si>
  <si>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</si>
  <si>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</si>
  <si>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</si>
  <si>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</si>
  <si>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</si>
  <si>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</si>
  <si>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</si>
  <si>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</si>
  <si>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</si>
  <si>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</si>
  <si>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</si>
  <si>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</si>
  <si>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</si>
  <si>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</si>
  <si>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</si>
  <si>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</si>
  <si>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</si>
  <si>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</si>
  <si>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</si>
  <si>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</si>
  <si>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</si>
  <si>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</si>
  <si>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</si>
  <si>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</si>
  <si>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</si>
  <si>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</si>
  <si>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</si>
  <si>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</si>
  <si>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</si>
  <si>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</si>
  <si>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</si>
  <si>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</si>
  <si>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</si>
  <si>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</si>
  <si>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</si>
  <si>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</si>
  <si>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</si>
  <si>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</si>
  <si>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</si>
  <si>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</si>
  <si>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</si>
  <si>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</si>
  <si>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</si>
  <si>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</si>
  <si>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</si>
  <si>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</si>
  <si>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</si>
  <si>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</si>
  <si>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</si>
  <si>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</si>
  <si>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</si>
  <si>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</si>
  <si>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</si>
  <si>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</si>
  <si>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</si>
  <si>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</si>
  <si>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</si>
  <si>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</si>
  <si>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</si>
  <si>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</si>
  <si>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</si>
  <si>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</si>
  <si>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</si>
  <si>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</si>
  <si>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</si>
  <si>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</si>
  <si>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</si>
  <si>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</si>
  <si>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</si>
  <si>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</si>
  <si>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</si>
  <si>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</si>
  <si>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</si>
  <si>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</si>
  <si>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</si>
  <si>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</si>
  <si>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</si>
  <si>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</si>
  <si>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</si>
  <si>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</si>
  <si>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</si>
  <si>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</si>
  <si>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</si>
  <si>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</si>
  <si>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</si>
  <si>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</si>
  <si>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</si>
  <si>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</si>
  <si>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</si>
  <si>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</si>
  <si>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</si>
  <si>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</si>
  <si>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</si>
  <si>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</si>
  <si>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</si>
  <si>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</si>
  <si>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</si>
  <si>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</si>
  <si>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</si>
  <si>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</si>
  <si>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</si>
  <si>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</si>
  <si>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</si>
  <si>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</si>
  <si>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</si>
  <si>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</si>
  <si>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</si>
  <si>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</si>
  <si>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</si>
  <si>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</si>
  <si>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</si>
  <si>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</si>
  <si>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</si>
  <si>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</si>
  <si>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</si>
  <si>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</si>
  <si>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</si>
  <si>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</si>
  <si>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</si>
  <si>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</si>
  <si>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</si>
  <si>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</si>
  <si>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</si>
  <si>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</si>
  <si>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</si>
  <si>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</si>
  <si>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</si>
  <si>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</si>
  <si>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</si>
  <si>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</si>
  <si>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</si>
  <si>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</si>
  <si>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</si>
  <si>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</si>
  <si>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</si>
  <si>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</si>
  <si>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</si>
  <si>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</si>
  <si>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</si>
  <si>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</si>
  <si>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</si>
  <si>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</si>
  <si>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</si>
  <si>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</si>
  <si>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</si>
  <si>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</si>
  <si>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</si>
  <si>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</si>
  <si>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</si>
  <si>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</si>
  <si>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</si>
  <si>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</si>
  <si>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</si>
  <si>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</si>
  <si>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</si>
  <si>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</si>
  <si>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</si>
  <si>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</si>
  <si>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</si>
  <si>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</si>
  <si>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</si>
  <si>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</si>
  <si>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</si>
  <si>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</si>
  <si>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</si>
  <si>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</si>
  <si>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</si>
  <si>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</si>
  <si>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</si>
  <si>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</si>
  <si>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</si>
  <si>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</si>
  <si>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</si>
  <si>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</si>
  <si>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</si>
  <si>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</si>
  <si>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</si>
  <si>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</si>
  <si>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</si>
  <si>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</si>
  <si>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</si>
  <si>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</si>
  <si>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</si>
  <si>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</si>
  <si>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</si>
  <si>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</si>
  <si>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</si>
  <si>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</si>
  <si>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</si>
  <si>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</si>
  <si>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</si>
  <si>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</si>
  <si>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</si>
  <si>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</si>
  <si>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</si>
  <si>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</si>
  <si>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</si>
  <si>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</si>
  <si>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</si>
  <si>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</si>
  <si>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</si>
  <si>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</si>
  <si>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</si>
  <si>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</si>
  <si>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</si>
  <si>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</si>
  <si>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</si>
  <si>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</si>
  <si>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</si>
  <si>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</si>
  <si>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</si>
  <si>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</si>
  <si>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</si>
  <si>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</si>
  <si>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</si>
  <si>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</si>
  <si>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</si>
  <si>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</si>
  <si>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</si>
  <si>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</si>
  <si>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</si>
  <si>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</si>
  <si>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</si>
  <si>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</si>
  <si>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</si>
  <si>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</si>
  <si>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</si>
  <si>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</si>
  <si>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</si>
  <si>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</si>
  <si>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</si>
  <si>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</si>
  <si>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</si>
  <si>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</si>
  <si>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</si>
  <si>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</si>
  <si>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</si>
  <si>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</si>
  <si>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</si>
  <si>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</si>
  <si>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</si>
  <si>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</si>
  <si>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</si>
  <si>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</si>
  <si>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</si>
  <si>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</si>
  <si>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</si>
  <si>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</si>
  <si>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</si>
  <si>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</si>
  <si>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</si>
  <si>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</si>
  <si>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</si>
  <si>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</si>
  <si>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</si>
  <si>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</si>
  <si>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</si>
  <si>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</si>
  <si>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</si>
  <si>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</si>
  <si>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</si>
  <si>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</si>
  <si>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</si>
  <si>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</si>
  <si>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</si>
  <si>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</si>
  <si>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</si>
  <si>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</si>
  <si>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</si>
  <si>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</si>
  <si>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</si>
  <si>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</si>
  <si>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</si>
  <si>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</si>
  <si>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</si>
  <si>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</si>
  <si>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</si>
  <si>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</si>
  <si>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</si>
  <si>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</si>
  <si>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</si>
  <si>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</si>
  <si>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</si>
  <si>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</si>
  <si>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</si>
  <si>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</si>
  <si>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</si>
  <si>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</si>
  <si>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</si>
  <si>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</si>
  <si>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</si>
  <si>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</si>
  <si>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</si>
  <si>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</si>
  <si>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</si>
  <si>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</si>
  <si>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</si>
  <si>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</si>
  <si>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</si>
  <si>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</si>
  <si>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</si>
  <si>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</si>
  <si>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</si>
  <si>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</si>
  <si>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</si>
  <si>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</si>
  <si>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</si>
  <si>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</si>
  <si>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</si>
  <si>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</si>
  <si>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</si>
  <si>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</si>
  <si>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</si>
  <si>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</si>
  <si>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</si>
  <si>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</si>
  <si>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</si>
  <si>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</si>
  <si>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</si>
  <si>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</si>
  <si>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</si>
  <si>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</si>
  <si>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</si>
  <si>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</si>
  <si>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</si>
  <si>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</si>
  <si>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</si>
  <si>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</si>
  <si>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</si>
  <si>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</si>
  <si>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</si>
  <si>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</si>
  <si>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</si>
  <si>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</si>
  <si>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</si>
  <si>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</si>
  <si>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</si>
  <si>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</si>
  <si>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</si>
  <si>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</si>
  <si>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</si>
  <si>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</si>
  <si>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</si>
  <si>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</si>
  <si>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</si>
  <si>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</si>
  <si>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</si>
  <si>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</si>
  <si>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</si>
  <si>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</si>
  <si>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</si>
  <si>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</si>
  <si>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</si>
  <si>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</si>
  <si>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</si>
  <si>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</si>
  <si>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</si>
  <si>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</si>
  <si>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</si>
  <si>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</si>
  <si>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</si>
  <si>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</si>
  <si>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</si>
  <si>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</si>
  <si>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</si>
  <si>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</si>
  <si>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</si>
  <si>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</si>
  <si>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</si>
  <si>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</si>
  <si>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</si>
  <si>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</si>
  <si>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</si>
  <si>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</si>
  <si>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</si>
  <si>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</si>
  <si>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</si>
  <si>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</si>
  <si>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</si>
  <si>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</si>
  <si>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</si>
  <si>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</si>
  <si>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</si>
  <si>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</si>
  <si>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</si>
  <si>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</si>
  <si>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</si>
  <si>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</si>
  <si>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</si>
  <si>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</si>
  <si>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</si>
  <si>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</si>
  <si>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</si>
  <si>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</si>
  <si>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</si>
  <si>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</si>
  <si>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</si>
  <si>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</si>
  <si>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</si>
  <si>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</si>
  <si>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</si>
  <si>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</si>
  <si>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</si>
  <si>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</si>
  <si>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</si>
  <si>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</si>
  <si>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</si>
  <si>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</si>
  <si>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</si>
  <si>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</si>
  <si>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</si>
  <si>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</si>
  <si>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</si>
  <si>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</si>
  <si>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</si>
  <si>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</si>
  <si>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</si>
  <si>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</si>
  <si>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</si>
  <si>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</si>
  <si>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</si>
  <si>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</si>
  <si>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</si>
  <si>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</si>
  <si>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</si>
  <si>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</si>
  <si>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</si>
  <si>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</si>
  <si>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</si>
  <si>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</si>
  <si>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</si>
  <si>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</si>
  <si>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</si>
  <si>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</si>
  <si>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</si>
  <si>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</si>
  <si>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</si>
  <si>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</si>
  <si>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</si>
  <si>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</si>
  <si>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</si>
  <si>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</si>
  <si>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</si>
  <si>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</si>
  <si>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</si>
  <si>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</si>
  <si>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</si>
  <si>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</si>
  <si>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</si>
  <si>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</si>
  <si>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</si>
  <si>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</si>
  <si>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</si>
  <si>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</si>
  <si>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</si>
  <si>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</si>
  <si>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</si>
  <si>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</si>
  <si>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</si>
  <si>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</si>
  <si>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</si>
  <si>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</si>
  <si>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</si>
  <si>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</si>
  <si>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</si>
  <si>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</si>
  <si>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</si>
  <si>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</si>
  <si>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</si>
  <si>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</si>
  <si>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</si>
  <si>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</si>
  <si>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</si>
  <si>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</si>
  <si>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</si>
  <si>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</si>
  <si>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</si>
  <si>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</si>
  <si>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</si>
  <si>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</si>
  <si>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</si>
  <si>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</si>
  <si>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</si>
  <si>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</si>
  <si>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</si>
  <si>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</si>
  <si>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</si>
  <si>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</si>
  <si>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</si>
  <si>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</si>
  <si>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</si>
  <si>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</si>
  <si>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</si>
  <si>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</si>
  <si>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</si>
  <si>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</si>
  <si>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</si>
  <si>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</si>
  <si>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</si>
  <si>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</si>
  <si>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</si>
  <si>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</si>
  <si>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</si>
  <si>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</si>
  <si>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</si>
  <si>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</si>
  <si>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</si>
  <si>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</si>
  <si>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</si>
  <si>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</si>
  <si>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</si>
  <si>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</si>
  <si>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</si>
  <si>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</si>
  <si>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</si>
  <si>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</si>
  <si>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</si>
  <si>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</si>
  <si>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</si>
  <si>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</si>
  <si>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</si>
  <si>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</si>
  <si>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</si>
  <si>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</si>
  <si>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</si>
  <si>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</si>
  <si>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</si>
  <si>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</si>
  <si>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</si>
  <si>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</si>
  <si>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</si>
  <si>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</si>
  <si>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</si>
  <si>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</si>
  <si>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</si>
  <si>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</si>
  <si>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</si>
  <si>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</si>
  <si>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</si>
  <si>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</si>
  <si>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</si>
  <si>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</si>
  <si>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</si>
  <si>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</si>
  <si>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</si>
  <si>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</si>
  <si>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</si>
  <si>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</si>
  <si>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</si>
  <si>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</si>
  <si>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</si>
  <si>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</si>
  <si>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</si>
  <si>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</si>
  <si>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</si>
  <si>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</si>
  <si>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</si>
  <si>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</si>
  <si>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</si>
  <si>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</si>
  <si>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</si>
  <si>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</si>
  <si>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</si>
  <si>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</si>
  <si>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</si>
  <si>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</si>
  <si>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</si>
  <si>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</si>
  <si>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</si>
  <si>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</si>
  <si>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</si>
  <si>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</si>
  <si>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</si>
  <si>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</si>
  <si>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</si>
  <si>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</si>
  <si>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</si>
  <si>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</si>
  <si>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</si>
  <si>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</si>
  <si>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</si>
  <si>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</si>
  <si>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</si>
  <si>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</si>
  <si>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</si>
  <si>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</si>
  <si>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</si>
  <si>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</si>
  <si>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</si>
  <si>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</si>
  <si>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</si>
  <si>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</si>
  <si>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</si>
  <si>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</si>
  <si>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</si>
  <si>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</si>
  <si>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</si>
  <si>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</si>
  <si>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</si>
  <si>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</si>
  <si>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</si>
  <si>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</si>
  <si>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</si>
  <si>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</si>
  <si>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</si>
  <si>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</si>
  <si>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</si>
  <si>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</si>
  <si>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</si>
  <si>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</si>
  <si>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</si>
  <si>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</si>
  <si>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</si>
  <si>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</si>
  <si>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</si>
  <si>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</si>
  <si>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</si>
  <si>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</si>
  <si>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</si>
  <si>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</si>
  <si>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</si>
  <si>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</si>
  <si>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</si>
  <si>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</si>
  <si>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</si>
  <si>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</si>
  <si>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</si>
  <si>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</si>
  <si>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</si>
  <si>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</si>
  <si>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</si>
  <si>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</si>
  <si>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</si>
  <si>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</si>
  <si>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</si>
  <si>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</si>
  <si>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</si>
  <si>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</si>
  <si>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</si>
  <si>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</si>
  <si>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</si>
  <si>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</si>
  <si>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</si>
  <si>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</si>
  <si>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</si>
  <si>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</si>
  <si>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</si>
  <si>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</si>
  <si>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</si>
  <si>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</si>
  <si>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</si>
  <si>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</si>
  <si>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</si>
  <si>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</si>
  <si>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</si>
  <si>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</si>
  <si>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</si>
  <si>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</si>
  <si>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</si>
  <si>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</si>
  <si>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</si>
  <si>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</si>
  <si>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</si>
  <si>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</si>
  <si>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</si>
  <si>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</si>
  <si>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</si>
  <si>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</si>
  <si>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</si>
  <si>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</si>
  <si>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</si>
  <si>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</si>
  <si>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</si>
  <si>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</si>
  <si>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</si>
  <si>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</si>
  <si>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</si>
  <si>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</si>
  <si>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</si>
  <si>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</si>
  <si>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</si>
  <si>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</si>
  <si>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</si>
  <si>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</si>
  <si>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</si>
  <si>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</si>
  <si>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</si>
  <si>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</si>
  <si>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</si>
  <si>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</si>
  <si>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</si>
  <si>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</si>
  <si>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</si>
  <si>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</si>
  <si>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</si>
  <si>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</si>
  <si>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</si>
  <si>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</si>
  <si>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</si>
  <si>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</si>
  <si>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</si>
  <si>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</si>
  <si>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</si>
  <si>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</si>
  <si>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</si>
  <si>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</si>
  <si>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</si>
  <si>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</si>
  <si>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</si>
  <si>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</si>
  <si>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</si>
  <si>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</si>
  <si>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</si>
  <si>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</si>
  <si>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</si>
  <si>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</si>
  <si>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</si>
  <si>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</si>
  <si>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</si>
  <si>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</si>
  <si>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</si>
  <si>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</si>
  <si>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</si>
  <si>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</si>
  <si>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</si>
  <si>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</si>
  <si>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</si>
  <si>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</si>
  <si>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</si>
  <si>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</si>
  <si>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</si>
  <si>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</si>
  <si>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</si>
  <si>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</si>
  <si>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</si>
  <si>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</si>
  <si>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</si>
  <si>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</si>
  <si>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</si>
  <si>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</si>
  <si>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</si>
  <si>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</si>
  <si>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</si>
  <si>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</si>
  <si>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</si>
  <si>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</si>
  <si>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</si>
  <si>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</si>
  <si>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</si>
  <si>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</si>
  <si>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</si>
  <si>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</si>
  <si>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</si>
  <si>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</si>
  <si>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</si>
  <si>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</si>
  <si>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</si>
  <si>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</si>
  <si>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</si>
  <si>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</si>
  <si>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</si>
  <si>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</si>
  <si>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</si>
  <si>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</si>
  <si>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</si>
  <si>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</si>
  <si>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</si>
  <si>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</si>
  <si>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</si>
  <si>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</si>
  <si>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</si>
  <si>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</si>
  <si>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</si>
  <si>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</si>
  <si>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</si>
  <si>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</si>
  <si>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</si>
  <si>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</si>
  <si>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</si>
  <si>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</si>
  <si>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</si>
  <si>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</si>
  <si>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</si>
  <si>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</si>
  <si>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</si>
  <si>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</si>
  <si>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</si>
  <si>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</si>
  <si>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</si>
  <si>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</si>
  <si>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</si>
  <si>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</si>
  <si>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</si>
  <si>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</si>
  <si>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</si>
  <si>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</si>
  <si>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</si>
  <si>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</si>
  <si>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</si>
  <si>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</si>
  <si>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</si>
  <si>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</si>
  <si>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</si>
  <si>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</si>
  <si>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</si>
  <si>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</si>
  <si>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</si>
  <si>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</si>
  <si>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</si>
  <si>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</si>
  <si>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</si>
  <si>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</si>
  <si>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</si>
  <si>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</si>
  <si>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</si>
  <si>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</si>
  <si>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</si>
  <si>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</si>
  <si>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</si>
  <si>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</si>
  <si>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</si>
  <si>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</si>
  <si>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</si>
  <si>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</si>
  <si>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</si>
  <si>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</si>
  <si>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</si>
  <si>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</si>
  <si>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</si>
  <si>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</si>
  <si>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</si>
  <si>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</si>
  <si>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</si>
  <si>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</si>
  <si>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</si>
  <si>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</si>
  <si>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</si>
  <si>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</si>
  <si>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</si>
  <si>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</si>
  <si>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</si>
  <si>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</si>
  <si>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</si>
  <si>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</si>
  <si>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</si>
  <si>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</si>
  <si>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</si>
  <si>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</si>
  <si>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</si>
  <si>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</si>
  <si>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</si>
  <si>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</si>
  <si>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</si>
  <si>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</si>
  <si>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</si>
  <si>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</si>
  <si>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</si>
  <si>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</si>
  <si>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</si>
  <si>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</si>
  <si>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</si>
  <si>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</si>
  <si>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</si>
  <si>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</si>
  <si>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</si>
  <si>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</si>
  <si>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</si>
  <si>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</si>
  <si>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</si>
  <si>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</si>
  <si>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</si>
  <si>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</si>
  <si>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</si>
  <si>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</si>
  <si>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</si>
  <si>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</si>
  <si>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</si>
  <si>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</si>
  <si>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</si>
  <si>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</si>
  <si>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</si>
  <si>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</si>
  <si>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</si>
  <si>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</si>
  <si>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</si>
  <si>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</si>
  <si>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</si>
  <si>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</si>
  <si>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</si>
  <si>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</si>
  <si>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</si>
  <si>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</si>
  <si>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</si>
  <si>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</si>
  <si>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</si>
  <si>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</si>
  <si>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</si>
  <si>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</si>
  <si>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</si>
  <si>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</si>
  <si>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</si>
  <si>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</si>
  <si>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</si>
  <si>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</si>
  <si>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</si>
  <si>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</si>
  <si>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</si>
  <si>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</si>
  <si>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</si>
  <si>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</si>
  <si>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</si>
  <si>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</si>
  <si>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</si>
  <si>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</si>
  <si>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</si>
  <si>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</si>
  <si>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</si>
  <si>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</si>
  <si>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</si>
  <si>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</si>
  <si>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</si>
  <si>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</si>
  <si>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</si>
  <si>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</si>
  <si>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</si>
  <si>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</si>
  <si>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</si>
  <si>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</si>
  <si>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</si>
  <si>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</si>
  <si>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</si>
  <si>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</si>
  <si>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</si>
  <si>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</si>
  <si>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</si>
  <si>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</si>
  <si>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</si>
  <si>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</si>
  <si>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</si>
  <si>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</si>
  <si>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</si>
  <si>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</si>
  <si>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</si>
  <si>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</si>
  <si>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</si>
  <si>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</si>
  <si>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</si>
  <si>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</si>
  <si>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</si>
  <si>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</si>
  <si>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</si>
  <si>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</si>
  <si>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</si>
  <si>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</si>
  <si>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</si>
  <si>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</si>
  <si>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</si>
  <si>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</si>
  <si>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</si>
  <si>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</si>
  <si>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</si>
  <si>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</si>
  <si>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</si>
  <si>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</si>
  <si>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</si>
  <si>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</si>
  <si>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</si>
  <si>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</si>
  <si>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</si>
  <si>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</si>
  <si>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</si>
  <si>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</si>
  <si>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</si>
  <si>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</si>
  <si>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</si>
  <si>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</si>
  <si>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</si>
  <si>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</si>
  <si>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</si>
  <si>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</si>
  <si>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</si>
  <si>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</si>
  <si>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</si>
  <si>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</si>
  <si>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</si>
  <si>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</si>
  <si>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</si>
  <si>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</si>
  <si>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</si>
  <si>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</si>
  <si>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</si>
  <si>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</si>
  <si>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</si>
  <si>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</si>
  <si>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</si>
  <si>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</si>
  <si>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</si>
  <si>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</si>
  <si>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</si>
  <si>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</si>
  <si>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</si>
  <si>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</si>
  <si>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</si>
  <si>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</si>
  <si>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</si>
  <si>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</si>
  <si>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</si>
  <si>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</si>
  <si>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</si>
  <si>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</si>
  <si>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</si>
  <si>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</si>
  <si>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</si>
  <si>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</si>
  <si>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</si>
  <si>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</si>
  <si>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</si>
  <si>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</si>
  <si>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</si>
  <si>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</si>
  <si>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</si>
  <si>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</si>
  <si>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</si>
  <si>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</si>
  <si>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</si>
  <si>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</si>
  <si>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</si>
  <si>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</si>
  <si>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</si>
  <si>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</si>
  <si>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</si>
  <si>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</si>
  <si>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</si>
  <si>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</si>
  <si>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</si>
  <si>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</si>
  <si>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</si>
  <si>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</si>
  <si>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</si>
  <si>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</si>
  <si>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</si>
  <si>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</si>
  <si>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</si>
  <si>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</si>
  <si>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</si>
  <si>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</si>
  <si>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</si>
  <si>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</si>
  <si>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</si>
  <si>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</si>
  <si>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</si>
  <si>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</si>
  <si>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</si>
  <si>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</si>
  <si>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</si>
  <si>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</si>
  <si>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</si>
  <si>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</si>
  <si>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</si>
  <si>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</si>
  <si>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</si>
  <si>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</si>
  <si>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</si>
  <si>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</si>
  <si>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</si>
  <si>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</si>
  <si>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</si>
  <si>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</si>
  <si>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</si>
  <si>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</si>
  <si>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</si>
  <si>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</si>
  <si>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</si>
  <si>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</si>
  <si>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</si>
  <si>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</si>
  <si>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</si>
  <si>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</si>
  <si>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</si>
  <si>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</si>
  <si>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</si>
  <si>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</si>
  <si>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</si>
  <si>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</si>
  <si>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</si>
  <si>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</si>
  <si>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</si>
  <si>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</si>
  <si>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</si>
  <si>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</si>
  <si>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</si>
  <si>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</si>
  <si>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</si>
  <si>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</si>
  <si>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</si>
  <si>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</si>
  <si>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</si>
  <si>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</si>
  <si>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</si>
  <si>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</si>
  <si>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</si>
  <si>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</si>
  <si>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</si>
  <si>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</si>
  <si>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</si>
  <si>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</si>
  <si>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</si>
  <si>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</si>
  <si>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</si>
  <si>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</si>
  <si>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</si>
  <si>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</si>
  <si>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</si>
  <si>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</si>
  <si>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</si>
  <si>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</si>
  <si>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</si>
  <si>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</si>
  <si>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</si>
  <si>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</si>
  <si>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</si>
  <si>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</si>
  <si>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</si>
  <si>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</si>
  <si>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</si>
  <si>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</si>
  <si>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</si>
  <si>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</si>
  <si>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</si>
  <si>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</si>
  <si>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</si>
  <si>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</si>
  <si>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</si>
  <si>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</si>
  <si>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</si>
  <si>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</si>
  <si>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</si>
  <si>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</si>
  <si>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</si>
  <si>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</si>
  <si>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</si>
  <si>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</si>
  <si>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</si>
  <si>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</si>
  <si>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</si>
  <si>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</si>
  <si>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</si>
  <si>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</si>
  <si>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</si>
  <si>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</si>
  <si>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</si>
  <si>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</si>
  <si>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</si>
  <si>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</si>
  <si>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</si>
  <si>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</si>
  <si>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</si>
  <si>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</si>
  <si>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</si>
  <si>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</si>
  <si>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</si>
  <si>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</si>
  <si>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</si>
  <si>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</si>
  <si>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</si>
  <si>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</si>
  <si>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</si>
  <si>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</si>
  <si>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</si>
  <si>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</si>
  <si>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</si>
  <si>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</si>
  <si>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</si>
  <si>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</si>
  <si>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</si>
  <si>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</si>
  <si>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</si>
  <si>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</si>
  <si>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</si>
  <si>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</si>
  <si>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</si>
  <si>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</si>
  <si>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</si>
  <si>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</si>
  <si>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</si>
  <si>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</si>
  <si>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</si>
  <si>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</si>
  <si>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</si>
  <si>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</si>
  <si>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</si>
  <si>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</si>
  <si>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</si>
  <si>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</si>
  <si>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</si>
  <si>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</si>
  <si>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</si>
  <si>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</si>
  <si>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</si>
  <si>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</si>
  <si>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</si>
  <si>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</si>
  <si>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</si>
  <si>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</si>
  <si>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</si>
  <si>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</si>
  <si>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</si>
  <si>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</si>
  <si>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</si>
  <si>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</si>
  <si>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</si>
  <si>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</si>
  <si>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</si>
  <si>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</si>
  <si>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</si>
  <si>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</si>
  <si>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</si>
  <si>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</si>
  <si>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</si>
  <si>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</si>
  <si>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</si>
  <si>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</si>
  <si>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</si>
  <si>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</si>
  <si>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</si>
  <si>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</si>
  <si>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</si>
  <si>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</si>
  <si>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</si>
  <si>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</si>
  <si>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</si>
  <si>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</si>
  <si>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</si>
  <si>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</si>
  <si>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</si>
  <si>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</si>
  <si>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</si>
  <si>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</si>
  <si>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</si>
  <si>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</si>
  <si>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</si>
  <si>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</si>
  <si>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</si>
  <si>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</si>
  <si>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</si>
  <si>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</si>
  <si>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</si>
  <si>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</si>
  <si>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</si>
  <si>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</si>
  <si>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</si>
  <si>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</si>
  <si>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</si>
  <si>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</si>
  <si>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</si>
  <si>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</si>
  <si>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</si>
  <si>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</si>
  <si>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</si>
  <si>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</si>
  <si>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</si>
  <si>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</si>
  <si>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</si>
  <si>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</si>
  <si>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</si>
  <si>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</si>
  <si>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</si>
  <si>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</si>
  <si>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</si>
  <si>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</si>
  <si>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</si>
  <si>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</si>
  <si>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</si>
  <si>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</si>
  <si>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</si>
  <si>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</si>
  <si>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</si>
  <si>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</si>
  <si>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</si>
  <si>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</si>
  <si>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</si>
  <si>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</si>
  <si>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</si>
  <si>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</si>
  <si>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</si>
  <si>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</si>
  <si>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</si>
  <si>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</si>
  <si>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</si>
  <si>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</si>
  <si>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</si>
  <si>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</si>
  <si>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</si>
  <si>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</si>
  <si>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</si>
  <si>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</si>
  <si>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</si>
  <si>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</si>
  <si>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</si>
  <si>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</si>
  <si>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</si>
  <si>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</si>
  <si>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</si>
  <si>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</si>
  <si>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</si>
  <si>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</si>
  <si>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</si>
  <si>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</si>
  <si>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</si>
  <si>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</si>
  <si>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</si>
  <si>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</si>
  <si>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</si>
  <si>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</si>
  <si>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</si>
  <si>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</si>
  <si>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</si>
  <si>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</si>
  <si>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</si>
  <si>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</si>
  <si>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</si>
  <si>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</si>
  <si>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</si>
  <si>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</si>
  <si>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</si>
  <si>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</si>
  <si>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</si>
  <si>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</si>
  <si>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</si>
  <si>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</si>
  <si>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</si>
  <si>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</si>
  <si>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</si>
  <si>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</si>
  <si>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</si>
  <si>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</si>
  <si>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</si>
  <si>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</si>
  <si>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</si>
  <si>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</si>
  <si>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</si>
  <si>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</si>
  <si>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</si>
  <si>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</si>
  <si>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</si>
  <si>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</si>
  <si>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</si>
  <si>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</si>
  <si>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</si>
  <si>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</si>
  <si>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</si>
  <si>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</si>
  <si>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</si>
  <si>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</si>
  <si>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</si>
  <si>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</si>
  <si>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</si>
  <si>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</si>
  <si>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</si>
  <si>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</si>
  <si>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</si>
  <si>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</si>
  <si>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</si>
  <si>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</si>
  <si>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</si>
  <si>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</si>
  <si>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</si>
  <si>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</si>
  <si>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</si>
  <si>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</si>
  <si>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</si>
  <si>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</si>
  <si>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</si>
  <si>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</si>
  <si>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</si>
  <si>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</si>
  <si>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</si>
  <si>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</si>
  <si>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</si>
  <si>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</si>
  <si>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</si>
  <si>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</si>
  <si>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</si>
  <si>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</si>
  <si>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</si>
  <si>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</si>
  <si>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</si>
  <si>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</si>
  <si>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</si>
  <si>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</si>
  <si>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</si>
  <si>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</si>
  <si>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</si>
  <si>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</si>
  <si>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</si>
  <si>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</si>
  <si>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</si>
  <si>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</si>
  <si>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</si>
  <si>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</si>
  <si>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</si>
  <si>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</si>
  <si>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</si>
  <si>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</si>
  <si>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</si>
  <si>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</si>
  <si>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</si>
  <si>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</si>
  <si>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</si>
  <si>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</si>
  <si>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</si>
  <si>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</si>
  <si>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</si>
  <si>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</si>
  <si>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</si>
  <si>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</si>
  <si>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</si>
  <si>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</si>
  <si>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</si>
  <si>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</si>
  <si>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</si>
  <si>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</si>
  <si>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</si>
  <si>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</si>
  <si>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</si>
  <si>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</si>
  <si>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</si>
  <si>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</si>
  <si>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</si>
  <si>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</si>
  <si>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</si>
  <si>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</si>
  <si>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</si>
  <si>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</si>
  <si>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</si>
  <si>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</si>
  <si>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</si>
  <si>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</si>
  <si>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</si>
  <si>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</si>
  <si>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</si>
  <si>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</si>
  <si>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</si>
  <si>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</si>
  <si>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</si>
  <si>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</si>
  <si>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</si>
  <si>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</si>
  <si>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</si>
  <si>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</si>
  <si>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</si>
  <si>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</si>
  <si>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</si>
  <si>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</si>
  <si>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</si>
  <si>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</si>
  <si>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</si>
  <si>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</si>
  <si>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</si>
  <si>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</si>
  <si>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</si>
  <si>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</si>
  <si>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</si>
  <si>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</si>
  <si>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</si>
  <si>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</si>
  <si>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</si>
  <si>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</si>
  <si>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</si>
  <si>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</si>
  <si>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</si>
  <si>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</si>
  <si>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</si>
  <si>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</si>
  <si>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</si>
  <si>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</si>
  <si>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</si>
  <si>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</si>
  <si>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</si>
  <si>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</si>
  <si>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</si>
  <si>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</si>
  <si>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</si>
  <si>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</si>
  <si>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</si>
  <si>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</si>
  <si>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</si>
  <si>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</si>
  <si>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</si>
  <si>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</si>
  <si>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</si>
  <si>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</si>
  <si>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</si>
  <si>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</si>
  <si>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</si>
  <si>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</si>
  <si>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</si>
  <si>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</si>
  <si>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</si>
  <si>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</si>
  <si>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</si>
  <si>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</si>
  <si>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</si>
  <si>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</si>
  <si>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</si>
  <si>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</si>
  <si>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</si>
  <si>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</si>
  <si>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</si>
  <si>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</si>
  <si>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</si>
  <si>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</si>
  <si>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</si>
  <si>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</si>
  <si>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</si>
  <si>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</si>
  <si>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</si>
  <si>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</si>
  <si>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</si>
  <si>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</si>
  <si>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</si>
  <si>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</si>
  <si>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</si>
  <si>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</si>
  <si>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</si>
  <si>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</si>
  <si>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</si>
  <si>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</si>
  <si>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</si>
  <si>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</si>
  <si>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</si>
  <si>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</si>
  <si>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</si>
  <si>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</si>
  <si>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</si>
  <si>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</si>
  <si>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</si>
  <si>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</si>
  <si>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</si>
  <si>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</si>
  <si>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</si>
  <si>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</si>
  <si>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</si>
  <si>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</si>
  <si>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</si>
  <si>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</si>
  <si>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</si>
  <si>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</si>
  <si>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</si>
  <si>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</si>
  <si>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</si>
  <si>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</si>
  <si>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</si>
  <si>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</si>
  <si>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</si>
  <si>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</si>
  <si>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</si>
  <si>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</si>
  <si>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</si>
  <si>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</si>
  <si>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</si>
  <si>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</si>
  <si>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</si>
  <si>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</si>
  <si>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</si>
  <si>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</si>
  <si>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</si>
  <si>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</si>
  <si>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</si>
  <si>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</si>
  <si>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</si>
  <si>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</si>
  <si>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</si>
  <si>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</si>
  <si>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</si>
  <si>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</si>
  <si>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</si>
  <si>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</si>
  <si>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</si>
  <si>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</si>
  <si>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</si>
  <si>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</si>
  <si>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</si>
  <si>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</si>
  <si>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</si>
  <si>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</si>
  <si>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</si>
  <si>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</si>
  <si>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</si>
  <si>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</si>
  <si>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</si>
  <si>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</si>
  <si>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</si>
  <si>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</si>
  <si>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</si>
  <si>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</si>
  <si>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</si>
  <si>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</si>
  <si>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</si>
  <si>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</si>
  <si>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</si>
  <si>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</si>
  <si>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</si>
  <si>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</si>
  <si>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</si>
  <si>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</si>
  <si>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</si>
  <si>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</si>
  <si>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</si>
  <si>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</si>
  <si>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</si>
  <si>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</si>
  <si>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</si>
  <si>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</si>
  <si>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</si>
  <si>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</si>
  <si>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</si>
  <si>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</si>
  <si>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</si>
  <si>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</si>
  <si>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</si>
  <si>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</si>
  <si>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</si>
  <si>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</si>
  <si>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</si>
  <si>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</si>
  <si>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</si>
  <si>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</si>
  <si>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</si>
  <si>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</si>
  <si>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</si>
  <si>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</si>
  <si>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</si>
  <si>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</si>
  <si>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</si>
  <si>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</si>
  <si>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</si>
  <si>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</si>
  <si>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</si>
  <si>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</si>
  <si>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</si>
  <si>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</si>
  <si>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</si>
  <si>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</si>
  <si>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</si>
  <si>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</si>
  <si>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</si>
  <si>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</si>
  <si>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</si>
  <si>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</si>
  <si>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</si>
  <si>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</si>
  <si>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</si>
  <si>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</si>
  <si>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</si>
  <si>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</si>
  <si>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</si>
  <si>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</si>
  <si>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</si>
  <si>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</si>
  <si>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</si>
  <si>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</si>
  <si>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</si>
  <si>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</si>
  <si>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</si>
  <si>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</si>
  <si>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</si>
  <si>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</si>
  <si>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</si>
  <si>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</si>
  <si>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</si>
  <si>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</si>
  <si>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</si>
  <si>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</si>
  <si>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</si>
  <si>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</si>
  <si>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</si>
  <si>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</si>
  <si>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</si>
  <si>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</si>
  <si>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</si>
  <si>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</si>
  <si>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</si>
  <si>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</si>
  <si>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</si>
  <si>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</si>
  <si>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</si>
  <si>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</si>
  <si>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</si>
  <si>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</si>
  <si>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</si>
  <si>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</si>
  <si>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</si>
  <si>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</si>
  <si>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</si>
  <si>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</si>
  <si>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</si>
  <si>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</si>
  <si>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</si>
  <si>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</si>
  <si>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</si>
  <si>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</si>
  <si>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</si>
  <si>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</si>
  <si>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</si>
  <si>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</si>
  <si>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</si>
  <si>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</si>
  <si>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</si>
  <si>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</si>
  <si>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</si>
  <si>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</si>
  <si>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</si>
  <si>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</si>
  <si>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</si>
  <si>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</si>
  <si>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</si>
  <si>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</si>
  <si>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</si>
  <si>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</si>
  <si>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</si>
  <si>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</si>
  <si>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</si>
  <si>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</si>
  <si>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</si>
  <si>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</si>
  <si>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</si>
  <si>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</si>
  <si>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</si>
  <si>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</si>
  <si>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</si>
  <si>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</si>
  <si>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</si>
  <si>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</si>
  <si>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</si>
  <si>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</si>
  <si>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</si>
  <si>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</si>
  <si>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</si>
  <si>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</si>
  <si>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</si>
  <si>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</si>
  <si>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</si>
  <si>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</si>
  <si>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</si>
  <si>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</si>
  <si>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</si>
  <si>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</si>
  <si>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</si>
  <si>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</si>
  <si>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</si>
  <si>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</si>
  <si>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</si>
  <si>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</si>
  <si>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</si>
  <si>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</si>
  <si>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</si>
  <si>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</si>
  <si>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</si>
  <si>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</si>
  <si>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</si>
  <si>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</si>
  <si>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</si>
  <si>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</si>
  <si>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</si>
  <si>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</si>
  <si>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</si>
  <si>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</si>
  <si>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</si>
  <si>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</si>
  <si>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</si>
  <si>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</si>
  <si>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</si>
  <si>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</si>
  <si>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</si>
  <si>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</si>
  <si>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</si>
  <si>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</si>
  <si>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</si>
  <si>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</si>
  <si>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</si>
  <si>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</si>
  <si>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</si>
  <si>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</si>
  <si>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</si>
  <si>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</si>
  <si>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</si>
  <si>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</si>
  <si>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</si>
  <si>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</si>
  <si>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</si>
  <si>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</si>
  <si>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</si>
  <si>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</si>
  <si>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</si>
  <si>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</si>
  <si>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</si>
  <si>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</si>
  <si>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</si>
  <si>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</si>
  <si>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</si>
  <si>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</si>
  <si>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</si>
  <si>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</si>
  <si>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</si>
  <si>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</si>
  <si>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</si>
  <si>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</si>
  <si>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</si>
  <si>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</si>
  <si>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</si>
  <si>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</si>
  <si>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</si>
  <si>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</si>
  <si>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</si>
  <si>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</si>
  <si>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</si>
  <si>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</si>
  <si>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</si>
  <si>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</si>
  <si>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</si>
  <si>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</si>
  <si>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</si>
  <si>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</si>
  <si>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</si>
  <si>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</si>
  <si>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</si>
  <si>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</si>
  <si>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</si>
  <si>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</si>
  <si>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</si>
  <si>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</si>
  <si>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</si>
  <si>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</si>
  <si>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</si>
  <si>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</si>
  <si>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</si>
  <si>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</si>
  <si>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</si>
  <si>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</si>
  <si>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</si>
  <si>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</si>
  <si>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</si>
  <si>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</si>
  <si>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</si>
  <si>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</si>
  <si>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</si>
  <si>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</si>
  <si>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</si>
  <si>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</si>
  <si>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</si>
  <si>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</si>
  <si>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</si>
  <si>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</si>
  <si>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</si>
  <si>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</si>
  <si>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</si>
  <si>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</si>
  <si>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</si>
  <si>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</si>
  <si>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</si>
  <si>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</si>
  <si>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</si>
  <si>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</si>
  <si>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</si>
  <si>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</si>
  <si>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</si>
  <si>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</si>
  <si>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</si>
  <si>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</si>
  <si>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</si>
  <si>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</si>
  <si>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</si>
  <si>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</si>
  <si>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</si>
  <si>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</si>
  <si>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</si>
  <si>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</si>
  <si>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</si>
  <si>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</si>
  <si>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</si>
  <si>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</si>
  <si>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</si>
  <si>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</si>
  <si>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</si>
  <si>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</si>
  <si>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</si>
  <si>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</si>
  <si>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</si>
  <si>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</si>
  <si>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</si>
  <si>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</si>
  <si>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</si>
  <si>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</si>
  <si>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</si>
  <si>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</si>
  <si>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</si>
  <si>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</si>
  <si>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</si>
  <si>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</si>
  <si>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</si>
  <si>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</si>
  <si>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</si>
  <si>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</si>
  <si>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</si>
  <si>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</si>
  <si>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</si>
  <si>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</si>
  <si>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</si>
  <si>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</si>
  <si>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</si>
  <si>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</si>
  <si>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</si>
  <si>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</si>
  <si>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</si>
  <si>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</si>
  <si>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</si>
  <si>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</si>
  <si>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</si>
  <si>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</si>
  <si>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</si>
  <si>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</si>
  <si>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</si>
  <si>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</si>
  <si>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</si>
  <si>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</si>
  <si>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</si>
  <si>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</si>
  <si>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</si>
  <si>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</si>
  <si>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</si>
  <si>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</si>
  <si>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</si>
  <si>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</si>
  <si>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</si>
  <si>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</si>
  <si>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</si>
  <si>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</si>
  <si>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</si>
  <si>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</si>
  <si>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</si>
  <si>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</si>
  <si>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</si>
  <si>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</si>
  <si>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</si>
  <si>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</si>
  <si>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</si>
  <si>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</si>
  <si>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</si>
  <si>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</si>
  <si>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</si>
  <si>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</si>
  <si>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</si>
  <si>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</si>
  <si>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</si>
  <si>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</si>
  <si>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</si>
  <si>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</si>
  <si>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</si>
  <si>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</si>
  <si>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</si>
  <si>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</si>
  <si>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</si>
  <si>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</si>
  <si>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</si>
  <si>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</si>
  <si>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</si>
  <si>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</si>
  <si>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</si>
  <si>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</si>
  <si>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</si>
  <si>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</si>
  <si>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</si>
  <si>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</si>
  <si>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</si>
  <si>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</si>
  <si>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</si>
  <si>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</si>
  <si>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</si>
  <si>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</si>
  <si>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</si>
  <si>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</si>
  <si>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</si>
  <si>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</si>
  <si>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</si>
  <si>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</si>
  <si>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</si>
  <si>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</si>
  <si>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</si>
  <si>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</si>
  <si>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</si>
  <si>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</si>
  <si>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</si>
  <si>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</si>
  <si>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</si>
  <si>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</si>
  <si>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</si>
  <si>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</si>
  <si>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</si>
  <si>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</si>
  <si>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</si>
  <si>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</si>
  <si>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</si>
  <si>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</si>
  <si>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</si>
  <si>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</si>
  <si>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</si>
  <si>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</si>
  <si>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</si>
  <si>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</si>
  <si>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</si>
  <si>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</si>
  <si>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</si>
  <si>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</si>
  <si>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</si>
  <si>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</si>
  <si>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</si>
  <si>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</si>
  <si>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</si>
  <si>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</si>
  <si>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</si>
  <si>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</si>
  <si>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</si>
  <si>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</si>
  <si>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</si>
  <si>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</si>
  <si>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</si>
  <si>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</si>
  <si>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</si>
  <si>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</si>
  <si>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</si>
  <si>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</si>
  <si>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</si>
  <si>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</si>
  <si>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</si>
  <si>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</si>
  <si>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</si>
  <si>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</si>
  <si>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</si>
  <si>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</si>
  <si>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</si>
  <si>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</si>
  <si>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</si>
  <si>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</si>
  <si>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</si>
  <si>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</si>
  <si>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</si>
  <si>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</si>
  <si>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</si>
  <si>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</si>
  <si>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</si>
  <si>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</si>
  <si>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</si>
  <si>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</si>
  <si>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</si>
  <si>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</si>
  <si>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</si>
  <si>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</si>
  <si>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</si>
  <si>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</si>
  <si>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</si>
  <si>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</si>
  <si>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</si>
  <si>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</si>
  <si>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</si>
  <si>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</si>
  <si>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</si>
  <si>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</si>
  <si>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</si>
  <si>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</si>
  <si>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</si>
  <si>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</si>
  <si>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</si>
  <si>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</si>
  <si>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</si>
  <si>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</si>
  <si>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</si>
  <si>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</si>
  <si>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</si>
  <si>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</si>
  <si>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</si>
  <si>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</si>
  <si>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</si>
  <si>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</si>
  <si>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</si>
  <si>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</si>
  <si>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</si>
  <si>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</si>
  <si>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</si>
  <si>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</si>
  <si>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</si>
  <si>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</si>
  <si>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</si>
  <si>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</si>
  <si>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</si>
  <si>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</si>
  <si>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</si>
  <si>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</si>
  <si>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</si>
  <si>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</si>
  <si>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</si>
  <si>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</si>
  <si>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</si>
  <si>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</si>
  <si>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</si>
  <si>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</si>
  <si>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</si>
  <si>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</si>
  <si>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</si>
  <si>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</si>
  <si>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</si>
  <si>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</si>
  <si>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</si>
  <si>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</si>
  <si>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</si>
  <si>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</si>
  <si>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</si>
  <si>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</si>
  <si>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</si>
  <si>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</si>
  <si>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</si>
  <si>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</si>
  <si>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</si>
  <si>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</si>
  <si>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</si>
  <si>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</si>
  <si>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</si>
  <si>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</si>
  <si>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</si>
  <si>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</si>
  <si>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</si>
  <si>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</si>
  <si>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</si>
  <si>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</si>
  <si>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</si>
  <si>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</si>
  <si>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</si>
  <si>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</si>
  <si>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</si>
  <si>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</si>
  <si>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</si>
  <si>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</si>
  <si>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 xml:space="preserve">Gil Carrera, Santiago </t>
  </si>
  <si>
    <t>3336034291</t>
  </si>
  <si>
    <t>3336034264</t>
  </si>
  <si>
    <t>3336034247</t>
  </si>
  <si>
    <t>3336034223</t>
  </si>
  <si>
    <t>3336034161</t>
  </si>
  <si>
    <t>3336034154</t>
  </si>
  <si>
    <t>3336034152</t>
  </si>
  <si>
    <t>3336034088</t>
  </si>
  <si>
    <t>3336034264 </t>
  </si>
  <si>
    <t>3336034696</t>
  </si>
  <si>
    <t>3336034695</t>
  </si>
  <si>
    <t>3336034692</t>
  </si>
  <si>
    <t>3336034688</t>
  </si>
  <si>
    <t>3336034684</t>
  </si>
  <si>
    <t>GAVETA DE DEPOSITO LLENA ...</t>
  </si>
  <si>
    <t>3336034656</t>
  </si>
  <si>
    <t>3336034625</t>
  </si>
  <si>
    <t>3336034619</t>
  </si>
  <si>
    <t>3336034615</t>
  </si>
  <si>
    <t>3336034611</t>
  </si>
  <si>
    <t>3336034610</t>
  </si>
  <si>
    <t>3336034558</t>
  </si>
  <si>
    <t>3336034493</t>
  </si>
  <si>
    <t>3336034474</t>
  </si>
  <si>
    <t>3336034470</t>
  </si>
  <si>
    <t>3336034440</t>
  </si>
  <si>
    <t>3336034428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</si>
  <si>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</si>
  <si>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</si>
  <si>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</si>
  <si>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</si>
  <si>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</si>
  <si>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</si>
  <si>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</si>
  <si>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</si>
  <si>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</si>
  <si>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</si>
  <si>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</si>
  <si>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</si>
  <si>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</si>
  <si>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</si>
  <si>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</si>
  <si>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</si>
  <si>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</si>
  <si>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</si>
  <si>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</si>
  <si>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</si>
  <si>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</si>
  <si>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</si>
  <si>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</si>
  <si>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</si>
  <si>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</si>
  <si>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</si>
  <si>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</si>
  <si>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</si>
  <si>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</si>
  <si>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</si>
  <si>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</si>
  <si>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</si>
  <si>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</si>
  <si>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3336034834</t>
  </si>
  <si>
    <t>3336034807</t>
  </si>
  <si>
    <t>3336034804</t>
  </si>
  <si>
    <t>3336034783</t>
  </si>
  <si>
    <t>3336034759</t>
  </si>
  <si>
    <t>3336034756</t>
  </si>
  <si>
    <t>3336034749</t>
  </si>
  <si>
    <t>3336034744</t>
  </si>
  <si>
    <t>3336034728</t>
  </si>
  <si>
    <t>3336035143</t>
  </si>
  <si>
    <t>3336035142</t>
  </si>
  <si>
    <t>3336035141</t>
  </si>
  <si>
    <t>3336035140</t>
  </si>
  <si>
    <t>3336035139</t>
  </si>
  <si>
    <t>3336035138</t>
  </si>
  <si>
    <t>3336035137</t>
  </si>
  <si>
    <t>3336035135</t>
  </si>
  <si>
    <t>3336035133</t>
  </si>
  <si>
    <t>3336035132</t>
  </si>
  <si>
    <t>3336035131</t>
  </si>
  <si>
    <t>3336035127</t>
  </si>
  <si>
    <t>3336035126</t>
  </si>
  <si>
    <t>3336035125</t>
  </si>
  <si>
    <t>3336035124</t>
  </si>
  <si>
    <t>3336035123</t>
  </si>
  <si>
    <t>3336035122</t>
  </si>
  <si>
    <t>3336035121</t>
  </si>
  <si>
    <t>3336035119</t>
  </si>
  <si>
    <t>3336035118</t>
  </si>
  <si>
    <t>3336035117</t>
  </si>
  <si>
    <t>3336035116</t>
  </si>
  <si>
    <t>3336035160</t>
  </si>
  <si>
    <t>3336035159</t>
  </si>
  <si>
    <t>3336035158</t>
  </si>
  <si>
    <t>3336035157</t>
  </si>
  <si>
    <t>3336035156</t>
  </si>
  <si>
    <t>3336035155</t>
  </si>
  <si>
    <t>3336035154</t>
  </si>
  <si>
    <t>3336035153</t>
  </si>
  <si>
    <t>3336035152</t>
  </si>
  <si>
    <t>3336035151</t>
  </si>
  <si>
    <t>3336035150</t>
  </si>
  <si>
    <t>3336035149</t>
  </si>
  <si>
    <t>3336035148</t>
  </si>
  <si>
    <t>3336035147</t>
  </si>
  <si>
    <t>3336035146</t>
  </si>
  <si>
    <t>3336035145</t>
  </si>
  <si>
    <t xml:space="preserve">GAVETA DE RECHAZO LLENA 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</si>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</sst>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9"/>
      <tableStyleElement type="headerRow" dxfId="388"/>
      <tableStyleElement type="totalRow" dxfId="387"/>
      <tableStyleElement type="firstColumn" dxfId="386"/>
      <tableStyleElement type="lastColumn" dxfId="385"/>
      <tableStyleElement type="firstRowStripe" dxfId="384"/>
      <tableStyleElement type="firstColumnStripe" dxfId="3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1.72986111111095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8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25163"/>
  <sheetViews>
    <sheetView zoomScale="70" zoomScaleNormal="70" workbookViewId="0">
      <pane ySplit="4" topLeftCell="A35" activePane="bottomLeft" state="frozen"/>
      <selection pane="bottomLeft" activeCell="N45" sqref="N45"/>
    </sheetView>
  </sheetViews>
  <sheetFormatPr baseColWidth="10" defaultColWidth="12.28515625" defaultRowHeight="15" x14ac:dyDescent="0.25"/>
  <cols>
    <col min="1" max="1" width="27.140625" style="99" customWidth="1"/>
    <col min="2" max="2" width="20.140625" style="81" bestFit="1" customWidth="1"/>
    <col min="3" max="3" width="17.7109375" style="43" bestFit="1" customWidth="1"/>
    <col min="4" max="4" width="29.28515625" style="99" bestFit="1" customWidth="1"/>
    <col min="5" max="5" width="12.28515625" style="74" bestFit="1" customWidth="1"/>
    <col min="6" max="6" width="12.140625" style="44" hidden="1" customWidth="1"/>
    <col min="7" max="7" width="59.5703125" style="44" hidden="1" customWidth="1"/>
    <col min="8" max="11" width="5.7109375" style="44" hidden="1" customWidth="1"/>
    <col min="12" max="12" width="54.140625" style="44" customWidth="1"/>
    <col min="13" max="13" width="20" style="99" bestFit="1" customWidth="1"/>
    <col min="14" max="14" width="17.5703125" style="99" bestFit="1" customWidth="1"/>
    <col min="15" max="15" width="42.85546875" style="99" customWidth="1"/>
    <col min="16" max="16" width="24" style="129" customWidth="1"/>
    <col min="17" max="17" width="52.140625" style="68" bestFit="1" customWidth="1"/>
    <col min="18" max="16384" width="12.28515625" style="42"/>
  </cols>
  <sheetData>
    <row r="1" spans="1:22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22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22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22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22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  <c r="R5" s="99"/>
      <c r="S5" s="99"/>
      <c r="T5" s="99"/>
      <c r="U5" s="129"/>
      <c r="V5" s="68"/>
    </row>
    <row r="6" spans="1:22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  <c r="R6" s="99"/>
      <c r="S6" s="99"/>
      <c r="T6" s="99"/>
      <c r="U6" s="129"/>
      <c r="V6" s="68"/>
    </row>
    <row r="7" spans="1:22" ht="18" x14ac:dyDescent="0.25">
      <c r="A7" s="138" t="str">
        <f>VLOOKUP(E7,'LISTADO ATM'!$A$2:$C$901,3,0)</f>
        <v>DISTRITO NACIONAL</v>
      </c>
      <c r="B7" s="144">
        <v>3336032650</v>
      </c>
      <c r="C7" s="94">
        <v>44460.456331018519</v>
      </c>
      <c r="D7" s="94" t="s">
        <v>2174</v>
      </c>
      <c r="E7" s="136">
        <v>517</v>
      </c>
      <c r="F7" s="138" t="str">
        <f>VLOOKUP(E7,VIP!$A$2:$O16100,2,0)</f>
        <v>DRBR517</v>
      </c>
      <c r="G7" s="138" t="str">
        <f>VLOOKUP(E7,'LISTADO ATM'!$A$2:$B$900,2,0)</f>
        <v xml:space="preserve">ATM Autobanco Oficina Sans Soucí </v>
      </c>
      <c r="H7" s="138" t="str">
        <f>VLOOKUP(E7,VIP!$A$2:$O21061,7,FALSE)</f>
        <v>Si</v>
      </c>
      <c r="I7" s="138" t="str">
        <f>VLOOKUP(E7,VIP!$A$2:$O13026,8,FALSE)</f>
        <v>Si</v>
      </c>
      <c r="J7" s="138" t="str">
        <f>VLOOKUP(E7,VIP!$A$2:$O12976,8,FALSE)</f>
        <v>Si</v>
      </c>
      <c r="K7" s="138" t="str">
        <f>VLOOKUP(E7,VIP!$A$2:$O16550,6,0)</f>
        <v>SI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  <c r="R7" s="99"/>
      <c r="S7" s="99"/>
      <c r="T7" s="99"/>
      <c r="U7" s="129"/>
      <c r="V7" s="68"/>
    </row>
    <row r="8" spans="1:22" ht="18" x14ac:dyDescent="0.25">
      <c r="A8" s="138" t="str">
        <f>VLOOKUP(E8,'LISTADO ATM'!$A$2:$C$901,3,0)</f>
        <v>DISTRITO NACIONAL</v>
      </c>
      <c r="B8" s="144">
        <v>3336033610</v>
      </c>
      <c r="C8" s="94">
        <v>44460.785405092596</v>
      </c>
      <c r="D8" s="94" t="s">
        <v>2174</v>
      </c>
      <c r="E8" s="136">
        <v>951</v>
      </c>
      <c r="F8" s="138" t="str">
        <f>VLOOKUP(E8,VIP!$A$2:$O16132,2,0)</f>
        <v>DRBR203</v>
      </c>
      <c r="G8" s="138" t="str">
        <f>VLOOKUP(E8,'LISTADO ATM'!$A$2:$B$900,2,0)</f>
        <v xml:space="preserve">ATM Oficina Plaza Haché JFK </v>
      </c>
      <c r="H8" s="138" t="str">
        <f>VLOOKUP(E8,VIP!$A$2:$O21093,7,FALSE)</f>
        <v>Si</v>
      </c>
      <c r="I8" s="138" t="str">
        <f>VLOOKUP(E8,VIP!$A$2:$O13058,8,FALSE)</f>
        <v>Si</v>
      </c>
      <c r="J8" s="138" t="str">
        <f>VLOOKUP(E8,VIP!$A$2:$O13008,8,FALSE)</f>
        <v>Si</v>
      </c>
      <c r="K8" s="138" t="str">
        <f>VLOOKUP(E8,VIP!$A$2:$O16582,6,0)</f>
        <v>NO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  <c r="R8" s="99"/>
      <c r="S8" s="99"/>
      <c r="T8" s="99"/>
      <c r="U8" s="129"/>
      <c r="V8" s="68"/>
    </row>
    <row r="9" spans="1:22" ht="18" x14ac:dyDescent="0.25">
      <c r="A9" s="138" t="str">
        <f>VLOOKUP(E9,'LISTADO ATM'!$A$2:$C$901,3,0)</f>
        <v>NORTE</v>
      </c>
      <c r="B9" s="144">
        <v>3336033661</v>
      </c>
      <c r="C9" s="94">
        <v>44460.945057870369</v>
      </c>
      <c r="D9" s="94" t="s">
        <v>2175</v>
      </c>
      <c r="E9" s="136">
        <v>991</v>
      </c>
      <c r="F9" s="138" t="str">
        <f>VLOOKUP(E9,VIP!$A$2:$O16104,2,0)</f>
        <v>DRBR991</v>
      </c>
      <c r="G9" s="138" t="str">
        <f>VLOOKUP(E9,'LISTADO ATM'!$A$2:$B$900,2,0)</f>
        <v xml:space="preserve">ATM UNP Las Matas de Santa Cruz </v>
      </c>
      <c r="H9" s="138" t="str">
        <f>VLOOKUP(E9,VIP!$A$2:$O21065,7,FALSE)</f>
        <v>Si</v>
      </c>
      <c r="I9" s="138" t="str">
        <f>VLOOKUP(E9,VIP!$A$2:$O13030,8,FALSE)</f>
        <v>Si</v>
      </c>
      <c r="J9" s="138" t="str">
        <f>VLOOKUP(E9,VIP!$A$2:$O12980,8,FALSE)</f>
        <v>Si</v>
      </c>
      <c r="K9" s="138" t="str">
        <f>VLOOKUP(E9,VIP!$A$2:$O16554,6,0)</f>
        <v>NO</v>
      </c>
      <c r="L9" s="143" t="s">
        <v>2212</v>
      </c>
      <c r="M9" s="93" t="s">
        <v>2437</v>
      </c>
      <c r="N9" s="93" t="s">
        <v>2443</v>
      </c>
      <c r="O9" s="138" t="s">
        <v>2625</v>
      </c>
      <c r="P9" s="143"/>
      <c r="Q9" s="134" t="s">
        <v>2212</v>
      </c>
      <c r="R9" s="99"/>
      <c r="S9" s="99"/>
      <c r="T9" s="99"/>
      <c r="U9" s="129"/>
      <c r="V9" s="68"/>
    </row>
    <row r="10" spans="1:22" ht="18" x14ac:dyDescent="0.25">
      <c r="A10" s="138" t="str">
        <f>VLOOKUP(E10,'LISTADO ATM'!$A$2:$C$901,3,0)</f>
        <v>DISTRITO NACIONAL</v>
      </c>
      <c r="B10" s="144" t="s">
        <v>2651</v>
      </c>
      <c r="C10" s="94">
        <v>44461.600787037038</v>
      </c>
      <c r="D10" s="94" t="s">
        <v>2174</v>
      </c>
      <c r="E10" s="136">
        <v>724</v>
      </c>
      <c r="F10" s="138" t="str">
        <f>VLOOKUP(E10,VIP!$A$2:$O16124,2,0)</f>
        <v>DRBR997</v>
      </c>
      <c r="G10" s="138" t="str">
        <f>VLOOKUP(E10,'LISTADO ATM'!$A$2:$B$900,2,0)</f>
        <v xml:space="preserve">ATM El Huacal I </v>
      </c>
      <c r="H10" s="138" t="str">
        <f>VLOOKUP(E10,VIP!$A$2:$O21085,7,FALSE)</f>
        <v>Si</v>
      </c>
      <c r="I10" s="138" t="str">
        <f>VLOOKUP(E10,VIP!$A$2:$O13050,8,FALSE)</f>
        <v>Si</v>
      </c>
      <c r="J10" s="138" t="str">
        <f>VLOOKUP(E10,VIP!$A$2:$O13000,8,FALSE)</f>
        <v>Si</v>
      </c>
      <c r="K10" s="138" t="str">
        <f>VLOOKUP(E10,VIP!$A$2:$O16574,6,0)</f>
        <v>NO</v>
      </c>
      <c r="L10" s="143" t="s">
        <v>2212</v>
      </c>
      <c r="M10" s="93" t="s">
        <v>2437</v>
      </c>
      <c r="N10" s="93" t="s">
        <v>2630</v>
      </c>
      <c r="O10" s="138" t="s">
        <v>2445</v>
      </c>
      <c r="P10" s="143"/>
      <c r="Q10" s="134" t="s">
        <v>2212</v>
      </c>
      <c r="R10" s="99"/>
      <c r="S10" s="99"/>
      <c r="T10" s="99"/>
      <c r="U10" s="129"/>
      <c r="V10" s="68"/>
    </row>
    <row r="11" spans="1:22" ht="18" x14ac:dyDescent="0.25">
      <c r="A11" s="138" t="str">
        <f>VLOOKUP(E11,'LISTADO ATM'!$A$2:$C$901,3,0)</f>
        <v>DISTRITO NACIONAL</v>
      </c>
      <c r="B11" s="144" t="s">
        <v>2682</v>
      </c>
      <c r="C11" s="94">
        <v>44461.737245370372</v>
      </c>
      <c r="D11" s="94" t="s">
        <v>2174</v>
      </c>
      <c r="E11" s="136">
        <v>248</v>
      </c>
      <c r="F11" s="138" t="str">
        <f>VLOOKUP(E11,VIP!$A$2:$O16130,2,0)</f>
        <v>DRBR248</v>
      </c>
      <c r="G11" s="138" t="str">
        <f>VLOOKUP(E11,'LISTADO ATM'!$A$2:$B$900,2,0)</f>
        <v xml:space="preserve">ATM Shell Paraiso </v>
      </c>
      <c r="H11" s="138" t="str">
        <f>VLOOKUP(E11,VIP!$A$2:$O21091,7,FALSE)</f>
        <v>Si</v>
      </c>
      <c r="I11" s="138" t="str">
        <f>VLOOKUP(E11,VIP!$A$2:$O13056,8,FALSE)</f>
        <v>Si</v>
      </c>
      <c r="J11" s="138" t="str">
        <f>VLOOKUP(E11,VIP!$A$2:$O13006,8,FALSE)</f>
        <v>Si</v>
      </c>
      <c r="K11" s="138" t="str">
        <f>VLOOKUP(E11,VIP!$A$2:$O16580,6,0)</f>
        <v>NO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  <c r="R11" s="99"/>
      <c r="S11" s="99"/>
      <c r="T11" s="99"/>
      <c r="U11" s="129"/>
      <c r="V11" s="68"/>
    </row>
    <row r="12" spans="1:22" ht="18" x14ac:dyDescent="0.25">
      <c r="A12" s="138" t="str">
        <f>VLOOKUP(E12,'LISTADO ATM'!$A$2:$C$901,3,0)</f>
        <v>NORTE</v>
      </c>
      <c r="B12" s="144" t="s">
        <v>2717</v>
      </c>
      <c r="C12" s="94">
        <v>44461.901921296296</v>
      </c>
      <c r="D12" s="94" t="s">
        <v>2175</v>
      </c>
      <c r="E12" s="136">
        <v>500</v>
      </c>
      <c r="F12" s="138" t="str">
        <f>VLOOKUP(E12,VIP!$A$2:$O16125,2,0)</f>
        <v>DRBR500</v>
      </c>
      <c r="G12" s="138" t="str">
        <f>VLOOKUP(E12,'LISTADO ATM'!$A$2:$B$900,2,0)</f>
        <v xml:space="preserve">ATM UNP Cutupú </v>
      </c>
      <c r="H12" s="138" t="str">
        <f>VLOOKUP(E12,VIP!$A$2:$O21086,7,FALSE)</f>
        <v>Si</v>
      </c>
      <c r="I12" s="138" t="str">
        <f>VLOOKUP(E12,VIP!$A$2:$O13051,8,FALSE)</f>
        <v>Si</v>
      </c>
      <c r="J12" s="138" t="str">
        <f>VLOOKUP(E12,VIP!$A$2:$O13001,8,FALSE)</f>
        <v>Si</v>
      </c>
      <c r="K12" s="138" t="str">
        <f>VLOOKUP(E12,VIP!$A$2:$O16575,6,0)</f>
        <v>NO</v>
      </c>
      <c r="L12" s="143" t="s">
        <v>2212</v>
      </c>
      <c r="M12" s="93" t="s">
        <v>2437</v>
      </c>
      <c r="N12" s="93" t="s">
        <v>2443</v>
      </c>
      <c r="O12" s="138" t="s">
        <v>2625</v>
      </c>
      <c r="P12" s="143"/>
      <c r="Q12" s="134" t="s">
        <v>2212</v>
      </c>
      <c r="R12" s="99"/>
      <c r="S12" s="99"/>
      <c r="T12" s="99"/>
      <c r="U12" s="129"/>
      <c r="V12" s="68"/>
    </row>
    <row r="13" spans="1:22" ht="18" x14ac:dyDescent="0.25">
      <c r="A13" s="138" t="str">
        <f>VLOOKUP(E13,'LISTADO ATM'!$A$2:$C$901,3,0)</f>
        <v>DISTRITO NACIONAL</v>
      </c>
      <c r="B13" s="144" t="s">
        <v>2716</v>
      </c>
      <c r="C13" s="94">
        <v>44461.903831018521</v>
      </c>
      <c r="D13" s="94" t="s">
        <v>2174</v>
      </c>
      <c r="E13" s="136">
        <v>416</v>
      </c>
      <c r="F13" s="138" t="str">
        <f>VLOOKUP(E13,VIP!$A$2:$O16124,2,0)</f>
        <v>DRBR416</v>
      </c>
      <c r="G13" s="138" t="str">
        <f>VLOOKUP(E13,'LISTADO ATM'!$A$2:$B$900,2,0)</f>
        <v xml:space="preserve">ATM Autobanco San Martín II </v>
      </c>
      <c r="H13" s="138" t="str">
        <f>VLOOKUP(E13,VIP!$A$2:$O21085,7,FALSE)</f>
        <v>Si</v>
      </c>
      <c r="I13" s="138" t="str">
        <f>VLOOKUP(E13,VIP!$A$2:$O13050,8,FALSE)</f>
        <v>Si</v>
      </c>
      <c r="J13" s="138" t="str">
        <f>VLOOKUP(E13,VIP!$A$2:$O13000,8,FALSE)</f>
        <v>Si</v>
      </c>
      <c r="K13" s="138" t="str">
        <f>VLOOKUP(E13,VIP!$A$2:$O16574,6,0)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134" t="s">
        <v>2212</v>
      </c>
      <c r="R13" s="99"/>
      <c r="S13" s="99"/>
      <c r="T13" s="99"/>
      <c r="U13" s="129"/>
      <c r="V13" s="68"/>
    </row>
    <row r="14" spans="1:22" ht="18" x14ac:dyDescent="0.25">
      <c r="A14" s="138" t="str">
        <f>VLOOKUP(E14,'LISTADO ATM'!$A$2:$C$901,3,0)</f>
        <v>NORTE</v>
      </c>
      <c r="B14" s="144" t="s">
        <v>2715</v>
      </c>
      <c r="C14" s="94">
        <v>44461.905243055553</v>
      </c>
      <c r="D14" s="94" t="s">
        <v>2174</v>
      </c>
      <c r="E14" s="136">
        <v>266</v>
      </c>
      <c r="F14" s="138" t="str">
        <f>VLOOKUP(E14,VIP!$A$2:$O16123,2,0)</f>
        <v>DRBR266</v>
      </c>
      <c r="G14" s="138" t="str">
        <f>VLOOKUP(E14,'LISTADO ATM'!$A$2:$B$900,2,0)</f>
        <v xml:space="preserve">ATM Oficina Villa Francisca </v>
      </c>
      <c r="H14" s="138" t="str">
        <f>VLOOKUP(E14,VIP!$A$2:$O21084,7,FALSE)</f>
        <v>Si</v>
      </c>
      <c r="I14" s="138" t="str">
        <f>VLOOKUP(E14,VIP!$A$2:$O13049,8,FALSE)</f>
        <v>Si</v>
      </c>
      <c r="J14" s="138" t="str">
        <f>VLOOKUP(E14,VIP!$A$2:$O12999,8,FALSE)</f>
        <v>Si</v>
      </c>
      <c r="K14" s="138" t="str">
        <f>VLOOKUP(E14,VIP!$A$2:$O16573,6,0)</f>
        <v>NO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  <c r="R14" s="99"/>
      <c r="S14" s="99"/>
      <c r="T14" s="99"/>
      <c r="U14" s="129"/>
      <c r="V14" s="68"/>
    </row>
    <row r="15" spans="1:22" ht="18" x14ac:dyDescent="0.25">
      <c r="A15" s="138" t="str">
        <f>VLOOKUP(E15,'LISTADO ATM'!$A$2:$C$901,3,0)</f>
        <v>DISTRITO NACIONAL</v>
      </c>
      <c r="B15" s="144" t="s">
        <v>2714</v>
      </c>
      <c r="C15" s="94">
        <v>44461.906539351854</v>
      </c>
      <c r="D15" s="94" t="s">
        <v>2174</v>
      </c>
      <c r="E15" s="136">
        <v>194</v>
      </c>
      <c r="F15" s="138" t="str">
        <f>VLOOKUP(E15,VIP!$A$2:$O16122,2,0)</f>
        <v>DRBR194</v>
      </c>
      <c r="G15" s="138" t="str">
        <f>VLOOKUP(E15,'LISTADO ATM'!$A$2:$B$900,2,0)</f>
        <v xml:space="preserve">ATM UNP Pantoja </v>
      </c>
      <c r="H15" s="138" t="str">
        <f>VLOOKUP(E15,VIP!$A$2:$O21083,7,FALSE)</f>
        <v>Si</v>
      </c>
      <c r="I15" s="138" t="str">
        <f>VLOOKUP(E15,VIP!$A$2:$O13048,8,FALSE)</f>
        <v>No</v>
      </c>
      <c r="J15" s="138" t="str">
        <f>VLOOKUP(E15,VIP!$A$2:$O12998,8,FALSE)</f>
        <v>No</v>
      </c>
      <c r="K15" s="138" t="str">
        <f>VLOOKUP(E15,VIP!$A$2:$O16572,6,0)</f>
        <v>NO</v>
      </c>
      <c r="L15" s="143" t="s">
        <v>2212</v>
      </c>
      <c r="M15" s="93" t="s">
        <v>2437</v>
      </c>
      <c r="N15" s="93" t="s">
        <v>2443</v>
      </c>
      <c r="O15" s="138" t="s">
        <v>2445</v>
      </c>
      <c r="P15" s="143"/>
      <c r="Q15" s="134" t="s">
        <v>2212</v>
      </c>
      <c r="R15" s="99"/>
      <c r="S15" s="99"/>
      <c r="T15" s="99"/>
      <c r="U15" s="129"/>
      <c r="V15" s="68"/>
    </row>
    <row r="16" spans="1:22" ht="18" x14ac:dyDescent="0.25">
      <c r="A16" s="138" t="str">
        <f>VLOOKUP(E16,'LISTADO ATM'!$A$2:$C$901,3,0)</f>
        <v>DISTRITO NACIONAL</v>
      </c>
      <c r="B16" s="144" t="s">
        <v>2713</v>
      </c>
      <c r="C16" s="94">
        <v>44461.907222222224</v>
      </c>
      <c r="D16" s="94" t="s">
        <v>2174</v>
      </c>
      <c r="E16" s="136">
        <v>192</v>
      </c>
      <c r="F16" s="138" t="str">
        <f>VLOOKUP(E16,VIP!$A$2:$O16121,2,0)</f>
        <v>DRBR192</v>
      </c>
      <c r="G16" s="138" t="str">
        <f>VLOOKUP(E16,'LISTADO ATM'!$A$2:$B$900,2,0)</f>
        <v xml:space="preserve">ATM Autobanco Luperón II </v>
      </c>
      <c r="H16" s="138" t="str">
        <f>VLOOKUP(E16,VIP!$A$2:$O21082,7,FALSE)</f>
        <v>Si</v>
      </c>
      <c r="I16" s="138" t="str">
        <f>VLOOKUP(E16,VIP!$A$2:$O13047,8,FALSE)</f>
        <v>Si</v>
      </c>
      <c r="J16" s="138" t="str">
        <f>VLOOKUP(E16,VIP!$A$2:$O12997,8,FALSE)</f>
        <v>Si</v>
      </c>
      <c r="K16" s="138" t="str">
        <f>VLOOKUP(E16,VIP!$A$2:$O16571,6,0)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134" t="s">
        <v>2212</v>
      </c>
      <c r="R16" s="99"/>
      <c r="S16" s="99"/>
      <c r="T16" s="99"/>
      <c r="U16" s="129"/>
      <c r="V16" s="68"/>
    </row>
    <row r="17" spans="1:22" ht="18" x14ac:dyDescent="0.25">
      <c r="A17" s="138" t="str">
        <f>VLOOKUP(E17,'LISTADO ATM'!$A$2:$C$901,3,0)</f>
        <v>ESTE</v>
      </c>
      <c r="B17" s="144" t="s">
        <v>2705</v>
      </c>
      <c r="C17" s="94">
        <v>44461.951018518521</v>
      </c>
      <c r="D17" s="94" t="s">
        <v>2174</v>
      </c>
      <c r="E17" s="136">
        <v>293</v>
      </c>
      <c r="F17" s="138" t="str">
        <f>VLOOKUP(E17,VIP!$A$2:$O16112,2,0)</f>
        <v>DRBR293</v>
      </c>
      <c r="G17" s="138" t="str">
        <f>VLOOKUP(E17,'LISTADO ATM'!$A$2:$B$900,2,0)</f>
        <v xml:space="preserve">ATM S/M Nueva Visión (San Pedro) </v>
      </c>
      <c r="H17" s="138" t="str">
        <f>VLOOKUP(E17,VIP!$A$2:$O21073,7,FALSE)</f>
        <v>Si</v>
      </c>
      <c r="I17" s="138" t="str">
        <f>VLOOKUP(E17,VIP!$A$2:$O13038,8,FALSE)</f>
        <v>Si</v>
      </c>
      <c r="J17" s="138" t="str">
        <f>VLOOKUP(E17,VIP!$A$2:$O12988,8,FALSE)</f>
        <v>Si</v>
      </c>
      <c r="K17" s="138" t="str">
        <f>VLOOKUP(E17,VIP!$A$2:$O16562,6,0)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134" t="s">
        <v>2212</v>
      </c>
      <c r="R17" s="99"/>
      <c r="S17" s="99"/>
      <c r="T17" s="99"/>
      <c r="U17" s="129"/>
      <c r="V17" s="68"/>
    </row>
    <row r="18" spans="1:22" ht="18" x14ac:dyDescent="0.25">
      <c r="A18" s="138" t="str">
        <f>VLOOKUP(E18,'LISTADO ATM'!$A$2:$C$901,3,0)</f>
        <v>DISTRITO NACIONAL</v>
      </c>
      <c r="B18" s="144" t="s">
        <v>2704</v>
      </c>
      <c r="C18" s="94">
        <v>44461.9528125</v>
      </c>
      <c r="D18" s="94" t="s">
        <v>2174</v>
      </c>
      <c r="E18" s="136">
        <v>858</v>
      </c>
      <c r="F18" s="138" t="str">
        <f>VLOOKUP(E18,VIP!$A$2:$O16111,2,0)</f>
        <v>DRBR858</v>
      </c>
      <c r="G18" s="138" t="str">
        <f>VLOOKUP(E18,'LISTADO ATM'!$A$2:$B$900,2,0)</f>
        <v xml:space="preserve">ATM Cooperativa Maestros (COOPNAMA) </v>
      </c>
      <c r="H18" s="138" t="str">
        <f>VLOOKUP(E18,VIP!$A$2:$O21072,7,FALSE)</f>
        <v>Si</v>
      </c>
      <c r="I18" s="138" t="str">
        <f>VLOOKUP(E18,VIP!$A$2:$O13037,8,FALSE)</f>
        <v>No</v>
      </c>
      <c r="J18" s="138" t="str">
        <f>VLOOKUP(E18,VIP!$A$2:$O12987,8,FALSE)</f>
        <v>No</v>
      </c>
      <c r="K18" s="138" t="str">
        <f>VLOOKUP(E18,VIP!$A$2:$O16561,6,0)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134" t="s">
        <v>2212</v>
      </c>
      <c r="R18" s="99"/>
      <c r="S18" s="99"/>
      <c r="T18" s="99"/>
      <c r="U18" s="129"/>
      <c r="V18" s="68"/>
    </row>
    <row r="19" spans="1:22" ht="18" x14ac:dyDescent="0.25">
      <c r="A19" s="138" t="str">
        <f>VLOOKUP(E19,'LISTADO ATM'!$A$2:$C$901,3,0)</f>
        <v>NORTE</v>
      </c>
      <c r="B19" s="144" t="s">
        <v>2736</v>
      </c>
      <c r="C19" s="94">
        <v>44462.063969907409</v>
      </c>
      <c r="D19" s="94" t="s">
        <v>2175</v>
      </c>
      <c r="E19" s="136">
        <v>518</v>
      </c>
      <c r="F19" s="138" t="str">
        <f>VLOOKUP(E19,VIP!$A$2:$O16122,2,0)</f>
        <v>DRBR518</v>
      </c>
      <c r="G19" s="138" t="str">
        <f>VLOOKUP(E19,'LISTADO ATM'!$A$2:$B$900,2,0)</f>
        <v xml:space="preserve">ATM Autobanco Los Alamos </v>
      </c>
      <c r="H19" s="138" t="str">
        <f>VLOOKUP(E19,VIP!$A$2:$O21083,7,FALSE)</f>
        <v>Si</v>
      </c>
      <c r="I19" s="138" t="str">
        <f>VLOOKUP(E19,VIP!$A$2:$O13048,8,FALSE)</f>
        <v>Si</v>
      </c>
      <c r="J19" s="138" t="str">
        <f>VLOOKUP(E19,VIP!$A$2:$O12998,8,FALSE)</f>
        <v>Si</v>
      </c>
      <c r="K19" s="138" t="str">
        <f>VLOOKUP(E19,VIP!$A$2:$O16572,6,0)</f>
        <v>NO</v>
      </c>
      <c r="L19" s="143" t="s">
        <v>2212</v>
      </c>
      <c r="M19" s="93" t="s">
        <v>2437</v>
      </c>
      <c r="N19" s="93" t="s">
        <v>2443</v>
      </c>
      <c r="O19" s="138" t="s">
        <v>2632</v>
      </c>
      <c r="P19" s="143"/>
      <c r="Q19" s="134" t="s">
        <v>2212</v>
      </c>
      <c r="R19" s="99"/>
      <c r="S19" s="99"/>
      <c r="T19" s="99"/>
      <c r="U19" s="129"/>
      <c r="V19" s="68"/>
    </row>
    <row r="20" spans="1:22" ht="18" x14ac:dyDescent="0.25">
      <c r="A20" s="138" t="str">
        <f>VLOOKUP(E20,'LISTADO ATM'!$A$2:$C$901,3,0)</f>
        <v>NORTE</v>
      </c>
      <c r="B20" s="144" t="s">
        <v>2732</v>
      </c>
      <c r="C20" s="94">
        <v>44462.108495370368</v>
      </c>
      <c r="D20" s="94" t="s">
        <v>2175</v>
      </c>
      <c r="E20" s="136">
        <v>253</v>
      </c>
      <c r="F20" s="138" t="str">
        <f>VLOOKUP(E20,VIP!$A$2:$O16118,2,0)</f>
        <v>DRBR253</v>
      </c>
      <c r="G20" s="138" t="str">
        <f>VLOOKUP(E20,'LISTADO ATM'!$A$2:$B$900,2,0)</f>
        <v xml:space="preserve">ATM Centro Cuesta Nacional (Santiago) </v>
      </c>
      <c r="H20" s="138" t="str">
        <f>VLOOKUP(E20,VIP!$A$2:$O21079,7,FALSE)</f>
        <v>Si</v>
      </c>
      <c r="I20" s="138" t="str">
        <f>VLOOKUP(E20,VIP!$A$2:$O13044,8,FALSE)</f>
        <v>Si</v>
      </c>
      <c r="J20" s="138" t="str">
        <f>VLOOKUP(E20,VIP!$A$2:$O12994,8,FALSE)</f>
        <v>Si</v>
      </c>
      <c r="K20" s="138" t="str">
        <f>VLOOKUP(E20,VIP!$A$2:$O16568,6,0)</f>
        <v>NO</v>
      </c>
      <c r="L20" s="143" t="s">
        <v>2212</v>
      </c>
      <c r="M20" s="93" t="s">
        <v>2437</v>
      </c>
      <c r="N20" s="93" t="s">
        <v>2443</v>
      </c>
      <c r="O20" s="138" t="s">
        <v>2632</v>
      </c>
      <c r="P20" s="143"/>
      <c r="Q20" s="134" t="s">
        <v>2212</v>
      </c>
      <c r="R20" s="99"/>
      <c r="S20" s="99"/>
      <c r="T20" s="99"/>
      <c r="U20" s="129"/>
      <c r="V20" s="68"/>
    </row>
    <row r="21" spans="1:22" ht="18" x14ac:dyDescent="0.25">
      <c r="A21" s="138" t="str">
        <f>VLOOKUP(E21,'LISTADO ATM'!$A$2:$C$901,3,0)</f>
        <v>DISTRITO NACIONAL</v>
      </c>
      <c r="B21" s="144" t="s">
        <v>2731</v>
      </c>
      <c r="C21" s="94">
        <v>44462.110972222225</v>
      </c>
      <c r="D21" s="94" t="s">
        <v>2174</v>
      </c>
      <c r="E21" s="136">
        <v>264</v>
      </c>
      <c r="F21" s="138" t="str">
        <f>VLOOKUP(E21,VIP!$A$2:$O16117,2,0)</f>
        <v>DRBR264</v>
      </c>
      <c r="G21" s="138" t="str">
        <f>VLOOKUP(E21,'LISTADO ATM'!$A$2:$B$900,2,0)</f>
        <v xml:space="preserve">ATM S/M Nacional Independencia </v>
      </c>
      <c r="H21" s="138" t="str">
        <f>VLOOKUP(E21,VIP!$A$2:$O21078,7,FALSE)</f>
        <v>Si</v>
      </c>
      <c r="I21" s="138" t="str">
        <f>VLOOKUP(E21,VIP!$A$2:$O13043,8,FALSE)</f>
        <v>Si</v>
      </c>
      <c r="J21" s="138" t="str">
        <f>VLOOKUP(E21,VIP!$A$2:$O12993,8,FALSE)</f>
        <v>Si</v>
      </c>
      <c r="K21" s="138" t="str">
        <f>VLOOKUP(E21,VIP!$A$2:$O16567,6,0)</f>
        <v>SI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134" t="s">
        <v>2212</v>
      </c>
      <c r="R21" s="99"/>
      <c r="S21" s="99"/>
      <c r="T21" s="99"/>
      <c r="U21" s="129"/>
      <c r="V21" s="68"/>
    </row>
    <row r="22" spans="1:22" ht="18" x14ac:dyDescent="0.25">
      <c r="A22" s="138" t="str">
        <f>VLOOKUP(E22,'LISTADO ATM'!$A$2:$C$901,3,0)</f>
        <v>NORTE</v>
      </c>
      <c r="B22" s="144" t="s">
        <v>2730</v>
      </c>
      <c r="C22" s="94">
        <v>44462.114664351851</v>
      </c>
      <c r="D22" s="94" t="s">
        <v>2175</v>
      </c>
      <c r="E22" s="136">
        <v>275</v>
      </c>
      <c r="F22" s="138" t="str">
        <f>VLOOKUP(E22,VIP!$A$2:$O16116,2,0)</f>
        <v>DRBR275</v>
      </c>
      <c r="G22" s="138" t="str">
        <f>VLOOKUP(E22,'LISTADO ATM'!$A$2:$B$900,2,0)</f>
        <v xml:space="preserve">ATM Autobanco Duarte Stgo. II </v>
      </c>
      <c r="H22" s="138" t="str">
        <f>VLOOKUP(E22,VIP!$A$2:$O21077,7,FALSE)</f>
        <v>Si</v>
      </c>
      <c r="I22" s="138" t="str">
        <f>VLOOKUP(E22,VIP!$A$2:$O13042,8,FALSE)</f>
        <v>Si</v>
      </c>
      <c r="J22" s="138" t="str">
        <f>VLOOKUP(E22,VIP!$A$2:$O12992,8,FALSE)</f>
        <v>Si</v>
      </c>
      <c r="K22" s="138" t="str">
        <f>VLOOKUP(E22,VIP!$A$2:$O16566,6,0)</f>
        <v>NO</v>
      </c>
      <c r="L22" s="143" t="s">
        <v>2212</v>
      </c>
      <c r="M22" s="93" t="s">
        <v>2437</v>
      </c>
      <c r="N22" s="93" t="s">
        <v>2443</v>
      </c>
      <c r="O22" s="138" t="s">
        <v>2632</v>
      </c>
      <c r="P22" s="143"/>
      <c r="Q22" s="134" t="s">
        <v>2212</v>
      </c>
      <c r="R22" s="99"/>
      <c r="S22" s="99"/>
      <c r="T22" s="99"/>
      <c r="U22" s="129"/>
      <c r="V22" s="68"/>
    </row>
    <row r="23" spans="1:22" ht="18" x14ac:dyDescent="0.25">
      <c r="A23" s="138" t="str">
        <f>VLOOKUP(E23,'LISTADO ATM'!$A$2:$C$901,3,0)</f>
        <v>DISTRITO NACIONAL</v>
      </c>
      <c r="B23" s="144" t="s">
        <v>2729</v>
      </c>
      <c r="C23" s="94">
        <v>44462.120451388888</v>
      </c>
      <c r="D23" s="94" t="s">
        <v>2174</v>
      </c>
      <c r="E23" s="136">
        <v>522</v>
      </c>
      <c r="F23" s="138" t="str">
        <f>VLOOKUP(E23,VIP!$A$2:$O16115,2,0)</f>
        <v>DRBR522</v>
      </c>
      <c r="G23" s="138" t="str">
        <f>VLOOKUP(E23,'LISTADO ATM'!$A$2:$B$900,2,0)</f>
        <v xml:space="preserve">ATM Oficina Galería 360 </v>
      </c>
      <c r="H23" s="138" t="str">
        <f>VLOOKUP(E23,VIP!$A$2:$O21076,7,FALSE)</f>
        <v>Si</v>
      </c>
      <c r="I23" s="138" t="str">
        <f>VLOOKUP(E23,VIP!$A$2:$O13041,8,FALSE)</f>
        <v>Si</v>
      </c>
      <c r="J23" s="138" t="str">
        <f>VLOOKUP(E23,VIP!$A$2:$O12991,8,FALSE)</f>
        <v>Si</v>
      </c>
      <c r="K23" s="138" t="str">
        <f>VLOOKUP(E23,VIP!$A$2:$O16565,6,0)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  <c r="R23" s="99"/>
      <c r="S23" s="99"/>
      <c r="T23" s="99"/>
      <c r="U23" s="129"/>
      <c r="V23" s="68"/>
    </row>
    <row r="24" spans="1:22" ht="18" x14ac:dyDescent="0.25">
      <c r="A24" s="138" t="str">
        <f>VLOOKUP(E24,'LISTADO ATM'!$A$2:$C$901,3,0)</f>
        <v>SUR</v>
      </c>
      <c r="B24" s="144" t="s">
        <v>2728</v>
      </c>
      <c r="C24" s="94">
        <v>44462.122534722221</v>
      </c>
      <c r="D24" s="94" t="s">
        <v>2174</v>
      </c>
      <c r="E24" s="136">
        <v>131</v>
      </c>
      <c r="F24" s="138" t="str">
        <f>VLOOKUP(E24,VIP!$A$2:$O16114,2,0)</f>
        <v>DRBR131</v>
      </c>
      <c r="G24" s="138" t="str">
        <f>VLOOKUP(E24,'LISTADO ATM'!$A$2:$B$900,2,0)</f>
        <v xml:space="preserve">ATM Oficina Baní I </v>
      </c>
      <c r="H24" s="138" t="str">
        <f>VLOOKUP(E24,VIP!$A$2:$O21075,7,FALSE)</f>
        <v>Si</v>
      </c>
      <c r="I24" s="138" t="str">
        <f>VLOOKUP(E24,VIP!$A$2:$O13040,8,FALSE)</f>
        <v>Si</v>
      </c>
      <c r="J24" s="138" t="str">
        <f>VLOOKUP(E24,VIP!$A$2:$O12990,8,FALSE)</f>
        <v>Si</v>
      </c>
      <c r="K24" s="138" t="str">
        <f>VLOOKUP(E24,VIP!$A$2:$O16564,6,0)</f>
        <v>NO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  <c r="R24" s="99"/>
      <c r="S24" s="99"/>
      <c r="T24" s="99"/>
      <c r="U24" s="129"/>
      <c r="V24" s="68"/>
    </row>
    <row r="25" spans="1:22" ht="18" x14ac:dyDescent="0.25">
      <c r="A25" s="138" t="str">
        <f>VLOOKUP(E25,'LISTADO ATM'!$A$2:$C$901,3,0)</f>
        <v>DISTRITO NACIONAL</v>
      </c>
      <c r="B25" s="144" t="s">
        <v>2727</v>
      </c>
      <c r="C25" s="94">
        <v>44462.132627314815</v>
      </c>
      <c r="D25" s="94" t="s">
        <v>2174</v>
      </c>
      <c r="E25" s="136">
        <v>953</v>
      </c>
      <c r="F25" s="138" t="str">
        <f>VLOOKUP(E25,VIP!$A$2:$O16113,2,0)</f>
        <v>DRBR01I</v>
      </c>
      <c r="G25" s="138" t="str">
        <f>VLOOKUP(E25,'LISTADO ATM'!$A$2:$B$900,2,0)</f>
        <v xml:space="preserve">ATM Estafeta Dirección General de Pasaportes/Migración </v>
      </c>
      <c r="H25" s="138" t="str">
        <f>VLOOKUP(E25,VIP!$A$2:$O21074,7,FALSE)</f>
        <v>Si</v>
      </c>
      <c r="I25" s="138" t="str">
        <f>VLOOKUP(E25,VIP!$A$2:$O13039,8,FALSE)</f>
        <v>Si</v>
      </c>
      <c r="J25" s="138" t="str">
        <f>VLOOKUP(E25,VIP!$A$2:$O12989,8,FALSE)</f>
        <v>Si</v>
      </c>
      <c r="K25" s="138" t="str">
        <f>VLOOKUP(E25,VIP!$A$2:$O16563,6,0)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  <c r="R25" s="99"/>
      <c r="S25" s="99"/>
      <c r="T25" s="99"/>
      <c r="U25" s="129"/>
      <c r="V25" s="68"/>
    </row>
    <row r="26" spans="1:22" ht="18" x14ac:dyDescent="0.25">
      <c r="A26" s="138" t="str">
        <f>VLOOKUP(E26,'LISTADO ATM'!$A$2:$C$901,3,0)</f>
        <v>ESTE</v>
      </c>
      <c r="B26" s="144" t="s">
        <v>2726</v>
      </c>
      <c r="C26" s="94">
        <v>44462.135046296295</v>
      </c>
      <c r="D26" s="94" t="s">
        <v>2174</v>
      </c>
      <c r="E26" s="136">
        <v>519</v>
      </c>
      <c r="F26" s="138" t="str">
        <f>VLOOKUP(E26,VIP!$A$2:$O16112,2,0)</f>
        <v>DRBR519</v>
      </c>
      <c r="G26" s="138" t="str">
        <f>VLOOKUP(E26,'LISTADO ATM'!$A$2:$B$900,2,0)</f>
        <v xml:space="preserve">ATM Plaza Estrella (Bávaro) </v>
      </c>
      <c r="H26" s="138" t="str">
        <f>VLOOKUP(E26,VIP!$A$2:$O21073,7,FALSE)</f>
        <v>Si</v>
      </c>
      <c r="I26" s="138" t="str">
        <f>VLOOKUP(E26,VIP!$A$2:$O13038,8,FALSE)</f>
        <v>Si</v>
      </c>
      <c r="J26" s="138" t="str">
        <f>VLOOKUP(E26,VIP!$A$2:$O12988,8,FALSE)</f>
        <v>Si</v>
      </c>
      <c r="K26" s="138" t="str">
        <f>VLOOKUP(E26,VIP!$A$2:$O16562,6,0)</f>
        <v>NO</v>
      </c>
      <c r="L26" s="143" t="s">
        <v>2212</v>
      </c>
      <c r="M26" s="93" t="s">
        <v>2437</v>
      </c>
      <c r="N26" s="93" t="s">
        <v>2443</v>
      </c>
      <c r="O26" s="138" t="s">
        <v>2445</v>
      </c>
      <c r="P26" s="143"/>
      <c r="Q26" s="134" t="s">
        <v>2212</v>
      </c>
      <c r="R26" s="99"/>
      <c r="S26" s="99"/>
      <c r="T26" s="99"/>
      <c r="U26" s="129"/>
      <c r="V26" s="68"/>
    </row>
    <row r="27" spans="1:22" ht="18" x14ac:dyDescent="0.25">
      <c r="A27" s="138" t="str">
        <f>VLOOKUP(E27,'LISTADO ATM'!$A$2:$C$901,3,0)</f>
        <v>DISTRITO NACIONAL</v>
      </c>
      <c r="B27" s="144" t="s">
        <v>2725</v>
      </c>
      <c r="C27" s="94">
        <v>44462.136250000003</v>
      </c>
      <c r="D27" s="94" t="s">
        <v>2174</v>
      </c>
      <c r="E27" s="136">
        <v>935</v>
      </c>
      <c r="F27" s="138" t="str">
        <f>VLOOKUP(E27,VIP!$A$2:$O16111,2,0)</f>
        <v>DRBR16J</v>
      </c>
      <c r="G27" s="138" t="str">
        <f>VLOOKUP(E27,'LISTADO ATM'!$A$2:$B$900,2,0)</f>
        <v xml:space="preserve">ATM Oficina John F. Kennedy </v>
      </c>
      <c r="H27" s="138" t="str">
        <f>VLOOKUP(E27,VIP!$A$2:$O21072,7,FALSE)</f>
        <v>Si</v>
      </c>
      <c r="I27" s="138" t="str">
        <f>VLOOKUP(E27,VIP!$A$2:$O13037,8,FALSE)</f>
        <v>Si</v>
      </c>
      <c r="J27" s="138" t="str">
        <f>VLOOKUP(E27,VIP!$A$2:$O12987,8,FALSE)</f>
        <v>Si</v>
      </c>
      <c r="K27" s="138" t="str">
        <f>VLOOKUP(E27,VIP!$A$2:$O16561,6,0)</f>
        <v>SI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  <c r="R27" s="99"/>
      <c r="S27" s="99"/>
      <c r="T27" s="99"/>
      <c r="U27" s="129"/>
      <c r="V27" s="68"/>
    </row>
    <row r="28" spans="1:22" ht="18" x14ac:dyDescent="0.25">
      <c r="A28" s="138" t="str">
        <f>VLOOKUP(E28,'LISTADO ATM'!$A$2:$C$901,3,0)</f>
        <v>NORTE</v>
      </c>
      <c r="B28" s="144" t="s">
        <v>2724</v>
      </c>
      <c r="C28" s="94">
        <v>44462.150578703702</v>
      </c>
      <c r="D28" s="94" t="s">
        <v>2175</v>
      </c>
      <c r="E28" s="136">
        <v>771</v>
      </c>
      <c r="F28" s="138" t="str">
        <f>VLOOKUP(E28,VIP!$A$2:$O16110,2,0)</f>
        <v>DRBR771</v>
      </c>
      <c r="G28" s="138" t="str">
        <f>VLOOKUP(E28,'LISTADO ATM'!$A$2:$B$900,2,0)</f>
        <v xml:space="preserve">ATM UASD Mao </v>
      </c>
      <c r="H28" s="138" t="str">
        <f>VLOOKUP(E28,VIP!$A$2:$O21071,7,FALSE)</f>
        <v>Si</v>
      </c>
      <c r="I28" s="138" t="str">
        <f>VLOOKUP(E28,VIP!$A$2:$O13036,8,FALSE)</f>
        <v>Si</v>
      </c>
      <c r="J28" s="138" t="str">
        <f>VLOOKUP(E28,VIP!$A$2:$O12986,8,FALSE)</f>
        <v>Si</v>
      </c>
      <c r="K28" s="138" t="str">
        <f>VLOOKUP(E28,VIP!$A$2:$O16560,6,0)</f>
        <v>NO</v>
      </c>
      <c r="L28" s="143" t="s">
        <v>2212</v>
      </c>
      <c r="M28" s="93" t="s">
        <v>2437</v>
      </c>
      <c r="N28" s="93" t="s">
        <v>2443</v>
      </c>
      <c r="O28" s="138" t="s">
        <v>2632</v>
      </c>
      <c r="P28" s="143"/>
      <c r="Q28" s="134" t="s">
        <v>2212</v>
      </c>
      <c r="R28" s="99"/>
      <c r="S28" s="99"/>
      <c r="T28" s="99"/>
      <c r="U28" s="129"/>
      <c r="V28" s="68"/>
    </row>
    <row r="29" spans="1:22" ht="18" x14ac:dyDescent="0.25">
      <c r="A29" s="138" t="str">
        <f>VLOOKUP(E29,'LISTADO ATM'!$A$2:$C$901,3,0)</f>
        <v>ESTE</v>
      </c>
      <c r="B29" s="144" t="s">
        <v>2648</v>
      </c>
      <c r="C29" s="94">
        <v>44461.616585648146</v>
      </c>
      <c r="D29" s="94" t="s">
        <v>2174</v>
      </c>
      <c r="E29" s="136">
        <v>803</v>
      </c>
      <c r="F29" s="138" t="str">
        <f>VLOOKUP(E29,VIP!$A$2:$O16115,2,0)</f>
        <v>DRBR803</v>
      </c>
      <c r="G29" s="138" t="str">
        <f>VLOOKUP(E29,'LISTADO ATM'!$A$2:$B$900,2,0)</f>
        <v xml:space="preserve">ATM Hotel Be Live Canoa (Bayahibe) I </v>
      </c>
      <c r="H29" s="138" t="str">
        <f>VLOOKUP(E29,VIP!$A$2:$O21076,7,FALSE)</f>
        <v>Si</v>
      </c>
      <c r="I29" s="138" t="str">
        <f>VLOOKUP(E29,VIP!$A$2:$O13041,8,FALSE)</f>
        <v>Si</v>
      </c>
      <c r="J29" s="138" t="str">
        <f>VLOOKUP(E29,VIP!$A$2:$O12991,8,FALSE)</f>
        <v>Si</v>
      </c>
      <c r="K29" s="138" t="str">
        <f>VLOOKUP(E29,VIP!$A$2:$O16565,6,0)</f>
        <v>NO</v>
      </c>
      <c r="L29" s="143" t="s">
        <v>2238</v>
      </c>
      <c r="M29" s="93" t="s">
        <v>2437</v>
      </c>
      <c r="N29" s="93" t="s">
        <v>2630</v>
      </c>
      <c r="O29" s="138" t="s">
        <v>2445</v>
      </c>
      <c r="P29" s="143"/>
      <c r="Q29" s="134" t="s">
        <v>2238</v>
      </c>
      <c r="R29" s="99"/>
      <c r="S29" s="99"/>
      <c r="T29" s="99"/>
      <c r="U29" s="129"/>
      <c r="V29" s="68"/>
    </row>
    <row r="30" spans="1:22" ht="18" x14ac:dyDescent="0.25">
      <c r="A30" s="138" t="str">
        <f>VLOOKUP(E30,'LISTADO ATM'!$A$2:$C$901,3,0)</f>
        <v>DISTRITO NACIONAL</v>
      </c>
      <c r="B30" s="144" t="s">
        <v>2686</v>
      </c>
      <c r="C30" s="94">
        <v>44461.722129629627</v>
      </c>
      <c r="D30" s="94" t="s">
        <v>2174</v>
      </c>
      <c r="E30" s="136">
        <v>718</v>
      </c>
      <c r="F30" s="138" t="str">
        <f>VLOOKUP(E30,VIP!$A$2:$O16134,2,0)</f>
        <v>DRBR24Y</v>
      </c>
      <c r="G30" s="138" t="str">
        <f>VLOOKUP(E30,'LISTADO ATM'!$A$2:$B$900,2,0)</f>
        <v xml:space="preserve">ATM Feria Ganadera </v>
      </c>
      <c r="H30" s="138" t="str">
        <f>VLOOKUP(E30,VIP!$A$2:$O21095,7,FALSE)</f>
        <v>Si</v>
      </c>
      <c r="I30" s="138" t="str">
        <f>VLOOKUP(E30,VIP!$A$2:$O13060,8,FALSE)</f>
        <v>Si</v>
      </c>
      <c r="J30" s="138" t="str">
        <f>VLOOKUP(E30,VIP!$A$2:$O13010,8,FALSE)</f>
        <v>Si</v>
      </c>
      <c r="K30" s="138" t="str">
        <f>VLOOKUP(E30,VIP!$A$2:$O16584,6,0)</f>
        <v>NO</v>
      </c>
      <c r="L30" s="143" t="s">
        <v>2238</v>
      </c>
      <c r="M30" s="93" t="s">
        <v>2437</v>
      </c>
      <c r="N30" s="93" t="s">
        <v>2443</v>
      </c>
      <c r="O30" s="138" t="s">
        <v>2445</v>
      </c>
      <c r="P30" s="143"/>
      <c r="Q30" s="134" t="s">
        <v>2238</v>
      </c>
      <c r="R30" s="99"/>
      <c r="S30" s="99"/>
      <c r="T30" s="99"/>
      <c r="U30" s="129"/>
      <c r="V30" s="68"/>
    </row>
    <row r="31" spans="1:22" ht="18" x14ac:dyDescent="0.25">
      <c r="A31" s="138" t="str">
        <f>VLOOKUP(E31,'LISTADO ATM'!$A$2:$C$901,3,0)</f>
        <v>DISTRITO NACIONAL</v>
      </c>
      <c r="B31" s="144" t="s">
        <v>2681</v>
      </c>
      <c r="C31" s="94">
        <v>44461.738287037035</v>
      </c>
      <c r="D31" s="94" t="s">
        <v>2174</v>
      </c>
      <c r="E31" s="136">
        <v>618</v>
      </c>
      <c r="F31" s="138" t="str">
        <f>VLOOKUP(E31,VIP!$A$2:$O16129,2,0)</f>
        <v>DRBR618</v>
      </c>
      <c r="G31" s="138" t="str">
        <f>VLOOKUP(E31,'LISTADO ATM'!$A$2:$B$900,2,0)</f>
        <v xml:space="preserve">ATM Bienes Nacionales </v>
      </c>
      <c r="H31" s="138" t="str">
        <f>VLOOKUP(E31,VIP!$A$2:$O21090,7,FALSE)</f>
        <v>Si</v>
      </c>
      <c r="I31" s="138" t="str">
        <f>VLOOKUP(E31,VIP!$A$2:$O13055,8,FALSE)</f>
        <v>Si</v>
      </c>
      <c r="J31" s="138" t="str">
        <f>VLOOKUP(E31,VIP!$A$2:$O13005,8,FALSE)</f>
        <v>Si</v>
      </c>
      <c r="K31" s="138" t="str">
        <f>VLOOKUP(E31,VIP!$A$2:$O16579,6,0)</f>
        <v>NO</v>
      </c>
      <c r="L31" s="143" t="s">
        <v>2238</v>
      </c>
      <c r="M31" s="93" t="s">
        <v>2437</v>
      </c>
      <c r="N31" s="93" t="s">
        <v>2443</v>
      </c>
      <c r="O31" s="138" t="s">
        <v>2445</v>
      </c>
      <c r="P31" s="143"/>
      <c r="Q31" s="134" t="s">
        <v>2238</v>
      </c>
      <c r="R31" s="99"/>
      <c r="S31" s="99"/>
      <c r="T31" s="99"/>
      <c r="U31" s="129"/>
      <c r="V31" s="68"/>
    </row>
    <row r="32" spans="1:22" ht="18" x14ac:dyDescent="0.25">
      <c r="A32" s="138" t="str">
        <f>VLOOKUP(E32,'LISTADO ATM'!$A$2:$C$901,3,0)</f>
        <v>DISTRITO NACIONAL</v>
      </c>
      <c r="B32" s="144" t="s">
        <v>2666</v>
      </c>
      <c r="C32" s="94">
        <v>44461.802268518521</v>
      </c>
      <c r="D32" s="94" t="s">
        <v>2174</v>
      </c>
      <c r="E32" s="136">
        <v>281</v>
      </c>
      <c r="F32" s="138" t="str">
        <f>VLOOKUP(E32,VIP!$A$2:$O16113,2,0)</f>
        <v>DRBR737</v>
      </c>
      <c r="G32" s="138" t="str">
        <f>VLOOKUP(E32,'LISTADO ATM'!$A$2:$B$900,2,0)</f>
        <v xml:space="preserve">ATM S/M Pola Independencia </v>
      </c>
      <c r="H32" s="138" t="str">
        <f>VLOOKUP(E32,VIP!$A$2:$O21074,7,FALSE)</f>
        <v>Si</v>
      </c>
      <c r="I32" s="138" t="str">
        <f>VLOOKUP(E32,VIP!$A$2:$O13039,8,FALSE)</f>
        <v>Si</v>
      </c>
      <c r="J32" s="138" t="str">
        <f>VLOOKUP(E32,VIP!$A$2:$O12989,8,FALSE)</f>
        <v>Si</v>
      </c>
      <c r="K32" s="138" t="str">
        <f>VLOOKUP(E32,VIP!$A$2:$O16563,6,0)</f>
        <v>NO</v>
      </c>
      <c r="L32" s="143" t="s">
        <v>2238</v>
      </c>
      <c r="M32" s="93" t="s">
        <v>2437</v>
      </c>
      <c r="N32" s="93" t="s">
        <v>2443</v>
      </c>
      <c r="O32" s="138" t="s">
        <v>2445</v>
      </c>
      <c r="P32" s="143"/>
      <c r="Q32" s="134" t="s">
        <v>2238</v>
      </c>
      <c r="R32" s="99"/>
      <c r="S32" s="99"/>
      <c r="T32" s="99"/>
      <c r="U32" s="129"/>
      <c r="V32" s="68"/>
    </row>
    <row r="33" spans="1:27" ht="18" x14ac:dyDescent="0.25">
      <c r="A33" s="138" t="str">
        <f>VLOOKUP(E33,'LISTADO ATM'!$A$2:$C$901,3,0)</f>
        <v>DISTRITO NACIONAL</v>
      </c>
      <c r="B33" s="144" t="s">
        <v>2703</v>
      </c>
      <c r="C33" s="94">
        <v>44461.956296296295</v>
      </c>
      <c r="D33" s="94" t="s">
        <v>2174</v>
      </c>
      <c r="E33" s="136">
        <v>622</v>
      </c>
      <c r="F33" s="138" t="str">
        <f>VLOOKUP(E33,VIP!$A$2:$O16110,2,0)</f>
        <v>DRBR622</v>
      </c>
      <c r="G33" s="138" t="str">
        <f>VLOOKUP(E33,'LISTADO ATM'!$A$2:$B$900,2,0)</f>
        <v xml:space="preserve">ATM Ayuntamiento D.N. </v>
      </c>
      <c r="H33" s="138" t="str">
        <f>VLOOKUP(E33,VIP!$A$2:$O21071,7,FALSE)</f>
        <v>Si</v>
      </c>
      <c r="I33" s="138" t="str">
        <f>VLOOKUP(E33,VIP!$A$2:$O13036,8,FALSE)</f>
        <v>Si</v>
      </c>
      <c r="J33" s="138" t="str">
        <f>VLOOKUP(E33,VIP!$A$2:$O12986,8,FALSE)</f>
        <v>Si</v>
      </c>
      <c r="K33" s="138" t="str">
        <f>VLOOKUP(E33,VIP!$A$2:$O16560,6,0)</f>
        <v>NO</v>
      </c>
      <c r="L33" s="143" t="s">
        <v>2238</v>
      </c>
      <c r="M33" s="93" t="s">
        <v>2437</v>
      </c>
      <c r="N33" s="93" t="s">
        <v>2443</v>
      </c>
      <c r="O33" s="138" t="s">
        <v>2445</v>
      </c>
      <c r="P33" s="143"/>
      <c r="Q33" s="134" t="s">
        <v>2238</v>
      </c>
      <c r="R33" s="44"/>
      <c r="S33" s="44"/>
      <c r="T33" s="44"/>
      <c r="U33" s="44"/>
      <c r="V33" s="44"/>
      <c r="W33" s="99"/>
      <c r="X33" s="99"/>
      <c r="Y33" s="99"/>
      <c r="Z33" s="129"/>
      <c r="AA33" s="68"/>
    </row>
    <row r="34" spans="1:27" ht="18" x14ac:dyDescent="0.25">
      <c r="A34" s="138" t="str">
        <f>VLOOKUP(E34,'LISTADO ATM'!$A$2:$C$901,3,0)</f>
        <v>SUR</v>
      </c>
      <c r="B34" s="144" t="s">
        <v>2702</v>
      </c>
      <c r="C34" s="94">
        <v>44461.956990740742</v>
      </c>
      <c r="D34" s="94" t="s">
        <v>2174</v>
      </c>
      <c r="E34" s="136">
        <v>249</v>
      </c>
      <c r="F34" s="138" t="str">
        <f>VLOOKUP(E34,VIP!$A$2:$O16109,2,0)</f>
        <v>DRBR249</v>
      </c>
      <c r="G34" s="138" t="str">
        <f>VLOOKUP(E34,'LISTADO ATM'!$A$2:$B$900,2,0)</f>
        <v xml:space="preserve">ATM Banco Agrícola Neiba </v>
      </c>
      <c r="H34" s="138" t="str">
        <f>VLOOKUP(E34,VIP!$A$2:$O21070,7,FALSE)</f>
        <v>Si</v>
      </c>
      <c r="I34" s="138" t="str">
        <f>VLOOKUP(E34,VIP!$A$2:$O13035,8,FALSE)</f>
        <v>Si</v>
      </c>
      <c r="J34" s="138" t="str">
        <f>VLOOKUP(E34,VIP!$A$2:$O12985,8,FALSE)</f>
        <v>Si</v>
      </c>
      <c r="K34" s="138" t="str">
        <f>VLOOKUP(E34,VIP!$A$2:$O16559,6,0)</f>
        <v>NO</v>
      </c>
      <c r="L34" s="143" t="s">
        <v>2238</v>
      </c>
      <c r="M34" s="93" t="s">
        <v>2437</v>
      </c>
      <c r="N34" s="93" t="s">
        <v>2443</v>
      </c>
      <c r="O34" s="138" t="s">
        <v>2445</v>
      </c>
      <c r="P34" s="143"/>
      <c r="Q34" s="134" t="s">
        <v>2238</v>
      </c>
      <c r="R34" s="99"/>
      <c r="S34" s="99"/>
      <c r="T34" s="99"/>
      <c r="U34" s="129"/>
      <c r="V34" s="68"/>
    </row>
    <row r="35" spans="1:27" ht="18" x14ac:dyDescent="0.25">
      <c r="A35" s="138" t="str">
        <f>VLOOKUP(E35,'LISTADO ATM'!$A$2:$C$901,3,0)</f>
        <v>ESTE</v>
      </c>
      <c r="B35" s="144" t="s">
        <v>2738</v>
      </c>
      <c r="C35" s="94">
        <v>44462.010879629626</v>
      </c>
      <c r="D35" s="94" t="s">
        <v>2174</v>
      </c>
      <c r="E35" s="136">
        <v>309</v>
      </c>
      <c r="F35" s="138" t="str">
        <f>VLOOKUP(E35,VIP!$A$2:$O16124,2,0)</f>
        <v>DRBR309</v>
      </c>
      <c r="G35" s="138" t="str">
        <f>VLOOKUP(E35,'LISTADO ATM'!$A$2:$B$900,2,0)</f>
        <v xml:space="preserve">ATM Secrets Cap Cana I </v>
      </c>
      <c r="H35" s="138" t="str">
        <f>VLOOKUP(E35,VIP!$A$2:$O21085,7,FALSE)</f>
        <v>Si</v>
      </c>
      <c r="I35" s="138" t="str">
        <f>VLOOKUP(E35,VIP!$A$2:$O13050,8,FALSE)</f>
        <v>Si</v>
      </c>
      <c r="J35" s="138" t="str">
        <f>VLOOKUP(E35,VIP!$A$2:$O13000,8,FALSE)</f>
        <v>Si</v>
      </c>
      <c r="K35" s="138" t="str">
        <f>VLOOKUP(E35,VIP!$A$2:$O16574,6,0)</f>
        <v>NO</v>
      </c>
      <c r="L35" s="143" t="s">
        <v>2238</v>
      </c>
      <c r="M35" s="93" t="s">
        <v>2437</v>
      </c>
      <c r="N35" s="93" t="s">
        <v>2443</v>
      </c>
      <c r="O35" s="138" t="s">
        <v>2445</v>
      </c>
      <c r="P35" s="143"/>
      <c r="Q35" s="134" t="s">
        <v>2238</v>
      </c>
      <c r="R35" s="99"/>
      <c r="S35" s="99"/>
      <c r="T35" s="99"/>
      <c r="U35" s="129"/>
      <c r="V35" s="68"/>
    </row>
    <row r="36" spans="1:27" ht="18" x14ac:dyDescent="0.25">
      <c r="A36" s="138" t="str">
        <f>VLOOKUP(E36,'LISTADO ATM'!$A$2:$C$901,3,0)</f>
        <v>NORTE</v>
      </c>
      <c r="B36" s="144" t="s">
        <v>2734</v>
      </c>
      <c r="C36" s="94">
        <v>44462.071585648147</v>
      </c>
      <c r="D36" s="94" t="s">
        <v>2175</v>
      </c>
      <c r="E36" s="136">
        <v>364</v>
      </c>
      <c r="F36" s="138" t="str">
        <f>VLOOKUP(E36,VIP!$A$2:$O16120,2,0)</f>
        <v>DRBR364</v>
      </c>
      <c r="G36" s="138" t="str">
        <f>VLOOKUP(E36,'LISTADO ATM'!$A$2:$B$900,2,0)</f>
        <v>ATM Tabadom Holding Santiago</v>
      </c>
      <c r="H36" s="138" t="str">
        <f>VLOOKUP(E36,VIP!$A$2:$O21081,7,FALSE)</f>
        <v>Si</v>
      </c>
      <c r="I36" s="138" t="str">
        <f>VLOOKUP(E36,VIP!$A$2:$O13046,8,FALSE)</f>
        <v>Si</v>
      </c>
      <c r="J36" s="138" t="str">
        <f>VLOOKUP(E36,VIP!$A$2:$O12996,8,FALSE)</f>
        <v>Si</v>
      </c>
      <c r="K36" s="138" t="str">
        <f>VLOOKUP(E36,VIP!$A$2:$O16570,6,0)</f>
        <v>NO</v>
      </c>
      <c r="L36" s="143" t="s">
        <v>2238</v>
      </c>
      <c r="M36" s="93" t="s">
        <v>2437</v>
      </c>
      <c r="N36" s="93" t="s">
        <v>2443</v>
      </c>
      <c r="O36" s="138" t="s">
        <v>2632</v>
      </c>
      <c r="P36" s="143"/>
      <c r="Q36" s="134" t="s">
        <v>2238</v>
      </c>
      <c r="R36" s="99"/>
      <c r="S36" s="99"/>
      <c r="T36" s="99"/>
      <c r="U36" s="129"/>
      <c r="V36" s="68"/>
    </row>
    <row r="37" spans="1:27" ht="18" x14ac:dyDescent="0.25">
      <c r="A37" s="138" t="str">
        <f>VLOOKUP(E37,'LISTADO ATM'!$A$2:$C$901,3,0)</f>
        <v>ESTE</v>
      </c>
      <c r="B37" s="144" t="s">
        <v>2733</v>
      </c>
      <c r="C37" s="94">
        <v>44462.092037037037</v>
      </c>
      <c r="D37" s="94" t="s">
        <v>2174</v>
      </c>
      <c r="E37" s="136">
        <v>366</v>
      </c>
      <c r="F37" s="138" t="str">
        <f>VLOOKUP(E37,VIP!$A$2:$O16119,2,0)</f>
        <v>DRBR366</v>
      </c>
      <c r="G37" s="138" t="str">
        <f>VLOOKUP(E37,'LISTADO ATM'!$A$2:$B$900,2,0)</f>
        <v>ATM Oficina Boulevard (Higuey) II</v>
      </c>
      <c r="H37" s="138" t="str">
        <f>VLOOKUP(E37,VIP!$A$2:$O21080,7,FALSE)</f>
        <v>N/A</v>
      </c>
      <c r="I37" s="138" t="str">
        <f>VLOOKUP(E37,VIP!$A$2:$O13045,8,FALSE)</f>
        <v>N/A</v>
      </c>
      <c r="J37" s="138" t="str">
        <f>VLOOKUP(E37,VIP!$A$2:$O12995,8,FALSE)</f>
        <v>N/A</v>
      </c>
      <c r="K37" s="138" t="str">
        <f>VLOOKUP(E37,VIP!$A$2:$O16569,6,0)</f>
        <v>N/A</v>
      </c>
      <c r="L37" s="143" t="s">
        <v>2238</v>
      </c>
      <c r="M37" s="93" t="s">
        <v>2437</v>
      </c>
      <c r="N37" s="93" t="s">
        <v>2443</v>
      </c>
      <c r="O37" s="138" t="s">
        <v>2445</v>
      </c>
      <c r="P37" s="143"/>
      <c r="Q37" s="134" t="s">
        <v>2238</v>
      </c>
      <c r="R37" s="99"/>
      <c r="S37" s="99"/>
      <c r="T37" s="99"/>
      <c r="U37" s="129"/>
      <c r="V37" s="68"/>
    </row>
    <row r="38" spans="1:27" ht="18" x14ac:dyDescent="0.25">
      <c r="A38" s="138" t="str">
        <f>VLOOKUP(E38,'LISTADO ATM'!$A$2:$C$901,3,0)</f>
        <v>DISTRITO NACIONAL</v>
      </c>
      <c r="B38" s="144">
        <v>3336033634</v>
      </c>
      <c r="C38" s="94">
        <v>44460.833738425928</v>
      </c>
      <c r="D38" s="94" t="s">
        <v>2440</v>
      </c>
      <c r="E38" s="136">
        <v>54</v>
      </c>
      <c r="F38" s="138" t="str">
        <f>VLOOKUP(E38,VIP!$A$2:$O16122,2,0)</f>
        <v>DRBR054</v>
      </c>
      <c r="G38" s="138" t="str">
        <f>VLOOKUP(E38,'LISTADO ATM'!$A$2:$B$900,2,0)</f>
        <v xml:space="preserve">ATM Autoservicio Galería 360 </v>
      </c>
      <c r="H38" s="138" t="str">
        <f>VLOOKUP(E38,VIP!$A$2:$O21083,7,FALSE)</f>
        <v>Si</v>
      </c>
      <c r="I38" s="138" t="str">
        <f>VLOOKUP(E38,VIP!$A$2:$O13048,8,FALSE)</f>
        <v>Si</v>
      </c>
      <c r="J38" s="138" t="str">
        <f>VLOOKUP(E38,VIP!$A$2:$O12998,8,FALSE)</f>
        <v>Si</v>
      </c>
      <c r="K38" s="138" t="str">
        <f>VLOOKUP(E38,VIP!$A$2:$O16572,6,0)</f>
        <v>NO</v>
      </c>
      <c r="L38" s="143" t="s">
        <v>2606</v>
      </c>
      <c r="M38" s="93" t="s">
        <v>2437</v>
      </c>
      <c r="N38" s="93" t="s">
        <v>2443</v>
      </c>
      <c r="O38" s="138" t="s">
        <v>2444</v>
      </c>
      <c r="P38" s="143"/>
      <c r="Q38" s="134" t="s">
        <v>2606</v>
      </c>
      <c r="R38" s="99"/>
      <c r="S38" s="99"/>
      <c r="T38" s="99"/>
      <c r="U38" s="129"/>
      <c r="V38" s="68"/>
    </row>
    <row r="39" spans="1:27" ht="18" x14ac:dyDescent="0.25">
      <c r="A39" s="138" t="str">
        <f>VLOOKUP(E39,'LISTADO ATM'!$A$2:$C$901,3,0)</f>
        <v>DISTRITO NACIONAL</v>
      </c>
      <c r="B39" s="144" t="s">
        <v>2646</v>
      </c>
      <c r="C39" s="94">
        <v>44461.621481481481</v>
      </c>
      <c r="D39" s="94" t="s">
        <v>2440</v>
      </c>
      <c r="E39" s="136">
        <v>374</v>
      </c>
      <c r="F39" s="138" t="str">
        <f>VLOOKUP(E39,VIP!$A$2:$O16113,2,0)</f>
        <v>DRBR374</v>
      </c>
      <c r="G39" s="138" t="str">
        <f>VLOOKUP(E39,'LISTADO ATM'!$A$2:$B$900,2,0)</f>
        <v>Ofic. Dual Blue Mall #2</v>
      </c>
      <c r="H39" s="138" t="str">
        <f>VLOOKUP(E39,VIP!$A$2:$O21074,7,FALSE)</f>
        <v>Si</v>
      </c>
      <c r="I39" s="138" t="str">
        <f>VLOOKUP(E39,VIP!$A$2:$O13039,8,FALSE)</f>
        <v>Si</v>
      </c>
      <c r="J39" s="138" t="str">
        <f>VLOOKUP(E39,VIP!$A$2:$O12989,8,FALSE)</f>
        <v>Si</v>
      </c>
      <c r="K39" s="138" t="str">
        <f>VLOOKUP(E39,VIP!$A$2:$O16563,6,0)</f>
        <v>SI</v>
      </c>
      <c r="L39" s="143" t="s">
        <v>2606</v>
      </c>
      <c r="M39" s="93" t="s">
        <v>2437</v>
      </c>
      <c r="N39" s="93" t="s">
        <v>2443</v>
      </c>
      <c r="O39" s="138" t="s">
        <v>2444</v>
      </c>
      <c r="P39" s="143"/>
      <c r="Q39" s="134" t="s">
        <v>2647</v>
      </c>
      <c r="R39" s="99"/>
      <c r="S39" s="99"/>
      <c r="T39" s="99"/>
      <c r="U39" s="129"/>
      <c r="V39" s="68"/>
    </row>
    <row r="40" spans="1:27" ht="18" x14ac:dyDescent="0.25">
      <c r="A40" s="138" t="str">
        <f>VLOOKUP(E40,'LISTADO ATM'!$A$2:$C$901,3,0)</f>
        <v>DISTRITO NACIONAL</v>
      </c>
      <c r="B40" s="144">
        <v>3336032435</v>
      </c>
      <c r="C40" s="94">
        <v>44460.393321759257</v>
      </c>
      <c r="D40" s="94" t="s">
        <v>2440</v>
      </c>
      <c r="E40" s="136">
        <v>818</v>
      </c>
      <c r="F40" s="138" t="str">
        <f>VLOOKUP(E40,VIP!$A$2:$O16115,2,0)</f>
        <v>DRBR818</v>
      </c>
      <c r="G40" s="138" t="str">
        <f>VLOOKUP(E40,'LISTADO ATM'!$A$2:$B$900,2,0)</f>
        <v xml:space="preserve">ATM Juridicción Inmobiliaria </v>
      </c>
      <c r="H40" s="138" t="str">
        <f>VLOOKUP(E40,VIP!$A$2:$O21076,7,FALSE)</f>
        <v>No</v>
      </c>
      <c r="I40" s="138" t="str">
        <f>VLOOKUP(E40,VIP!$A$2:$O13041,8,FALSE)</f>
        <v>No</v>
      </c>
      <c r="J40" s="138" t="str">
        <f>VLOOKUP(E40,VIP!$A$2:$O12991,8,FALSE)</f>
        <v>No</v>
      </c>
      <c r="K40" s="138" t="str">
        <f>VLOOKUP(E40,VIP!$A$2:$O16565,6,0)</f>
        <v>NO</v>
      </c>
      <c r="L40" s="143" t="s">
        <v>2628</v>
      </c>
      <c r="M40" s="93" t="s">
        <v>2437</v>
      </c>
      <c r="N40" s="93" t="s">
        <v>2443</v>
      </c>
      <c r="O40" s="138" t="s">
        <v>2444</v>
      </c>
      <c r="P40" s="143"/>
      <c r="Q40" s="134" t="s">
        <v>2628</v>
      </c>
      <c r="R40" s="99"/>
      <c r="S40" s="99"/>
      <c r="T40" s="99"/>
      <c r="U40" s="129"/>
      <c r="V40" s="68"/>
    </row>
    <row r="41" spans="1:27" ht="18" x14ac:dyDescent="0.25">
      <c r="A41" s="138" t="str">
        <f>VLOOKUP(E41,'LISTADO ATM'!$A$2:$C$901,3,0)</f>
        <v>DISTRITO NACIONAL</v>
      </c>
      <c r="B41" s="144" t="s">
        <v>2634</v>
      </c>
      <c r="C41" s="94">
        <v>44461.467928240738</v>
      </c>
      <c r="D41" s="94" t="s">
        <v>2440</v>
      </c>
      <c r="E41" s="136">
        <v>983</v>
      </c>
      <c r="F41" s="138" t="str">
        <f>VLOOKUP(E41,VIP!$A$2:$O16111,2,0)</f>
        <v>DRBR983</v>
      </c>
      <c r="G41" s="138" t="str">
        <f>VLOOKUP(E41,'LISTADO ATM'!$A$2:$B$900,2,0)</f>
        <v xml:space="preserve">ATM Bravo República de Colombia </v>
      </c>
      <c r="H41" s="138" t="str">
        <f>VLOOKUP(E41,VIP!$A$2:$O21072,7,FALSE)</f>
        <v>Si</v>
      </c>
      <c r="I41" s="138" t="str">
        <f>VLOOKUP(E41,VIP!$A$2:$O13037,8,FALSE)</f>
        <v>No</v>
      </c>
      <c r="J41" s="138" t="str">
        <f>VLOOKUP(E41,VIP!$A$2:$O12987,8,FALSE)</f>
        <v>No</v>
      </c>
      <c r="K41" s="138" t="str">
        <f>VLOOKUP(E41,VIP!$A$2:$O16561,6,0)</f>
        <v>NO</v>
      </c>
      <c r="L41" s="143" t="s">
        <v>2628</v>
      </c>
      <c r="M41" s="93" t="s">
        <v>2437</v>
      </c>
      <c r="N41" s="93" t="s">
        <v>2443</v>
      </c>
      <c r="O41" s="138" t="s">
        <v>2444</v>
      </c>
      <c r="P41" s="143"/>
      <c r="Q41" s="134" t="s">
        <v>2628</v>
      </c>
      <c r="R41" s="99"/>
      <c r="S41" s="99"/>
      <c r="T41" s="99"/>
      <c r="U41" s="129"/>
      <c r="V41" s="68"/>
    </row>
    <row r="42" spans="1:27" ht="18" x14ac:dyDescent="0.25">
      <c r="A42" s="138" t="str">
        <f>VLOOKUP(E42,'LISTADO ATM'!$A$2:$C$901,3,0)</f>
        <v>ESTE</v>
      </c>
      <c r="B42" s="144" t="s">
        <v>2645</v>
      </c>
      <c r="C42" s="94">
        <v>44461.623171296298</v>
      </c>
      <c r="D42" s="94" t="s">
        <v>2459</v>
      </c>
      <c r="E42" s="136">
        <v>631</v>
      </c>
      <c r="F42" s="138" t="str">
        <f>VLOOKUP(E42,VIP!$A$2:$O16112,2,0)</f>
        <v>DRBR417</v>
      </c>
      <c r="G42" s="138" t="str">
        <f>VLOOKUP(E42,'LISTADO ATM'!$A$2:$B$900,2,0)</f>
        <v xml:space="preserve">ATM ASOCODEQUI (San Pedro) </v>
      </c>
      <c r="H42" s="138" t="str">
        <f>VLOOKUP(E42,VIP!$A$2:$O21073,7,FALSE)</f>
        <v>Si</v>
      </c>
      <c r="I42" s="138" t="str">
        <f>VLOOKUP(E42,VIP!$A$2:$O13038,8,FALSE)</f>
        <v>Si</v>
      </c>
      <c r="J42" s="138" t="str">
        <f>VLOOKUP(E42,VIP!$A$2:$O12988,8,FALSE)</f>
        <v>Si</v>
      </c>
      <c r="K42" s="138" t="str">
        <f>VLOOKUP(E42,VIP!$A$2:$O16562,6,0)</f>
        <v>NO</v>
      </c>
      <c r="L42" s="143" t="s">
        <v>2628</v>
      </c>
      <c r="M42" s="93" t="s">
        <v>2437</v>
      </c>
      <c r="N42" s="93" t="s">
        <v>2443</v>
      </c>
      <c r="O42" s="138" t="s">
        <v>2616</v>
      </c>
      <c r="P42" s="143"/>
      <c r="Q42" s="134" t="s">
        <v>2628</v>
      </c>
      <c r="R42" s="99"/>
      <c r="S42" s="99"/>
      <c r="T42" s="99"/>
      <c r="U42" s="129"/>
      <c r="V42" s="68"/>
    </row>
    <row r="43" spans="1:27" ht="18" x14ac:dyDescent="0.25">
      <c r="A43" s="138" t="str">
        <f>VLOOKUP(E43,'LISTADO ATM'!$A$2:$C$901,3,0)</f>
        <v>NORTE</v>
      </c>
      <c r="B43" s="144" t="s">
        <v>2693</v>
      </c>
      <c r="C43" s="94">
        <v>44461.664340277777</v>
      </c>
      <c r="D43" s="94" t="s">
        <v>2459</v>
      </c>
      <c r="E43" s="136">
        <v>405</v>
      </c>
      <c r="F43" s="138" t="str">
        <f>VLOOKUP(E43,VIP!$A$2:$O16142,2,0)</f>
        <v>DRBR405</v>
      </c>
      <c r="G43" s="138" t="str">
        <f>VLOOKUP(E43,'LISTADO ATM'!$A$2:$B$900,2,0)</f>
        <v xml:space="preserve">ATM UNP Loma de Cabrera </v>
      </c>
      <c r="H43" s="138" t="str">
        <f>VLOOKUP(E43,VIP!$A$2:$O21103,7,FALSE)</f>
        <v>Si</v>
      </c>
      <c r="I43" s="138" t="str">
        <f>VLOOKUP(E43,VIP!$A$2:$O13068,8,FALSE)</f>
        <v>Si</v>
      </c>
      <c r="J43" s="138" t="str">
        <f>VLOOKUP(E43,VIP!$A$2:$O13018,8,FALSE)</f>
        <v>Si</v>
      </c>
      <c r="K43" s="138" t="str">
        <f>VLOOKUP(E43,VIP!$A$2:$O16592,6,0)</f>
        <v>NO</v>
      </c>
      <c r="L43" s="143" t="s">
        <v>2628</v>
      </c>
      <c r="M43" s="93" t="s">
        <v>2437</v>
      </c>
      <c r="N43" s="93" t="s">
        <v>2443</v>
      </c>
      <c r="O43" s="138" t="s">
        <v>2616</v>
      </c>
      <c r="P43" s="143"/>
      <c r="Q43" s="134" t="s">
        <v>2628</v>
      </c>
      <c r="R43" s="99"/>
      <c r="S43" s="99"/>
      <c r="T43" s="99"/>
      <c r="U43" s="129"/>
      <c r="V43" s="68"/>
    </row>
    <row r="44" spans="1:27" ht="18" x14ac:dyDescent="0.25">
      <c r="A44" s="138" t="str">
        <f>VLOOKUP(E44,'LISTADO ATM'!$A$2:$C$901,3,0)</f>
        <v>DISTRITO NACIONAL</v>
      </c>
      <c r="B44" s="144" t="s">
        <v>2679</v>
      </c>
      <c r="C44" s="94">
        <v>44461.742361111108</v>
      </c>
      <c r="D44" s="94" t="s">
        <v>2440</v>
      </c>
      <c r="E44" s="136">
        <v>474</v>
      </c>
      <c r="F44" s="138" t="str">
        <f>VLOOKUP(E44,VIP!$A$2:$O16127,2,0)</f>
        <v>DRBR474</v>
      </c>
      <c r="G44" s="138" t="str">
        <f>VLOOKUP(E44,'LISTADO ATM'!$A$2:$B$900,2,0)</f>
        <v>Ofic. Dual Blue Mall #7</v>
      </c>
      <c r="H44" s="138" t="str">
        <f>VLOOKUP(E44,VIP!$A$2:$O21088,7,FALSE)</f>
        <v>Si</v>
      </c>
      <c r="I44" s="138" t="str">
        <f>VLOOKUP(E44,VIP!$A$2:$O13053,8,FALSE)</f>
        <v>Si</v>
      </c>
      <c r="J44" s="138" t="str">
        <f>VLOOKUP(E44,VIP!$A$2:$O13003,8,FALSE)</f>
        <v>Si</v>
      </c>
      <c r="K44" s="138" t="str">
        <f>VLOOKUP(E44,VIP!$A$2:$O16577,6,0)</f>
        <v>SI</v>
      </c>
      <c r="L44" s="143" t="s">
        <v>2628</v>
      </c>
      <c r="M44" s="93" t="s">
        <v>2437</v>
      </c>
      <c r="N44" s="93" t="s">
        <v>2443</v>
      </c>
      <c r="O44" s="138" t="s">
        <v>2444</v>
      </c>
      <c r="P44" s="143"/>
      <c r="Q44" s="134" t="s">
        <v>2628</v>
      </c>
      <c r="R44" s="99"/>
      <c r="S44" s="99"/>
      <c r="T44" s="99"/>
      <c r="U44" s="129"/>
      <c r="V44" s="68"/>
    </row>
    <row r="45" spans="1:27" ht="18" x14ac:dyDescent="0.25">
      <c r="A45" s="138" t="str">
        <f>VLOOKUP(E45,'LISTADO ATM'!$A$2:$C$901,3,0)</f>
        <v>DISTRITO NACIONAL</v>
      </c>
      <c r="B45" s="144" t="s">
        <v>2675</v>
      </c>
      <c r="C45" s="94">
        <v>44461.767326388886</v>
      </c>
      <c r="D45" s="94" t="s">
        <v>2459</v>
      </c>
      <c r="E45" s="136">
        <v>246</v>
      </c>
      <c r="F45" s="138" t="str">
        <f>VLOOKUP(E45,VIP!$A$2:$O16123,2,0)</f>
        <v>DRBR246</v>
      </c>
      <c r="G45" s="138" t="str">
        <f>VLOOKUP(E45,'LISTADO ATM'!$A$2:$B$900,2,0)</f>
        <v xml:space="preserve">ATM Oficina Torre BR (Lobby) </v>
      </c>
      <c r="H45" s="138" t="str">
        <f>VLOOKUP(E45,VIP!$A$2:$O21084,7,FALSE)</f>
        <v>Si</v>
      </c>
      <c r="I45" s="138" t="str">
        <f>VLOOKUP(E45,VIP!$A$2:$O13049,8,FALSE)</f>
        <v>Si</v>
      </c>
      <c r="J45" s="138" t="str">
        <f>VLOOKUP(E45,VIP!$A$2:$O12999,8,FALSE)</f>
        <v>Si</v>
      </c>
      <c r="K45" s="138" t="str">
        <f>VLOOKUP(E45,VIP!$A$2:$O16573,6,0)</f>
        <v>SI</v>
      </c>
      <c r="L45" s="143" t="s">
        <v>2628</v>
      </c>
      <c r="M45" s="93" t="s">
        <v>2437</v>
      </c>
      <c r="N45" s="93" t="s">
        <v>2443</v>
      </c>
      <c r="O45" s="138" t="s">
        <v>2616</v>
      </c>
      <c r="P45" s="143"/>
      <c r="Q45" s="134" t="s">
        <v>2628</v>
      </c>
      <c r="R45" s="99"/>
      <c r="S45" s="99"/>
      <c r="T45" s="99"/>
      <c r="U45" s="129"/>
      <c r="V45" s="68"/>
    </row>
    <row r="46" spans="1:27" ht="18" x14ac:dyDescent="0.25">
      <c r="A46" s="138" t="str">
        <f>VLOOKUP(E46,'LISTADO ATM'!$A$2:$C$901,3,0)</f>
        <v>DISTRITO NACIONAL</v>
      </c>
      <c r="B46" s="144" t="s">
        <v>2674</v>
      </c>
      <c r="C46" s="94">
        <v>44461.778113425928</v>
      </c>
      <c r="D46" s="94" t="s">
        <v>2440</v>
      </c>
      <c r="E46" s="136">
        <v>26</v>
      </c>
      <c r="F46" s="138" t="str">
        <f>VLOOKUP(E46,VIP!$A$2:$O16122,2,0)</f>
        <v>DRBR221</v>
      </c>
      <c r="G46" s="138" t="str">
        <f>VLOOKUP(E46,'LISTADO ATM'!$A$2:$B$900,2,0)</f>
        <v>ATM S/M Jumbo San Isidro</v>
      </c>
      <c r="H46" s="138" t="str">
        <f>VLOOKUP(E46,VIP!$A$2:$O21083,7,FALSE)</f>
        <v>Si</v>
      </c>
      <c r="I46" s="138" t="str">
        <f>VLOOKUP(E46,VIP!$A$2:$O13048,8,FALSE)</f>
        <v>Si</v>
      </c>
      <c r="J46" s="138" t="str">
        <f>VLOOKUP(E46,VIP!$A$2:$O12998,8,FALSE)</f>
        <v>Si</v>
      </c>
      <c r="K46" s="138" t="str">
        <f>VLOOKUP(E46,VIP!$A$2:$O16572,6,0)</f>
        <v>NO</v>
      </c>
      <c r="L46" s="143" t="s">
        <v>2628</v>
      </c>
      <c r="M46" s="93" t="s">
        <v>2437</v>
      </c>
      <c r="N46" s="93" t="s">
        <v>2443</v>
      </c>
      <c r="O46" s="138" t="s">
        <v>2444</v>
      </c>
      <c r="P46" s="143"/>
      <c r="Q46" s="134" t="s">
        <v>2628</v>
      </c>
      <c r="R46" s="99"/>
      <c r="S46" s="99"/>
      <c r="T46" s="99"/>
      <c r="U46" s="129"/>
      <c r="V46" s="68"/>
    </row>
    <row r="47" spans="1:27" ht="18" x14ac:dyDescent="0.25">
      <c r="A47" s="138" t="str">
        <f>VLOOKUP(E47,'LISTADO ATM'!$A$2:$C$901,3,0)</f>
        <v>SUR</v>
      </c>
      <c r="B47" s="144">
        <v>3336032702</v>
      </c>
      <c r="C47" s="94">
        <v>44460.469861111109</v>
      </c>
      <c r="D47" s="94" t="s">
        <v>2459</v>
      </c>
      <c r="E47" s="136">
        <v>699</v>
      </c>
      <c r="F47" s="138" t="str">
        <f>VLOOKUP(E47,VIP!$A$2:$O16130,2,0)</f>
        <v>DRBR699</v>
      </c>
      <c r="G47" s="138" t="str">
        <f>VLOOKUP(E47,'LISTADO ATM'!$A$2:$B$900,2,0)</f>
        <v>ATM S/M Bravo Bani</v>
      </c>
      <c r="H47" s="138" t="str">
        <f>VLOOKUP(E47,VIP!$A$2:$O21091,7,FALSE)</f>
        <v>NO</v>
      </c>
      <c r="I47" s="138" t="str">
        <f>VLOOKUP(E47,VIP!$A$2:$O13056,8,FALSE)</f>
        <v>SI</v>
      </c>
      <c r="J47" s="138" t="str">
        <f>VLOOKUP(E47,VIP!$A$2:$O13006,8,FALSE)</f>
        <v>SI</v>
      </c>
      <c r="K47" s="138" t="str">
        <f>VLOOKUP(E47,VIP!$A$2:$O16580,6,0)</f>
        <v>NO</v>
      </c>
      <c r="L47" s="143" t="s">
        <v>2433</v>
      </c>
      <c r="M47" s="93" t="s">
        <v>2437</v>
      </c>
      <c r="N47" s="93" t="s">
        <v>2443</v>
      </c>
      <c r="O47" s="138" t="s">
        <v>2616</v>
      </c>
      <c r="P47" s="143"/>
      <c r="Q47" s="134" t="s">
        <v>2433</v>
      </c>
      <c r="R47" s="99"/>
      <c r="S47" s="99"/>
      <c r="T47" s="99"/>
      <c r="U47" s="129"/>
      <c r="V47" s="68"/>
    </row>
    <row r="48" spans="1:27" ht="18" x14ac:dyDescent="0.25">
      <c r="A48" s="138" t="str">
        <f>VLOOKUP(E48,'LISTADO ATM'!$A$2:$C$901,3,0)</f>
        <v>DISTRITO NACIONAL</v>
      </c>
      <c r="B48" s="144">
        <v>3336030524</v>
      </c>
      <c r="C48" s="94">
        <v>44460.866712962961</v>
      </c>
      <c r="D48" s="94" t="s">
        <v>2614</v>
      </c>
      <c r="E48" s="136">
        <v>406</v>
      </c>
      <c r="F48" s="138" t="str">
        <f>VLOOKUP(E48,VIP!$A$2:$O16114,2,0)</f>
        <v>DRBR406</v>
      </c>
      <c r="G48" s="138" t="str">
        <f>VLOOKUP(E48,'LISTADO ATM'!$A$2:$B$900,2,0)</f>
        <v xml:space="preserve">ATM UNP Plaza Lama Máximo Gómez </v>
      </c>
      <c r="H48" s="138" t="str">
        <f>VLOOKUP(E48,VIP!$A$2:$O21075,7,FALSE)</f>
        <v>Si</v>
      </c>
      <c r="I48" s="138" t="str">
        <f>VLOOKUP(E48,VIP!$A$2:$O13040,8,FALSE)</f>
        <v>Si</v>
      </c>
      <c r="J48" s="138" t="str">
        <f>VLOOKUP(E48,VIP!$A$2:$O12990,8,FALSE)</f>
        <v>Si</v>
      </c>
      <c r="K48" s="138" t="str">
        <f>VLOOKUP(E48,VIP!$A$2:$O16564,6,0)</f>
        <v>SI</v>
      </c>
      <c r="L48" s="143" t="s">
        <v>2433</v>
      </c>
      <c r="M48" s="93" t="s">
        <v>2437</v>
      </c>
      <c r="N48" s="93" t="s">
        <v>2443</v>
      </c>
      <c r="O48" s="138" t="s">
        <v>2615</v>
      </c>
      <c r="P48" s="143"/>
      <c r="Q48" s="134" t="s">
        <v>2433</v>
      </c>
      <c r="R48" s="99"/>
      <c r="S48" s="99"/>
      <c r="T48" s="99"/>
      <c r="U48" s="129"/>
      <c r="V48" s="68"/>
    </row>
    <row r="49" spans="1:22" ht="18" x14ac:dyDescent="0.25">
      <c r="A49" s="138" t="str">
        <f>VLOOKUP(E49,'LISTADO ATM'!$A$2:$C$901,3,0)</f>
        <v>ESTE</v>
      </c>
      <c r="B49" s="144" t="s">
        <v>2640</v>
      </c>
      <c r="C49" s="94">
        <v>44461.419814814813</v>
      </c>
      <c r="D49" s="94" t="s">
        <v>2459</v>
      </c>
      <c r="E49" s="136">
        <v>772</v>
      </c>
      <c r="F49" s="138" t="str">
        <f>VLOOKUP(E49,VIP!$A$2:$O16136,2,0)</f>
        <v>DRBR215</v>
      </c>
      <c r="G49" s="138" t="str">
        <f>VLOOKUP(E49,'LISTADO ATM'!$A$2:$B$900,2,0)</f>
        <v xml:space="preserve">ATM UNP Yamasá </v>
      </c>
      <c r="H49" s="138" t="str">
        <f>VLOOKUP(E49,VIP!$A$2:$O21097,7,FALSE)</f>
        <v>Si</v>
      </c>
      <c r="I49" s="138" t="str">
        <f>VLOOKUP(E49,VIP!$A$2:$O13062,8,FALSE)</f>
        <v>Si</v>
      </c>
      <c r="J49" s="138" t="str">
        <f>VLOOKUP(E49,VIP!$A$2:$O13012,8,FALSE)</f>
        <v>Si</v>
      </c>
      <c r="K49" s="138" t="str">
        <f>VLOOKUP(E49,VIP!$A$2:$O16586,6,0)</f>
        <v>NO</v>
      </c>
      <c r="L49" s="143" t="s">
        <v>2433</v>
      </c>
      <c r="M49" s="93" t="s">
        <v>2437</v>
      </c>
      <c r="N49" s="93" t="s">
        <v>2443</v>
      </c>
      <c r="O49" s="138" t="s">
        <v>2616</v>
      </c>
      <c r="P49" s="143"/>
      <c r="Q49" s="134" t="s">
        <v>2433</v>
      </c>
      <c r="R49" s="99"/>
      <c r="S49" s="99"/>
      <c r="T49" s="99"/>
      <c r="U49" s="129"/>
      <c r="V49" s="68"/>
    </row>
    <row r="50" spans="1:22" ht="18" x14ac:dyDescent="0.25">
      <c r="A50" s="138" t="str">
        <f>VLOOKUP(E50,'LISTADO ATM'!$A$2:$C$901,3,0)</f>
        <v>DISTRITO NACIONAL</v>
      </c>
      <c r="B50" s="144" t="s">
        <v>2636</v>
      </c>
      <c r="C50" s="94">
        <v>44461.457233796296</v>
      </c>
      <c r="D50" s="94" t="s">
        <v>2440</v>
      </c>
      <c r="E50" s="136">
        <v>618</v>
      </c>
      <c r="F50" s="138" t="str">
        <f>VLOOKUP(E50,VIP!$A$2:$O16119,2,0)</f>
        <v>DRBR618</v>
      </c>
      <c r="G50" s="138" t="str">
        <f>VLOOKUP(E50,'LISTADO ATM'!$A$2:$B$900,2,0)</f>
        <v xml:space="preserve">ATM Bienes Nacionales </v>
      </c>
      <c r="H50" s="138" t="str">
        <f>VLOOKUP(E50,VIP!$A$2:$O21080,7,FALSE)</f>
        <v>Si</v>
      </c>
      <c r="I50" s="138" t="str">
        <f>VLOOKUP(E50,VIP!$A$2:$O13045,8,FALSE)</f>
        <v>Si</v>
      </c>
      <c r="J50" s="138" t="str">
        <f>VLOOKUP(E50,VIP!$A$2:$O12995,8,FALSE)</f>
        <v>Si</v>
      </c>
      <c r="K50" s="138" t="str">
        <f>VLOOKUP(E50,VIP!$A$2:$O16569,6,0)</f>
        <v>NO</v>
      </c>
      <c r="L50" s="143" t="s">
        <v>2433</v>
      </c>
      <c r="M50" s="93" t="s">
        <v>2437</v>
      </c>
      <c r="N50" s="93" t="s">
        <v>2443</v>
      </c>
      <c r="O50" s="138" t="s">
        <v>2444</v>
      </c>
      <c r="P50" s="143"/>
      <c r="Q50" s="134" t="s">
        <v>2433</v>
      </c>
      <c r="R50" s="99"/>
      <c r="S50" s="99"/>
      <c r="T50" s="99"/>
      <c r="U50" s="129"/>
      <c r="V50" s="68"/>
    </row>
    <row r="51" spans="1:22" ht="18" x14ac:dyDescent="0.25">
      <c r="A51" s="138" t="str">
        <f>VLOOKUP(E51,'LISTADO ATM'!$A$2:$C$901,3,0)</f>
        <v>DISTRITO NACIONAL</v>
      </c>
      <c r="B51" s="144" t="s">
        <v>2691</v>
      </c>
      <c r="C51" s="94">
        <v>44461.693923611114</v>
      </c>
      <c r="D51" s="94" t="s">
        <v>2440</v>
      </c>
      <c r="E51" s="136">
        <v>611</v>
      </c>
      <c r="F51" s="138" t="str">
        <f>VLOOKUP(E51,VIP!$A$2:$O16139,2,0)</f>
        <v>DRBR611</v>
      </c>
      <c r="G51" s="138" t="str">
        <f>VLOOKUP(E51,'LISTADO ATM'!$A$2:$B$900,2,0)</f>
        <v xml:space="preserve">ATM DGII Sede Central </v>
      </c>
      <c r="H51" s="138" t="str">
        <f>VLOOKUP(E51,VIP!$A$2:$O21100,7,FALSE)</f>
        <v>Si</v>
      </c>
      <c r="I51" s="138" t="str">
        <f>VLOOKUP(E51,VIP!$A$2:$O13065,8,FALSE)</f>
        <v>Si</v>
      </c>
      <c r="J51" s="138" t="str">
        <f>VLOOKUP(E51,VIP!$A$2:$O13015,8,FALSE)</f>
        <v>Si</v>
      </c>
      <c r="K51" s="138" t="str">
        <f>VLOOKUP(E51,VIP!$A$2:$O16589,6,0)</f>
        <v>NO</v>
      </c>
      <c r="L51" s="143" t="s">
        <v>2433</v>
      </c>
      <c r="M51" s="93" t="s">
        <v>2437</v>
      </c>
      <c r="N51" s="93" t="s">
        <v>2443</v>
      </c>
      <c r="O51" s="138" t="s">
        <v>2444</v>
      </c>
      <c r="P51" s="143"/>
      <c r="Q51" s="134" t="s">
        <v>2433</v>
      </c>
      <c r="R51" s="99"/>
      <c r="S51" s="99"/>
      <c r="T51" s="99"/>
      <c r="U51" s="129"/>
      <c r="V51" s="68"/>
    </row>
    <row r="52" spans="1:22" ht="18" x14ac:dyDescent="0.25">
      <c r="A52" s="138" t="str">
        <f>VLOOKUP(E52,'LISTADO ATM'!$A$2:$C$901,3,0)</f>
        <v>DISTRITO NACIONAL</v>
      </c>
      <c r="B52" s="144" t="s">
        <v>2690</v>
      </c>
      <c r="C52" s="94">
        <v>44461.696979166663</v>
      </c>
      <c r="D52" s="94" t="s">
        <v>2440</v>
      </c>
      <c r="E52" s="136">
        <v>486</v>
      </c>
      <c r="F52" s="138" t="str">
        <f>VLOOKUP(E52,VIP!$A$2:$O16138,2,0)</f>
        <v>DRBR486</v>
      </c>
      <c r="G52" s="138" t="str">
        <f>VLOOKUP(E52,'LISTADO ATM'!$A$2:$B$900,2,0)</f>
        <v xml:space="preserve">ATM Olé La Caleta </v>
      </c>
      <c r="H52" s="138" t="str">
        <f>VLOOKUP(E52,VIP!$A$2:$O21099,7,FALSE)</f>
        <v>Si</v>
      </c>
      <c r="I52" s="138" t="str">
        <f>VLOOKUP(E52,VIP!$A$2:$O13064,8,FALSE)</f>
        <v>Si</v>
      </c>
      <c r="J52" s="138" t="str">
        <f>VLOOKUP(E52,VIP!$A$2:$O13014,8,FALSE)</f>
        <v>Si</v>
      </c>
      <c r="K52" s="138" t="str">
        <f>VLOOKUP(E52,VIP!$A$2:$O16588,6,0)</f>
        <v>NO</v>
      </c>
      <c r="L52" s="143" t="s">
        <v>2433</v>
      </c>
      <c r="M52" s="93" t="s">
        <v>2437</v>
      </c>
      <c r="N52" s="93" t="s">
        <v>2443</v>
      </c>
      <c r="O52" s="138" t="s">
        <v>2444</v>
      </c>
      <c r="P52" s="143"/>
      <c r="Q52" s="134" t="s">
        <v>2433</v>
      </c>
      <c r="R52" s="99"/>
      <c r="S52" s="99"/>
      <c r="T52" s="99"/>
      <c r="U52" s="129"/>
      <c r="V52" s="68"/>
    </row>
    <row r="53" spans="1:22" ht="18" x14ac:dyDescent="0.25">
      <c r="A53" s="138" t="str">
        <f>VLOOKUP(E53,'LISTADO ATM'!$A$2:$C$901,3,0)</f>
        <v>DISTRITO NACIONAL</v>
      </c>
      <c r="B53" s="144" t="s">
        <v>2671</v>
      </c>
      <c r="C53" s="94">
        <v>44461.79173611111</v>
      </c>
      <c r="D53" s="94" t="s">
        <v>2440</v>
      </c>
      <c r="E53" s="136">
        <v>415</v>
      </c>
      <c r="F53" s="138" t="str">
        <f>VLOOKUP(E53,VIP!$A$2:$O16118,2,0)</f>
        <v>DRBR415</v>
      </c>
      <c r="G53" s="138" t="str">
        <f>VLOOKUP(E53,'LISTADO ATM'!$A$2:$B$900,2,0)</f>
        <v xml:space="preserve">ATM Autobanco San Martín I </v>
      </c>
      <c r="H53" s="138" t="str">
        <f>VLOOKUP(E53,VIP!$A$2:$O21079,7,FALSE)</f>
        <v>Si</v>
      </c>
      <c r="I53" s="138" t="str">
        <f>VLOOKUP(E53,VIP!$A$2:$O13044,8,FALSE)</f>
        <v>Si</v>
      </c>
      <c r="J53" s="138" t="str">
        <f>VLOOKUP(E53,VIP!$A$2:$O12994,8,FALSE)</f>
        <v>Si</v>
      </c>
      <c r="K53" s="138" t="str">
        <f>VLOOKUP(E53,VIP!$A$2:$O16568,6,0)</f>
        <v>NO</v>
      </c>
      <c r="L53" s="143" t="s">
        <v>2433</v>
      </c>
      <c r="M53" s="93" t="s">
        <v>2437</v>
      </c>
      <c r="N53" s="93" t="s">
        <v>2443</v>
      </c>
      <c r="O53" s="138" t="s">
        <v>2444</v>
      </c>
      <c r="P53" s="143"/>
      <c r="Q53" s="134" t="s">
        <v>2433</v>
      </c>
      <c r="R53" s="99"/>
      <c r="S53" s="99"/>
      <c r="T53" s="99"/>
      <c r="U53" s="129"/>
      <c r="V53" s="68"/>
    </row>
    <row r="54" spans="1:22" ht="18" x14ac:dyDescent="0.25">
      <c r="A54" s="138" t="str">
        <f>VLOOKUP(E54,'LISTADO ATM'!$A$2:$C$901,3,0)</f>
        <v>DISTRITO NACIONAL</v>
      </c>
      <c r="B54" s="144" t="s">
        <v>2664</v>
      </c>
      <c r="C54" s="94">
        <v>44461.811620370368</v>
      </c>
      <c r="D54" s="94" t="s">
        <v>2440</v>
      </c>
      <c r="E54" s="136">
        <v>232</v>
      </c>
      <c r="F54" s="138" t="str">
        <f>VLOOKUP(E54,VIP!$A$2:$O16111,2,0)</f>
        <v>DRBR232</v>
      </c>
      <c r="G54" s="138" t="str">
        <f>VLOOKUP(E54,'LISTADO ATM'!$A$2:$B$900,2,0)</f>
        <v xml:space="preserve">ATM S/M Nacional Charles de Gaulle </v>
      </c>
      <c r="H54" s="138" t="str">
        <f>VLOOKUP(E54,VIP!$A$2:$O21072,7,FALSE)</f>
        <v>Si</v>
      </c>
      <c r="I54" s="138" t="str">
        <f>VLOOKUP(E54,VIP!$A$2:$O13037,8,FALSE)</f>
        <v>Si</v>
      </c>
      <c r="J54" s="138" t="str">
        <f>VLOOKUP(E54,VIP!$A$2:$O12987,8,FALSE)</f>
        <v>Si</v>
      </c>
      <c r="K54" s="138" t="str">
        <f>VLOOKUP(E54,VIP!$A$2:$O16561,6,0)</f>
        <v>SI</v>
      </c>
      <c r="L54" s="143" t="s">
        <v>2433</v>
      </c>
      <c r="M54" s="93" t="s">
        <v>2437</v>
      </c>
      <c r="N54" s="93" t="s">
        <v>2443</v>
      </c>
      <c r="O54" s="138" t="s">
        <v>2444</v>
      </c>
      <c r="P54" s="143"/>
      <c r="Q54" s="134" t="s">
        <v>2433</v>
      </c>
      <c r="R54" s="99"/>
      <c r="S54" s="99"/>
      <c r="T54" s="99"/>
      <c r="U54" s="129"/>
      <c r="V54" s="68"/>
    </row>
    <row r="55" spans="1:22" ht="18" x14ac:dyDescent="0.25">
      <c r="A55" s="138" t="str">
        <f>VLOOKUP(E55,'LISTADO ATM'!$A$2:$C$901,3,0)</f>
        <v>NORTE</v>
      </c>
      <c r="B55" s="144">
        <v>3336035120</v>
      </c>
      <c r="C55" s="94">
        <v>44461.892280092594</v>
      </c>
      <c r="D55" s="94" t="s">
        <v>2459</v>
      </c>
      <c r="E55" s="136">
        <v>501</v>
      </c>
      <c r="F55" s="138" t="str">
        <f>VLOOKUP(E55,VIP!$A$2:$O16128,2,0)</f>
        <v>DRBR501</v>
      </c>
      <c r="G55" s="138" t="str">
        <f>VLOOKUP(E55,'LISTADO ATM'!$A$2:$B$900,2,0)</f>
        <v xml:space="preserve">ATM UNP La Canela </v>
      </c>
      <c r="H55" s="138" t="str">
        <f>VLOOKUP(E55,VIP!$A$2:$O21089,7,FALSE)</f>
        <v>Si</v>
      </c>
      <c r="I55" s="138" t="str">
        <f>VLOOKUP(E55,VIP!$A$2:$O13054,8,FALSE)</f>
        <v>Si</v>
      </c>
      <c r="J55" s="138" t="str">
        <f>VLOOKUP(E55,VIP!$A$2:$O13004,8,FALSE)</f>
        <v>Si</v>
      </c>
      <c r="K55" s="138" t="str">
        <f>VLOOKUP(E55,VIP!$A$2:$O16578,6,0)</f>
        <v>NO</v>
      </c>
      <c r="L55" s="143" t="s">
        <v>2433</v>
      </c>
      <c r="M55" s="93" t="s">
        <v>2437</v>
      </c>
      <c r="N55" s="93" t="s">
        <v>2443</v>
      </c>
      <c r="O55" s="138" t="s">
        <v>2621</v>
      </c>
      <c r="P55" s="143"/>
      <c r="Q55" s="134" t="s">
        <v>2433</v>
      </c>
      <c r="R55" s="99"/>
      <c r="S55" s="99"/>
      <c r="T55" s="99"/>
      <c r="U55" s="129"/>
      <c r="V55" s="68"/>
    </row>
    <row r="56" spans="1:22" ht="18" x14ac:dyDescent="0.25">
      <c r="A56" s="138" t="str">
        <f>VLOOKUP(E56,'LISTADO ATM'!$A$2:$C$901,3,0)</f>
        <v>DISTRITO NACIONAL</v>
      </c>
      <c r="B56" s="144" t="s">
        <v>2663</v>
      </c>
      <c r="C56" s="94">
        <v>44461.814317129632</v>
      </c>
      <c r="D56" s="94" t="s">
        <v>2440</v>
      </c>
      <c r="E56" s="136">
        <v>32</v>
      </c>
      <c r="F56" s="138" t="str">
        <f>VLOOKUP(E56,VIP!$A$2:$O16110,2,0)</f>
        <v>DRBR032</v>
      </c>
      <c r="G56" s="138" t="str">
        <f>VLOOKUP(E56,'LISTADO ATM'!$A$2:$B$900,2,0)</f>
        <v xml:space="preserve">ATM Oficina San Martín II </v>
      </c>
      <c r="H56" s="138" t="str">
        <f>VLOOKUP(E56,VIP!$A$2:$O21071,7,FALSE)</f>
        <v>Si</v>
      </c>
      <c r="I56" s="138" t="str">
        <f>VLOOKUP(E56,VIP!$A$2:$O13036,8,FALSE)</f>
        <v>Si</v>
      </c>
      <c r="J56" s="138" t="str">
        <f>VLOOKUP(E56,VIP!$A$2:$O12986,8,FALSE)</f>
        <v>Si</v>
      </c>
      <c r="K56" s="138" t="str">
        <f>VLOOKUP(E56,VIP!$A$2:$O16560,6,0)</f>
        <v>NO</v>
      </c>
      <c r="L56" s="143" t="s">
        <v>2433</v>
      </c>
      <c r="M56" s="93" t="s">
        <v>2437</v>
      </c>
      <c r="N56" s="93" t="s">
        <v>2443</v>
      </c>
      <c r="O56" s="138" t="s">
        <v>2444</v>
      </c>
      <c r="P56" s="143"/>
      <c r="Q56" s="134" t="s">
        <v>2433</v>
      </c>
      <c r="R56" s="99"/>
      <c r="S56" s="99"/>
      <c r="T56" s="99"/>
      <c r="U56" s="129"/>
      <c r="V56" s="68"/>
    </row>
    <row r="57" spans="1:22" ht="18" x14ac:dyDescent="0.25">
      <c r="A57" s="138" t="str">
        <f>VLOOKUP(E57,'LISTADO ATM'!$A$2:$C$901,3,0)</f>
        <v>NORTE</v>
      </c>
      <c r="B57" s="144">
        <v>3336033562</v>
      </c>
      <c r="C57" s="94">
        <v>44460.728159722225</v>
      </c>
      <c r="D57" s="94" t="s">
        <v>2175</v>
      </c>
      <c r="E57" s="136">
        <v>257</v>
      </c>
      <c r="F57" s="138" t="str">
        <f>VLOOKUP(E57,VIP!$A$2:$O16137,2,0)</f>
        <v>DRBR257</v>
      </c>
      <c r="G57" s="138" t="str">
        <f>VLOOKUP(E57,'LISTADO ATM'!$A$2:$B$900,2,0)</f>
        <v xml:space="preserve">ATM S/M Pola (Santiago) </v>
      </c>
      <c r="H57" s="138" t="str">
        <f>VLOOKUP(E57,VIP!$A$2:$O21098,7,FALSE)</f>
        <v>Si</v>
      </c>
      <c r="I57" s="138" t="str">
        <f>VLOOKUP(E57,VIP!$A$2:$O13063,8,FALSE)</f>
        <v>Si</v>
      </c>
      <c r="J57" s="138" t="str">
        <f>VLOOKUP(E57,VIP!$A$2:$O13013,8,FALSE)</f>
        <v>Si</v>
      </c>
      <c r="K57" s="138" t="str">
        <f>VLOOKUP(E57,VIP!$A$2:$O16587,6,0)</f>
        <v>NO</v>
      </c>
      <c r="L57" s="143" t="s">
        <v>2629</v>
      </c>
      <c r="M57" s="93" t="s">
        <v>2437</v>
      </c>
      <c r="N57" s="93" t="s">
        <v>2443</v>
      </c>
      <c r="O57" s="138" t="s">
        <v>2625</v>
      </c>
      <c r="P57" s="143"/>
      <c r="Q57" s="134" t="s">
        <v>2629</v>
      </c>
      <c r="R57" s="99"/>
      <c r="S57" s="99"/>
      <c r="T57" s="99"/>
      <c r="U57" s="129"/>
      <c r="V57" s="68"/>
    </row>
    <row r="58" spans="1:22" ht="18" x14ac:dyDescent="0.25">
      <c r="A58" s="138" t="str">
        <f>VLOOKUP(E58,'LISTADO ATM'!$A$2:$C$901,3,0)</f>
        <v>DISTRITO NACIONAL</v>
      </c>
      <c r="B58" s="144" t="s">
        <v>2683</v>
      </c>
      <c r="C58" s="94">
        <v>44461.733865740738</v>
      </c>
      <c r="D58" s="94" t="s">
        <v>2174</v>
      </c>
      <c r="E58" s="136">
        <v>719</v>
      </c>
      <c r="F58" s="138" t="str">
        <f>VLOOKUP(E58,VIP!$A$2:$O16131,2,0)</f>
        <v>DRBR419</v>
      </c>
      <c r="G58" s="138" t="str">
        <f>VLOOKUP(E58,'LISTADO ATM'!$A$2:$B$900,2,0)</f>
        <v xml:space="preserve">ATM Ayuntamiento Municipal San Luís </v>
      </c>
      <c r="H58" s="138" t="str">
        <f>VLOOKUP(E58,VIP!$A$2:$O21092,7,FALSE)</f>
        <v>Si</v>
      </c>
      <c r="I58" s="138" t="str">
        <f>VLOOKUP(E58,VIP!$A$2:$O13057,8,FALSE)</f>
        <v>Si</v>
      </c>
      <c r="J58" s="138" t="str">
        <f>VLOOKUP(E58,VIP!$A$2:$O13007,8,FALSE)</f>
        <v>Si</v>
      </c>
      <c r="K58" s="138" t="str">
        <f>VLOOKUP(E58,VIP!$A$2:$O16581,6,0)</f>
        <v>NO</v>
      </c>
      <c r="L58" s="143" t="s">
        <v>2629</v>
      </c>
      <c r="M58" s="93" t="s">
        <v>2437</v>
      </c>
      <c r="N58" s="93" t="s">
        <v>2443</v>
      </c>
      <c r="O58" s="138" t="s">
        <v>2445</v>
      </c>
      <c r="P58" s="143"/>
      <c r="Q58" s="134" t="s">
        <v>2629</v>
      </c>
      <c r="R58" s="99"/>
      <c r="S58" s="99"/>
      <c r="T58" s="99"/>
      <c r="U58" s="129"/>
      <c r="V58" s="68"/>
    </row>
    <row r="59" spans="1:22" ht="18" x14ac:dyDescent="0.25">
      <c r="A59" s="138" t="str">
        <f>VLOOKUP(E59,'LISTADO ATM'!$A$2:$C$901,3,0)</f>
        <v>NORTE</v>
      </c>
      <c r="B59" s="144" t="s">
        <v>2721</v>
      </c>
      <c r="C59" s="94">
        <v>44461.890659722223</v>
      </c>
      <c r="D59" s="94" t="s">
        <v>2175</v>
      </c>
      <c r="E59" s="136">
        <v>74</v>
      </c>
      <c r="F59" s="138" t="str">
        <f>VLOOKUP(E59,VIP!$A$2:$O16130,2,0)</f>
        <v>DRBR074</v>
      </c>
      <c r="G59" s="138" t="str">
        <f>VLOOKUP(E59,'LISTADO ATM'!$A$2:$B$900,2,0)</f>
        <v xml:space="preserve">ATM Oficina Sosúa </v>
      </c>
      <c r="H59" s="138" t="str">
        <f>VLOOKUP(E59,VIP!$A$2:$O21091,7,FALSE)</f>
        <v>Si</v>
      </c>
      <c r="I59" s="138" t="str">
        <f>VLOOKUP(E59,VIP!$A$2:$O13056,8,FALSE)</f>
        <v>Si</v>
      </c>
      <c r="J59" s="138" t="str">
        <f>VLOOKUP(E59,VIP!$A$2:$O13006,8,FALSE)</f>
        <v>Si</v>
      </c>
      <c r="K59" s="138" t="str">
        <f>VLOOKUP(E59,VIP!$A$2:$O16580,6,0)</f>
        <v>NO</v>
      </c>
      <c r="L59" s="143" t="s">
        <v>2629</v>
      </c>
      <c r="M59" s="93" t="s">
        <v>2437</v>
      </c>
      <c r="N59" s="93" t="s">
        <v>2443</v>
      </c>
      <c r="O59" s="138" t="s">
        <v>2625</v>
      </c>
      <c r="P59" s="143"/>
      <c r="Q59" s="134" t="s">
        <v>2629</v>
      </c>
      <c r="R59" s="99"/>
      <c r="S59" s="99"/>
      <c r="T59" s="99"/>
      <c r="U59" s="129"/>
      <c r="V59" s="68"/>
    </row>
    <row r="60" spans="1:22" ht="18" x14ac:dyDescent="0.25">
      <c r="A60" s="138" t="str">
        <f>VLOOKUP(E60,'LISTADO ATM'!$A$2:$C$901,3,0)</f>
        <v>NORTE</v>
      </c>
      <c r="B60" s="144" t="s">
        <v>2708</v>
      </c>
      <c r="C60" s="94">
        <v>44461.9452662037</v>
      </c>
      <c r="D60" s="94" t="s">
        <v>2175</v>
      </c>
      <c r="E60" s="136">
        <v>720</v>
      </c>
      <c r="F60" s="138" t="str">
        <f>VLOOKUP(E60,VIP!$A$2:$O16115,2,0)</f>
        <v>DRBR12E</v>
      </c>
      <c r="G60" s="138" t="str">
        <f>VLOOKUP(E60,'LISTADO ATM'!$A$2:$B$900,2,0)</f>
        <v xml:space="preserve">ATM OMSA (Santiago) </v>
      </c>
      <c r="H60" s="138" t="str">
        <f>VLOOKUP(E60,VIP!$A$2:$O21076,7,FALSE)</f>
        <v>Si</v>
      </c>
      <c r="I60" s="138" t="str">
        <f>VLOOKUP(E60,VIP!$A$2:$O13041,8,FALSE)</f>
        <v>Si</v>
      </c>
      <c r="J60" s="138" t="str">
        <f>VLOOKUP(E60,VIP!$A$2:$O12991,8,FALSE)</f>
        <v>Si</v>
      </c>
      <c r="K60" s="138" t="str">
        <f>VLOOKUP(E60,VIP!$A$2:$O16565,6,0)</f>
        <v>NO</v>
      </c>
      <c r="L60" s="143" t="s">
        <v>2611</v>
      </c>
      <c r="M60" s="93" t="s">
        <v>2437</v>
      </c>
      <c r="N60" s="93" t="s">
        <v>2443</v>
      </c>
      <c r="O60" s="138" t="s">
        <v>2625</v>
      </c>
      <c r="P60" s="143"/>
      <c r="Q60" s="134" t="s">
        <v>2611</v>
      </c>
      <c r="R60" s="99"/>
      <c r="S60" s="99"/>
      <c r="T60" s="99"/>
      <c r="U60" s="129"/>
      <c r="V60" s="68"/>
    </row>
    <row r="61" spans="1:22" ht="18" x14ac:dyDescent="0.25">
      <c r="A61" s="138" t="str">
        <f>VLOOKUP(E61,'LISTADO ATM'!$A$2:$C$901,3,0)</f>
        <v>DISTRITO NACIONAL</v>
      </c>
      <c r="B61" s="144" t="s">
        <v>2707</v>
      </c>
      <c r="C61" s="94">
        <v>44461.946701388886</v>
      </c>
      <c r="D61" s="94" t="s">
        <v>2174</v>
      </c>
      <c r="E61" s="136">
        <v>562</v>
      </c>
      <c r="F61" s="138" t="str">
        <f>VLOOKUP(E61,VIP!$A$2:$O16114,2,0)</f>
        <v>DRBR226</v>
      </c>
      <c r="G61" s="138" t="str">
        <f>VLOOKUP(E61,'LISTADO ATM'!$A$2:$B$900,2,0)</f>
        <v xml:space="preserve">ATM S/M Jumbo Carretera Mella </v>
      </c>
      <c r="H61" s="138" t="str">
        <f>VLOOKUP(E61,VIP!$A$2:$O21075,7,FALSE)</f>
        <v>Si</v>
      </c>
      <c r="I61" s="138" t="str">
        <f>VLOOKUP(E61,VIP!$A$2:$O13040,8,FALSE)</f>
        <v>Si</v>
      </c>
      <c r="J61" s="138" t="str">
        <f>VLOOKUP(E61,VIP!$A$2:$O12990,8,FALSE)</f>
        <v>Si</v>
      </c>
      <c r="K61" s="138" t="str">
        <f>VLOOKUP(E61,VIP!$A$2:$O16564,6,0)</f>
        <v>SI</v>
      </c>
      <c r="L61" s="143" t="s">
        <v>2611</v>
      </c>
      <c r="M61" s="93" t="s">
        <v>2437</v>
      </c>
      <c r="N61" s="93" t="s">
        <v>2443</v>
      </c>
      <c r="O61" s="138" t="s">
        <v>2445</v>
      </c>
      <c r="P61" s="143"/>
      <c r="Q61" s="134" t="s">
        <v>2611</v>
      </c>
      <c r="R61" s="99"/>
      <c r="S61" s="99"/>
      <c r="T61" s="99"/>
      <c r="U61" s="129"/>
      <c r="V61" s="68"/>
    </row>
    <row r="62" spans="1:22" ht="18" x14ac:dyDescent="0.25">
      <c r="A62" s="138" t="str">
        <f>VLOOKUP(E62,'LISTADO ATM'!$A$2:$C$901,3,0)</f>
        <v>DISTRITO NACIONAL</v>
      </c>
      <c r="B62" s="144" t="s">
        <v>2706</v>
      </c>
      <c r="C62" s="94">
        <v>44461.948206018518</v>
      </c>
      <c r="D62" s="94" t="s">
        <v>2174</v>
      </c>
      <c r="E62" s="136">
        <v>577</v>
      </c>
      <c r="F62" s="138" t="str">
        <f>VLOOKUP(E62,VIP!$A$2:$O16113,2,0)</f>
        <v>DRBR173</v>
      </c>
      <c r="G62" s="138" t="str">
        <f>VLOOKUP(E62,'LISTADO ATM'!$A$2:$B$900,2,0)</f>
        <v xml:space="preserve">ATM Olé Ave. Duarte </v>
      </c>
      <c r="H62" s="138" t="str">
        <f>VLOOKUP(E62,VIP!$A$2:$O21074,7,FALSE)</f>
        <v>Si</v>
      </c>
      <c r="I62" s="138" t="str">
        <f>VLOOKUP(E62,VIP!$A$2:$O13039,8,FALSE)</f>
        <v>Si</v>
      </c>
      <c r="J62" s="138" t="str">
        <f>VLOOKUP(E62,VIP!$A$2:$O12989,8,FALSE)</f>
        <v>Si</v>
      </c>
      <c r="K62" s="138" t="str">
        <f>VLOOKUP(E62,VIP!$A$2:$O16563,6,0)</f>
        <v>SI</v>
      </c>
      <c r="L62" s="143" t="s">
        <v>2611</v>
      </c>
      <c r="M62" s="93" t="s">
        <v>2437</v>
      </c>
      <c r="N62" s="93" t="s">
        <v>2443</v>
      </c>
      <c r="O62" s="138" t="s">
        <v>2445</v>
      </c>
      <c r="P62" s="143"/>
      <c r="Q62" s="134" t="s">
        <v>2611</v>
      </c>
      <c r="R62" s="99"/>
      <c r="S62" s="99"/>
      <c r="T62" s="99"/>
      <c r="U62" s="129"/>
      <c r="V62" s="68"/>
    </row>
    <row r="63" spans="1:22" ht="18" x14ac:dyDescent="0.25">
      <c r="A63" s="138" t="str">
        <f>VLOOKUP(E63,'LISTADO ATM'!$A$2:$C$901,3,0)</f>
        <v>SUR</v>
      </c>
      <c r="B63" s="144">
        <v>3336034889</v>
      </c>
      <c r="C63" s="94">
        <v>44460.391967592594</v>
      </c>
      <c r="D63" s="94" t="s">
        <v>2440</v>
      </c>
      <c r="E63" s="136">
        <v>616</v>
      </c>
      <c r="F63" s="138" t="str">
        <f>VLOOKUP(E63,VIP!$A$2:$O16116,2,0)</f>
        <v>DRBR187</v>
      </c>
      <c r="G63" s="138" t="str">
        <f>VLOOKUP(E63,'LISTADO ATM'!$A$2:$B$900,2,0)</f>
        <v xml:space="preserve">ATM 5ta. Brigada Barahona </v>
      </c>
      <c r="H63" s="138" t="str">
        <f>VLOOKUP(E63,VIP!$A$2:$O21077,7,FALSE)</f>
        <v>Si</v>
      </c>
      <c r="I63" s="138" t="str">
        <f>VLOOKUP(E63,VIP!$A$2:$O13042,8,FALSE)</f>
        <v>Si</v>
      </c>
      <c r="J63" s="138" t="str">
        <f>VLOOKUP(E63,VIP!$A$2:$O12992,8,FALSE)</f>
        <v>Si</v>
      </c>
      <c r="K63" s="138" t="str">
        <f>VLOOKUP(E63,VIP!$A$2:$O16566,6,0)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134" t="s">
        <v>2409</v>
      </c>
      <c r="R63" s="99"/>
      <c r="S63" s="99"/>
      <c r="T63" s="99"/>
      <c r="U63" s="129"/>
      <c r="V63" s="68"/>
    </row>
    <row r="64" spans="1:22" ht="18" x14ac:dyDescent="0.25">
      <c r="A64" s="138" t="str">
        <f>VLOOKUP(E64,'LISTADO ATM'!$A$2:$C$901,3,0)</f>
        <v>DISTRITO NACIONAL</v>
      </c>
      <c r="B64" s="144">
        <v>3336032513</v>
      </c>
      <c r="C64" s="94">
        <v>44460.414537037039</v>
      </c>
      <c r="D64" s="94" t="s">
        <v>2440</v>
      </c>
      <c r="E64" s="136">
        <v>416</v>
      </c>
      <c r="F64" s="138" t="str">
        <f>VLOOKUP(E64,VIP!$A$2:$O16106,2,0)</f>
        <v>DRBR416</v>
      </c>
      <c r="G64" s="138" t="str">
        <f>VLOOKUP(E64,'LISTADO ATM'!$A$2:$B$900,2,0)</f>
        <v xml:space="preserve">ATM Autobanco San Martín II </v>
      </c>
      <c r="H64" s="138" t="str">
        <f>VLOOKUP(E64,VIP!$A$2:$O21067,7,FALSE)</f>
        <v>Si</v>
      </c>
      <c r="I64" s="138" t="str">
        <f>VLOOKUP(E64,VIP!$A$2:$O13032,8,FALSE)</f>
        <v>Si</v>
      </c>
      <c r="J64" s="138" t="str">
        <f>VLOOKUP(E64,VIP!$A$2:$O12982,8,FALSE)</f>
        <v>Si</v>
      </c>
      <c r="K64" s="138" t="str">
        <f>VLOOKUP(E64,VIP!$A$2:$O16556,6,0)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134" t="s">
        <v>2409</v>
      </c>
    </row>
    <row r="65" spans="1:17" ht="18" x14ac:dyDescent="0.25">
      <c r="A65" s="138" t="str">
        <f>VLOOKUP(E65,'LISTADO ATM'!$A$2:$C$901,3,0)</f>
        <v>DISTRITO NACIONAL</v>
      </c>
      <c r="B65" s="144">
        <v>3336032521</v>
      </c>
      <c r="C65" s="94">
        <v>44460.417199074072</v>
      </c>
      <c r="D65" s="94" t="s">
        <v>2440</v>
      </c>
      <c r="E65" s="136">
        <v>559</v>
      </c>
      <c r="F65" s="138" t="str">
        <f>VLOOKUP(E65,VIP!$A$2:$O16105,2,0)</f>
        <v>DRBR559</v>
      </c>
      <c r="G65" s="138" t="str">
        <f>VLOOKUP(E65,'LISTADO ATM'!$A$2:$B$900,2,0)</f>
        <v xml:space="preserve">ATM UNP Metro I </v>
      </c>
      <c r="H65" s="138" t="str">
        <f>VLOOKUP(E65,VIP!$A$2:$O21066,7,FALSE)</f>
        <v>Si</v>
      </c>
      <c r="I65" s="138" t="str">
        <f>VLOOKUP(E65,VIP!$A$2:$O13031,8,FALSE)</f>
        <v>Si</v>
      </c>
      <c r="J65" s="138" t="str">
        <f>VLOOKUP(E65,VIP!$A$2:$O12981,8,FALSE)</f>
        <v>Si</v>
      </c>
      <c r="K65" s="138" t="str">
        <f>VLOOKUP(E65,VIP!$A$2:$O16555,6,0)</f>
        <v>SI</v>
      </c>
      <c r="L65" s="143" t="s">
        <v>2409</v>
      </c>
      <c r="M65" s="93" t="s">
        <v>2437</v>
      </c>
      <c r="N65" s="93" t="s">
        <v>2443</v>
      </c>
      <c r="O65" s="138" t="s">
        <v>2444</v>
      </c>
      <c r="P65" s="143"/>
      <c r="Q65" s="134" t="s">
        <v>2409</v>
      </c>
    </row>
    <row r="66" spans="1:17" ht="18" x14ac:dyDescent="0.25">
      <c r="A66" s="138" t="str">
        <f>VLOOKUP(E66,'LISTADO ATM'!$A$2:$C$901,3,0)</f>
        <v>DISTRITO NACIONAL</v>
      </c>
      <c r="B66" s="144">
        <v>3336033194</v>
      </c>
      <c r="C66" s="94">
        <v>44460.627476851849</v>
      </c>
      <c r="D66" s="94" t="s">
        <v>2440</v>
      </c>
      <c r="E66" s="136">
        <v>850</v>
      </c>
      <c r="F66" s="138" t="str">
        <f>VLOOKUP(E66,VIP!$A$2:$O16158,2,0)</f>
        <v>DRBR850</v>
      </c>
      <c r="G66" s="138" t="str">
        <f>VLOOKUP(E66,'LISTADO ATM'!$A$2:$B$900,2,0)</f>
        <v xml:space="preserve">ATM Hotel Be Live Hamaca </v>
      </c>
      <c r="H66" s="138" t="str">
        <f>VLOOKUP(E66,VIP!$A$2:$O21119,7,FALSE)</f>
        <v>Si</v>
      </c>
      <c r="I66" s="138" t="str">
        <f>VLOOKUP(E66,VIP!$A$2:$O13084,8,FALSE)</f>
        <v>Si</v>
      </c>
      <c r="J66" s="138" t="str">
        <f>VLOOKUP(E66,VIP!$A$2:$O13034,8,FALSE)</f>
        <v>Si</v>
      </c>
      <c r="K66" s="138" t="str">
        <f>VLOOKUP(E66,VIP!$A$2:$O16608,6,0)</f>
        <v>NO</v>
      </c>
      <c r="L66" s="143" t="s">
        <v>2409</v>
      </c>
      <c r="M66" s="93" t="s">
        <v>2437</v>
      </c>
      <c r="N66" s="93" t="s">
        <v>2443</v>
      </c>
      <c r="O66" s="138" t="s">
        <v>2444</v>
      </c>
      <c r="P66" s="143"/>
      <c r="Q66" s="134" t="s">
        <v>2409</v>
      </c>
    </row>
    <row r="67" spans="1:17" ht="18" x14ac:dyDescent="0.25">
      <c r="A67" s="138" t="str">
        <f>VLOOKUP(E67,'LISTADO ATM'!$A$2:$C$901,3,0)</f>
        <v>DISTRITO NACIONAL</v>
      </c>
      <c r="B67" s="144">
        <v>3336035086</v>
      </c>
      <c r="C67" s="94">
        <v>44460.678530092591</v>
      </c>
      <c r="D67" s="94" t="s">
        <v>2440</v>
      </c>
      <c r="E67" s="136">
        <v>267</v>
      </c>
      <c r="F67" s="138" t="str">
        <f>VLOOKUP(E67,VIP!$A$2:$O16149,2,0)</f>
        <v>DRBR267</v>
      </c>
      <c r="G67" s="138" t="str">
        <f>VLOOKUP(E67,'LISTADO ATM'!$A$2:$B$900,2,0)</f>
        <v xml:space="preserve">ATM Centro de Caja México </v>
      </c>
      <c r="H67" s="138" t="str">
        <f>VLOOKUP(E67,VIP!$A$2:$O21110,7,FALSE)</f>
        <v>Si</v>
      </c>
      <c r="I67" s="138" t="str">
        <f>VLOOKUP(E67,VIP!$A$2:$O13075,8,FALSE)</f>
        <v>Si</v>
      </c>
      <c r="J67" s="138" t="str">
        <f>VLOOKUP(E67,VIP!$A$2:$O13025,8,FALSE)</f>
        <v>Si</v>
      </c>
      <c r="K67" s="138" t="str">
        <f>VLOOKUP(E67,VIP!$A$2:$O16599,6,0)</f>
        <v>NO</v>
      </c>
      <c r="L67" s="143" t="s">
        <v>2409</v>
      </c>
      <c r="M67" s="93" t="s">
        <v>2437</v>
      </c>
      <c r="N67" s="93" t="s">
        <v>2443</v>
      </c>
      <c r="O67" s="138" t="s">
        <v>2444</v>
      </c>
      <c r="P67" s="143"/>
      <c r="Q67" s="134" t="s">
        <v>2409</v>
      </c>
    </row>
    <row r="68" spans="1:17" ht="18" x14ac:dyDescent="0.25">
      <c r="A68" s="138" t="str">
        <f>VLOOKUP(E68,'LISTADO ATM'!$A$2:$C$901,3,0)</f>
        <v>ESTE</v>
      </c>
      <c r="B68" s="144">
        <v>3336033669</v>
      </c>
      <c r="C68" s="94">
        <v>44461.021284722221</v>
      </c>
      <c r="D68" s="94" t="s">
        <v>2459</v>
      </c>
      <c r="E68" s="136">
        <v>651</v>
      </c>
      <c r="F68" s="138" t="str">
        <f>VLOOKUP(E68,VIP!$A$2:$O16113,2,0)</f>
        <v>DRBR651</v>
      </c>
      <c r="G68" s="138" t="str">
        <f>VLOOKUP(E68,'LISTADO ATM'!$A$2:$B$900,2,0)</f>
        <v>ATM Eco Petroleo Romana</v>
      </c>
      <c r="H68" s="138" t="str">
        <f>VLOOKUP(E68,VIP!$A$2:$O21074,7,FALSE)</f>
        <v>Si</v>
      </c>
      <c r="I68" s="138" t="str">
        <f>VLOOKUP(E68,VIP!$A$2:$O13039,8,FALSE)</f>
        <v>Si</v>
      </c>
      <c r="J68" s="138" t="str">
        <f>VLOOKUP(E68,VIP!$A$2:$O12989,8,FALSE)</f>
        <v>Si</v>
      </c>
      <c r="K68" s="138" t="str">
        <f>VLOOKUP(E68,VIP!$A$2:$O16563,6,0)</f>
        <v>NO</v>
      </c>
      <c r="L68" s="143" t="s">
        <v>2409</v>
      </c>
      <c r="M68" s="93" t="s">
        <v>2437</v>
      </c>
      <c r="N68" s="93" t="s">
        <v>2443</v>
      </c>
      <c r="O68" s="138" t="s">
        <v>2616</v>
      </c>
      <c r="P68" s="143"/>
      <c r="Q68" s="134" t="s">
        <v>2409</v>
      </c>
    </row>
    <row r="69" spans="1:17" ht="18" x14ac:dyDescent="0.25">
      <c r="A69" s="138" t="str">
        <f>VLOOKUP(E69,'LISTADO ATM'!$A$2:$C$901,3,0)</f>
        <v>NORTE</v>
      </c>
      <c r="B69" s="144" t="s">
        <v>2639</v>
      </c>
      <c r="C69" s="94">
        <v>44461.43990740741</v>
      </c>
      <c r="D69" s="94" t="s">
        <v>2614</v>
      </c>
      <c r="E69" s="136">
        <v>40</v>
      </c>
      <c r="F69" s="138" t="str">
        <f>VLOOKUP(E69,VIP!$A$2:$O16131,2,0)</f>
        <v>DRBR040</v>
      </c>
      <c r="G69" s="138" t="str">
        <f>VLOOKUP(E69,'LISTADO ATM'!$A$2:$B$900,2,0)</f>
        <v xml:space="preserve">ATM Oficina El Puñal </v>
      </c>
      <c r="H69" s="138" t="str">
        <f>VLOOKUP(E69,VIP!$A$2:$O21092,7,FALSE)</f>
        <v>Si</v>
      </c>
      <c r="I69" s="138" t="str">
        <f>VLOOKUP(E69,VIP!$A$2:$O13057,8,FALSE)</f>
        <v>Si</v>
      </c>
      <c r="J69" s="138" t="str">
        <f>VLOOKUP(E69,VIP!$A$2:$O13007,8,FALSE)</f>
        <v>Si</v>
      </c>
      <c r="K69" s="138" t="str">
        <f>VLOOKUP(E69,VIP!$A$2:$O16581,6,0)</f>
        <v>NO</v>
      </c>
      <c r="L69" s="143" t="s">
        <v>2409</v>
      </c>
      <c r="M69" s="93" t="s">
        <v>2437</v>
      </c>
      <c r="N69" s="93" t="s">
        <v>2443</v>
      </c>
      <c r="O69" s="138" t="s">
        <v>2615</v>
      </c>
      <c r="P69" s="143"/>
      <c r="Q69" s="134" t="s">
        <v>2409</v>
      </c>
    </row>
    <row r="70" spans="1:17" ht="18" x14ac:dyDescent="0.25">
      <c r="A70" s="138" t="str">
        <f>VLOOKUP(E70,'LISTADO ATM'!$A$2:$C$901,3,0)</f>
        <v>DISTRITO NACIONAL</v>
      </c>
      <c r="B70" s="144" t="s">
        <v>2638</v>
      </c>
      <c r="C70" s="94">
        <v>44461.440983796296</v>
      </c>
      <c r="D70" s="94" t="s">
        <v>2440</v>
      </c>
      <c r="E70" s="136">
        <v>989</v>
      </c>
      <c r="F70" s="138" t="str">
        <f>VLOOKUP(E70,VIP!$A$2:$O16130,2,0)</f>
        <v>DRBR989</v>
      </c>
      <c r="G70" s="138" t="str">
        <f>VLOOKUP(E70,'LISTADO ATM'!$A$2:$B$900,2,0)</f>
        <v xml:space="preserve">ATM Ministerio de Deportes </v>
      </c>
      <c r="H70" s="138" t="str">
        <f>VLOOKUP(E70,VIP!$A$2:$O21091,7,FALSE)</f>
        <v>Si</v>
      </c>
      <c r="I70" s="138" t="str">
        <f>VLOOKUP(E70,VIP!$A$2:$O13056,8,FALSE)</f>
        <v>Si</v>
      </c>
      <c r="J70" s="138" t="str">
        <f>VLOOKUP(E70,VIP!$A$2:$O13006,8,FALSE)</f>
        <v>Si</v>
      </c>
      <c r="K70" s="138" t="str">
        <f>VLOOKUP(E70,VIP!$A$2:$O16580,6,0)</f>
        <v>NO</v>
      </c>
      <c r="L70" s="143" t="s">
        <v>2409</v>
      </c>
      <c r="M70" s="93" t="s">
        <v>2437</v>
      </c>
      <c r="N70" s="93" t="s">
        <v>2443</v>
      </c>
      <c r="O70" s="138" t="s">
        <v>2444</v>
      </c>
      <c r="P70" s="143"/>
      <c r="Q70" s="134" t="s">
        <v>2409</v>
      </c>
    </row>
    <row r="71" spans="1:17" ht="18" x14ac:dyDescent="0.25">
      <c r="A71" s="138" t="str">
        <f>VLOOKUP(E71,'LISTADO ATM'!$A$2:$C$901,3,0)</f>
        <v>DISTRITO NACIONAL</v>
      </c>
      <c r="B71" s="144" t="s">
        <v>2637</v>
      </c>
      <c r="C71" s="94">
        <v>44461.442199074074</v>
      </c>
      <c r="D71" s="94" t="s">
        <v>2440</v>
      </c>
      <c r="E71" s="136">
        <v>183</v>
      </c>
      <c r="F71" s="138" t="str">
        <f>VLOOKUP(E71,VIP!$A$2:$O16128,2,0)</f>
        <v>DRBR183</v>
      </c>
      <c r="G71" s="138" t="str">
        <f>VLOOKUP(E71,'LISTADO ATM'!$A$2:$B$900,2,0)</f>
        <v>ATM Estación Nativa Km. 22 Aut. Duarte.</v>
      </c>
      <c r="H71" s="138" t="str">
        <f>VLOOKUP(E71,VIP!$A$2:$O21089,7,FALSE)</f>
        <v>N/A</v>
      </c>
      <c r="I71" s="138" t="str">
        <f>VLOOKUP(E71,VIP!$A$2:$O13054,8,FALSE)</f>
        <v>N/A</v>
      </c>
      <c r="J71" s="138" t="str">
        <f>VLOOKUP(E71,VIP!$A$2:$O13004,8,FALSE)</f>
        <v>N/A</v>
      </c>
      <c r="K71" s="138" t="str">
        <f>VLOOKUP(E71,VIP!$A$2:$O16578,6,0)</f>
        <v>N/A</v>
      </c>
      <c r="L71" s="143" t="s">
        <v>2409</v>
      </c>
      <c r="M71" s="93" t="s">
        <v>2437</v>
      </c>
      <c r="N71" s="93" t="s">
        <v>2443</v>
      </c>
      <c r="O71" s="138" t="s">
        <v>2444</v>
      </c>
      <c r="P71" s="143"/>
      <c r="Q71" s="134" t="s">
        <v>2409</v>
      </c>
    </row>
    <row r="72" spans="1:17" ht="18" x14ac:dyDescent="0.25">
      <c r="A72" s="138" t="str">
        <f>VLOOKUP(E72,'LISTADO ATM'!$A$2:$C$901,3,0)</f>
        <v>SUR</v>
      </c>
      <c r="B72" s="144" t="s">
        <v>2635</v>
      </c>
      <c r="C72" s="94">
        <v>44461.464062500003</v>
      </c>
      <c r="D72" s="94" t="s">
        <v>2459</v>
      </c>
      <c r="E72" s="136">
        <v>252</v>
      </c>
      <c r="F72" s="138" t="str">
        <f>VLOOKUP(E72,VIP!$A$2:$O16114,2,0)</f>
        <v>DRBR252</v>
      </c>
      <c r="G72" s="138" t="str">
        <f>VLOOKUP(E72,'LISTADO ATM'!$A$2:$B$900,2,0)</f>
        <v xml:space="preserve">ATM Banco Agrícola (Barahona) </v>
      </c>
      <c r="H72" s="138" t="str">
        <f>VLOOKUP(E72,VIP!$A$2:$O21075,7,FALSE)</f>
        <v>Si</v>
      </c>
      <c r="I72" s="138" t="str">
        <f>VLOOKUP(E72,VIP!$A$2:$O13040,8,FALSE)</f>
        <v>Si</v>
      </c>
      <c r="J72" s="138" t="str">
        <f>VLOOKUP(E72,VIP!$A$2:$O12990,8,FALSE)</f>
        <v>Si</v>
      </c>
      <c r="K72" s="138" t="str">
        <f>VLOOKUP(E72,VIP!$A$2:$O16564,6,0)</f>
        <v>NO</v>
      </c>
      <c r="L72" s="143" t="s">
        <v>2409</v>
      </c>
      <c r="M72" s="93" t="s">
        <v>2437</v>
      </c>
      <c r="N72" s="93" t="s">
        <v>2443</v>
      </c>
      <c r="O72" s="138" t="s">
        <v>2616</v>
      </c>
      <c r="P72" s="143"/>
      <c r="Q72" s="134" t="s">
        <v>2409</v>
      </c>
    </row>
    <row r="73" spans="1:17" ht="18" x14ac:dyDescent="0.25">
      <c r="A73" s="138" t="str">
        <f>VLOOKUP(E73,'LISTADO ATM'!$A$2:$C$901,3,0)</f>
        <v>SUR</v>
      </c>
      <c r="B73" s="144" t="s">
        <v>2633</v>
      </c>
      <c r="C73" s="94">
        <v>44461.47378472222</v>
      </c>
      <c r="D73" s="94" t="s">
        <v>2459</v>
      </c>
      <c r="E73" s="136">
        <v>249</v>
      </c>
      <c r="F73" s="138" t="str">
        <f>VLOOKUP(E73,VIP!$A$2:$O16108,2,0)</f>
        <v>DRBR249</v>
      </c>
      <c r="G73" s="138" t="str">
        <f>VLOOKUP(E73,'LISTADO ATM'!$A$2:$B$900,2,0)</f>
        <v xml:space="preserve">ATM Banco Agrícola Neiba </v>
      </c>
      <c r="H73" s="138" t="str">
        <f>VLOOKUP(E73,VIP!$A$2:$O21069,7,FALSE)</f>
        <v>Si</v>
      </c>
      <c r="I73" s="138" t="str">
        <f>VLOOKUP(E73,VIP!$A$2:$O13034,8,FALSE)</f>
        <v>Si</v>
      </c>
      <c r="J73" s="138" t="str">
        <f>VLOOKUP(E73,VIP!$A$2:$O12984,8,FALSE)</f>
        <v>Si</v>
      </c>
      <c r="K73" s="138" t="str">
        <f>VLOOKUP(E73,VIP!$A$2:$O16558,6,0)</f>
        <v>NO</v>
      </c>
      <c r="L73" s="143" t="s">
        <v>2409</v>
      </c>
      <c r="M73" s="93" t="s">
        <v>2437</v>
      </c>
      <c r="N73" s="93" t="s">
        <v>2443</v>
      </c>
      <c r="O73" s="138" t="s">
        <v>2616</v>
      </c>
      <c r="P73" s="143"/>
      <c r="Q73" s="134" t="s">
        <v>2409</v>
      </c>
    </row>
    <row r="74" spans="1:17" ht="18" x14ac:dyDescent="0.25">
      <c r="A74" s="138" t="str">
        <f>VLOOKUP(E74,'LISTADO ATM'!$A$2:$C$901,3,0)</f>
        <v>SUR</v>
      </c>
      <c r="B74" s="144" t="s">
        <v>2659</v>
      </c>
      <c r="C74" s="94">
        <v>44461.514907407407</v>
      </c>
      <c r="D74" s="94" t="s">
        <v>2459</v>
      </c>
      <c r="E74" s="136">
        <v>296</v>
      </c>
      <c r="F74" s="138" t="str">
        <f>VLOOKUP(E74,VIP!$A$2:$O16149,2,0)</f>
        <v>DRBR296</v>
      </c>
      <c r="G74" s="138" t="str">
        <f>VLOOKUP(E74,'LISTADO ATM'!$A$2:$B$900,2,0)</f>
        <v>ATM Estación BANICOMB (Baní)  ECO Petroleo</v>
      </c>
      <c r="H74" s="138" t="str">
        <f>VLOOKUP(E74,VIP!$A$2:$O21110,7,FALSE)</f>
        <v>Si</v>
      </c>
      <c r="I74" s="138" t="str">
        <f>VLOOKUP(E74,VIP!$A$2:$O13075,8,FALSE)</f>
        <v>Si</v>
      </c>
      <c r="J74" s="138" t="str">
        <f>VLOOKUP(E74,VIP!$A$2:$O13025,8,FALSE)</f>
        <v>Si</v>
      </c>
      <c r="K74" s="138" t="str">
        <f>VLOOKUP(E74,VIP!$A$2:$O16599,6,0)</f>
        <v>NO</v>
      </c>
      <c r="L74" s="143" t="s">
        <v>2409</v>
      </c>
      <c r="M74" s="93" t="s">
        <v>2437</v>
      </c>
      <c r="N74" s="93" t="s">
        <v>2443</v>
      </c>
      <c r="O74" s="138" t="s">
        <v>2616</v>
      </c>
      <c r="P74" s="143"/>
      <c r="Q74" s="134" t="s">
        <v>2409</v>
      </c>
    </row>
    <row r="75" spans="1:17" ht="18" x14ac:dyDescent="0.25">
      <c r="A75" s="138" t="str">
        <f>VLOOKUP(E75,'LISTADO ATM'!$A$2:$C$901,3,0)</f>
        <v>DISTRITO NACIONAL</v>
      </c>
      <c r="B75" s="144" t="s">
        <v>2658</v>
      </c>
      <c r="C75" s="94">
        <v>44461.519143518519</v>
      </c>
      <c r="D75" s="94" t="s">
        <v>2440</v>
      </c>
      <c r="E75" s="136">
        <v>889</v>
      </c>
      <c r="F75" s="138" t="str">
        <f>VLOOKUP(E75,VIP!$A$2:$O16147,2,0)</f>
        <v>DRBR889</v>
      </c>
      <c r="G75" s="138" t="str">
        <f>VLOOKUP(E75,'LISTADO ATM'!$A$2:$B$900,2,0)</f>
        <v>ATM Oficina Plaza Lama Máximo Gómez II</v>
      </c>
      <c r="H75" s="138" t="str">
        <f>VLOOKUP(E75,VIP!$A$2:$O21108,7,FALSE)</f>
        <v>Si</v>
      </c>
      <c r="I75" s="138" t="str">
        <f>VLOOKUP(E75,VIP!$A$2:$O13073,8,FALSE)</f>
        <v>Si</v>
      </c>
      <c r="J75" s="138" t="str">
        <f>VLOOKUP(E75,VIP!$A$2:$O13023,8,FALSE)</f>
        <v>Si</v>
      </c>
      <c r="K75" s="138" t="str">
        <f>VLOOKUP(E75,VIP!$A$2:$O16597,6,0)</f>
        <v>NO</v>
      </c>
      <c r="L75" s="143" t="s">
        <v>2409</v>
      </c>
      <c r="M75" s="93" t="s">
        <v>2437</v>
      </c>
      <c r="N75" s="93" t="s">
        <v>2443</v>
      </c>
      <c r="O75" s="138" t="s">
        <v>2444</v>
      </c>
      <c r="P75" s="143"/>
      <c r="Q75" s="134" t="s">
        <v>2409</v>
      </c>
    </row>
    <row r="76" spans="1:17" ht="18" x14ac:dyDescent="0.25">
      <c r="A76" s="138" t="str">
        <f>VLOOKUP(E76,'LISTADO ATM'!$A$2:$C$901,3,0)</f>
        <v>DISTRITO NACIONAL</v>
      </c>
      <c r="B76" s="144" t="s">
        <v>2657</v>
      </c>
      <c r="C76" s="94">
        <v>44461.528657407405</v>
      </c>
      <c r="D76" s="94" t="s">
        <v>2459</v>
      </c>
      <c r="E76" s="136">
        <v>514</v>
      </c>
      <c r="F76" s="138" t="str">
        <f>VLOOKUP(E76,VIP!$A$2:$O16143,2,0)</f>
        <v>DRBR514</v>
      </c>
      <c r="G76" s="138" t="str">
        <f>VLOOKUP(E76,'LISTADO ATM'!$A$2:$B$900,2,0)</f>
        <v>ATM Autoservicio Charles de Gaulle</v>
      </c>
      <c r="H76" s="138" t="str">
        <f>VLOOKUP(E76,VIP!$A$2:$O21104,7,FALSE)</f>
        <v>Si</v>
      </c>
      <c r="I76" s="138" t="str">
        <f>VLOOKUP(E76,VIP!$A$2:$O13069,8,FALSE)</f>
        <v>No</v>
      </c>
      <c r="J76" s="138" t="str">
        <f>VLOOKUP(E76,VIP!$A$2:$O13019,8,FALSE)</f>
        <v>No</v>
      </c>
      <c r="K76" s="138" t="str">
        <f>VLOOKUP(E76,VIP!$A$2:$O16593,6,0)</f>
        <v>NO</v>
      </c>
      <c r="L76" s="143" t="s">
        <v>2409</v>
      </c>
      <c r="M76" s="93" t="s">
        <v>2437</v>
      </c>
      <c r="N76" s="93" t="s">
        <v>2443</v>
      </c>
      <c r="O76" s="138" t="s">
        <v>2616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NORTE</v>
      </c>
      <c r="B77" s="144" t="s">
        <v>2656</v>
      </c>
      <c r="C77" s="94">
        <v>44461.529826388891</v>
      </c>
      <c r="D77" s="94" t="s">
        <v>2459</v>
      </c>
      <c r="E77" s="136">
        <v>307</v>
      </c>
      <c r="F77" s="138" t="str">
        <f>VLOOKUP(E77,VIP!$A$2:$O16142,2,0)</f>
        <v>DRBR307</v>
      </c>
      <c r="G77" s="138" t="str">
        <f>VLOOKUP(E77,'LISTADO ATM'!$A$2:$B$900,2,0)</f>
        <v>ATM Oficina Nagua II</v>
      </c>
      <c r="H77" s="138" t="str">
        <f>VLOOKUP(E77,VIP!$A$2:$O21103,7,FALSE)</f>
        <v>Si</v>
      </c>
      <c r="I77" s="138" t="str">
        <f>VLOOKUP(E77,VIP!$A$2:$O13068,8,FALSE)</f>
        <v>Si</v>
      </c>
      <c r="J77" s="138" t="str">
        <f>VLOOKUP(E77,VIP!$A$2:$O13018,8,FALSE)</f>
        <v>Si</v>
      </c>
      <c r="K77" s="138" t="str">
        <f>VLOOKUP(E77,VIP!$A$2:$O16592,6,0)</f>
        <v>SI</v>
      </c>
      <c r="L77" s="143" t="s">
        <v>2409</v>
      </c>
      <c r="M77" s="93" t="s">
        <v>2437</v>
      </c>
      <c r="N77" s="93" t="s">
        <v>2443</v>
      </c>
      <c r="O77" s="138" t="s">
        <v>2616</v>
      </c>
      <c r="P77" s="143"/>
      <c r="Q77" s="134" t="s">
        <v>2409</v>
      </c>
    </row>
    <row r="78" spans="1:17" ht="18" x14ac:dyDescent="0.25">
      <c r="A78" s="138" t="str">
        <f>VLOOKUP(E78,'LISTADO ATM'!$A$2:$C$901,3,0)</f>
        <v>SUR</v>
      </c>
      <c r="B78" s="144" t="s">
        <v>2655</v>
      </c>
      <c r="C78" s="94">
        <v>44461.538495370369</v>
      </c>
      <c r="D78" s="94" t="s">
        <v>2459</v>
      </c>
      <c r="E78" s="136">
        <v>781</v>
      </c>
      <c r="F78" s="138" t="str">
        <f>VLOOKUP(E78,VIP!$A$2:$O16140,2,0)</f>
        <v>DRBR186</v>
      </c>
      <c r="G78" s="138" t="str">
        <f>VLOOKUP(E78,'LISTADO ATM'!$A$2:$B$900,2,0)</f>
        <v xml:space="preserve">ATM Estación Isla Barahona </v>
      </c>
      <c r="H78" s="138" t="str">
        <f>VLOOKUP(E78,VIP!$A$2:$O21101,7,FALSE)</f>
        <v>Si</v>
      </c>
      <c r="I78" s="138" t="str">
        <f>VLOOKUP(E78,VIP!$A$2:$O13066,8,FALSE)</f>
        <v>Si</v>
      </c>
      <c r="J78" s="138" t="str">
        <f>VLOOKUP(E78,VIP!$A$2:$O13016,8,FALSE)</f>
        <v>Si</v>
      </c>
      <c r="K78" s="138" t="str">
        <f>VLOOKUP(E78,VIP!$A$2:$O16590,6,0)</f>
        <v>NO</v>
      </c>
      <c r="L78" s="143" t="s">
        <v>2409</v>
      </c>
      <c r="M78" s="93" t="s">
        <v>2437</v>
      </c>
      <c r="N78" s="93" t="s">
        <v>2443</v>
      </c>
      <c r="O78" s="138" t="s">
        <v>2616</v>
      </c>
      <c r="P78" s="143"/>
      <c r="Q78" s="134" t="s">
        <v>2409</v>
      </c>
    </row>
    <row r="79" spans="1:17" ht="18" x14ac:dyDescent="0.25">
      <c r="A79" s="138" t="str">
        <f>VLOOKUP(E79,'LISTADO ATM'!$A$2:$C$901,3,0)</f>
        <v>DISTRITO NACIONAL</v>
      </c>
      <c r="B79" s="144" t="s">
        <v>2652</v>
      </c>
      <c r="C79" s="94">
        <v>44461.598310185182</v>
      </c>
      <c r="D79" s="94" t="s">
        <v>2440</v>
      </c>
      <c r="E79" s="136">
        <v>441</v>
      </c>
      <c r="F79" s="138" t="str">
        <f>VLOOKUP(E79,VIP!$A$2:$O16126,2,0)</f>
        <v>DRBR441</v>
      </c>
      <c r="G79" s="138" t="str">
        <f>VLOOKUP(E79,'LISTADO ATM'!$A$2:$B$900,2,0)</f>
        <v>ATM Estacion de Servicio Romulo Betancour</v>
      </c>
      <c r="H79" s="138" t="str">
        <f>VLOOKUP(E79,VIP!$A$2:$O21087,7,FALSE)</f>
        <v>NO</v>
      </c>
      <c r="I79" s="138" t="str">
        <f>VLOOKUP(E79,VIP!$A$2:$O13052,8,FALSE)</f>
        <v>NO</v>
      </c>
      <c r="J79" s="138" t="str">
        <f>VLOOKUP(E79,VIP!$A$2:$O13002,8,FALSE)</f>
        <v>NO</v>
      </c>
      <c r="K79" s="138" t="str">
        <f>VLOOKUP(E79,VIP!$A$2:$O16576,6,0)</f>
        <v>NO</v>
      </c>
      <c r="L79" s="143" t="s">
        <v>2409</v>
      </c>
      <c r="M79" s="93" t="s">
        <v>2437</v>
      </c>
      <c r="N79" s="93" t="s">
        <v>2443</v>
      </c>
      <c r="O79" s="138" t="s">
        <v>2444</v>
      </c>
      <c r="P79" s="143"/>
      <c r="Q79" s="134" t="s">
        <v>2409</v>
      </c>
    </row>
    <row r="80" spans="1:17" ht="18" x14ac:dyDescent="0.25">
      <c r="A80" s="138" t="str">
        <f>VLOOKUP(E80,'LISTADO ATM'!$A$2:$C$901,3,0)</f>
        <v>ESTE</v>
      </c>
      <c r="B80" s="144" t="s">
        <v>2650</v>
      </c>
      <c r="C80" s="94">
        <v>44461.602025462962</v>
      </c>
      <c r="D80" s="94" t="s">
        <v>2440</v>
      </c>
      <c r="E80" s="136">
        <v>608</v>
      </c>
      <c r="F80" s="138" t="str">
        <f>VLOOKUP(E80,VIP!$A$2:$O16122,2,0)</f>
        <v>DRBR305</v>
      </c>
      <c r="G80" s="138" t="str">
        <f>VLOOKUP(E80,'LISTADO ATM'!$A$2:$B$900,2,0)</f>
        <v xml:space="preserve">ATM Oficina Jumbo (San Pedro) </v>
      </c>
      <c r="H80" s="138" t="str">
        <f>VLOOKUP(E80,VIP!$A$2:$O21083,7,FALSE)</f>
        <v>Si</v>
      </c>
      <c r="I80" s="138" t="str">
        <f>VLOOKUP(E80,VIP!$A$2:$O13048,8,FALSE)</f>
        <v>Si</v>
      </c>
      <c r="J80" s="138" t="str">
        <f>VLOOKUP(E80,VIP!$A$2:$O12998,8,FALSE)</f>
        <v>Si</v>
      </c>
      <c r="K80" s="138" t="str">
        <f>VLOOKUP(E80,VIP!$A$2:$O16572,6,0)</f>
        <v>SI</v>
      </c>
      <c r="L80" s="143" t="s">
        <v>2409</v>
      </c>
      <c r="M80" s="93" t="s">
        <v>2437</v>
      </c>
      <c r="N80" s="93" t="s">
        <v>2443</v>
      </c>
      <c r="O80" s="138" t="s">
        <v>2444</v>
      </c>
      <c r="P80" s="143"/>
      <c r="Q80" s="134" t="s">
        <v>2409</v>
      </c>
    </row>
    <row r="81" spans="1:17" ht="18" x14ac:dyDescent="0.25">
      <c r="A81" s="138" t="str">
        <f>VLOOKUP(E81,'LISTADO ATM'!$A$2:$C$901,3,0)</f>
        <v>ESTE</v>
      </c>
      <c r="B81" s="144" t="s">
        <v>2649</v>
      </c>
      <c r="C81" s="94">
        <v>44461.605208333334</v>
      </c>
      <c r="D81" s="94" t="s">
        <v>2459</v>
      </c>
      <c r="E81" s="136">
        <v>843</v>
      </c>
      <c r="F81" s="138" t="str">
        <f>VLOOKUP(E81,VIP!$A$2:$O16120,2,0)</f>
        <v>DRBR843</v>
      </c>
      <c r="G81" s="138" t="str">
        <f>VLOOKUP(E81,'LISTADO ATM'!$A$2:$B$900,2,0)</f>
        <v xml:space="preserve">ATM Oficina Romana Centro </v>
      </c>
      <c r="H81" s="138" t="str">
        <f>VLOOKUP(E81,VIP!$A$2:$O21081,7,FALSE)</f>
        <v>Si</v>
      </c>
      <c r="I81" s="138" t="str">
        <f>VLOOKUP(E81,VIP!$A$2:$O13046,8,FALSE)</f>
        <v>Si</v>
      </c>
      <c r="J81" s="138" t="str">
        <f>VLOOKUP(E81,VIP!$A$2:$O12996,8,FALSE)</f>
        <v>Si</v>
      </c>
      <c r="K81" s="138" t="str">
        <f>VLOOKUP(E81,VIP!$A$2:$O16570,6,0)</f>
        <v>NO</v>
      </c>
      <c r="L81" s="143" t="s">
        <v>2409</v>
      </c>
      <c r="M81" s="93" t="s">
        <v>2437</v>
      </c>
      <c r="N81" s="93" t="s">
        <v>2443</v>
      </c>
      <c r="O81" s="138" t="s">
        <v>2616</v>
      </c>
      <c r="P81" s="143"/>
      <c r="Q81" s="134" t="s">
        <v>2409</v>
      </c>
    </row>
    <row r="82" spans="1:17" ht="18" x14ac:dyDescent="0.25">
      <c r="A82" s="138" t="str">
        <f>VLOOKUP(E82,'LISTADO ATM'!$A$2:$C$901,3,0)</f>
        <v>SUR</v>
      </c>
      <c r="B82" s="144" t="s">
        <v>2644</v>
      </c>
      <c r="C82" s="94">
        <v>44461.625150462962</v>
      </c>
      <c r="D82" s="94" t="s">
        <v>2440</v>
      </c>
      <c r="E82" s="136">
        <v>512</v>
      </c>
      <c r="F82" s="138" t="str">
        <f>VLOOKUP(E82,VIP!$A$2:$O16111,2,0)</f>
        <v>DRBR512</v>
      </c>
      <c r="G82" s="138" t="str">
        <f>VLOOKUP(E82,'LISTADO ATM'!$A$2:$B$900,2,0)</f>
        <v>ATM Plaza Jesús Ferreira</v>
      </c>
      <c r="H82" s="138" t="str">
        <f>VLOOKUP(E82,VIP!$A$2:$O21072,7,FALSE)</f>
        <v>N/A</v>
      </c>
      <c r="I82" s="138" t="str">
        <f>VLOOKUP(E82,VIP!$A$2:$O13037,8,FALSE)</f>
        <v>N/A</v>
      </c>
      <c r="J82" s="138" t="str">
        <f>VLOOKUP(E82,VIP!$A$2:$O12987,8,FALSE)</f>
        <v>N/A</v>
      </c>
      <c r="K82" s="138" t="str">
        <f>VLOOKUP(E82,VIP!$A$2:$O16561,6,0)</f>
        <v>N/A</v>
      </c>
      <c r="L82" s="143" t="s">
        <v>2409</v>
      </c>
      <c r="M82" s="93" t="s">
        <v>2437</v>
      </c>
      <c r="N82" s="93" t="s">
        <v>2443</v>
      </c>
      <c r="O82" s="138" t="s">
        <v>2444</v>
      </c>
      <c r="P82" s="143"/>
      <c r="Q82" s="134" t="s">
        <v>2409</v>
      </c>
    </row>
    <row r="83" spans="1:17" ht="18" x14ac:dyDescent="0.25">
      <c r="A83" s="138" t="str">
        <f>VLOOKUP(E83,'LISTADO ATM'!$A$2:$C$901,3,0)</f>
        <v>SUR</v>
      </c>
      <c r="B83" s="144" t="s">
        <v>2642</v>
      </c>
      <c r="C83" s="94">
        <v>44461.626562500001</v>
      </c>
      <c r="D83" s="94" t="s">
        <v>2459</v>
      </c>
      <c r="E83" s="136">
        <v>182</v>
      </c>
      <c r="F83" s="138" t="str">
        <f>VLOOKUP(E83,VIP!$A$2:$O16108,2,0)</f>
        <v>DRBR182</v>
      </c>
      <c r="G83" s="138" t="str">
        <f>VLOOKUP(E83,'LISTADO ATM'!$A$2:$B$900,2,0)</f>
        <v xml:space="preserve">ATM Barahona Comb </v>
      </c>
      <c r="H83" s="138" t="str">
        <f>VLOOKUP(E83,VIP!$A$2:$O21069,7,FALSE)</f>
        <v>Si</v>
      </c>
      <c r="I83" s="138" t="str">
        <f>VLOOKUP(E83,VIP!$A$2:$O13034,8,FALSE)</f>
        <v>Si</v>
      </c>
      <c r="J83" s="138" t="str">
        <f>VLOOKUP(E83,VIP!$A$2:$O12984,8,FALSE)</f>
        <v>Si</v>
      </c>
      <c r="K83" s="138" t="str">
        <f>VLOOKUP(E83,VIP!$A$2:$O16558,6,0)</f>
        <v>NO</v>
      </c>
      <c r="L83" s="143" t="s">
        <v>2409</v>
      </c>
      <c r="M83" s="93" t="s">
        <v>2437</v>
      </c>
      <c r="N83" s="93" t="s">
        <v>2443</v>
      </c>
      <c r="O83" s="138" t="s">
        <v>2616</v>
      </c>
      <c r="P83" s="143"/>
      <c r="Q83" s="134" t="s">
        <v>2409</v>
      </c>
    </row>
    <row r="84" spans="1:17" ht="18" x14ac:dyDescent="0.25">
      <c r="A84" s="138" t="str">
        <f>VLOOKUP(E84,'LISTADO ATM'!$A$2:$C$901,3,0)</f>
        <v>SUR</v>
      </c>
      <c r="B84" s="144" t="s">
        <v>2701</v>
      </c>
      <c r="C84" s="94">
        <v>44461.63658564815</v>
      </c>
      <c r="D84" s="94" t="s">
        <v>2440</v>
      </c>
      <c r="E84" s="136">
        <v>592</v>
      </c>
      <c r="F84" s="138" t="str">
        <f>VLOOKUP(E84,VIP!$A$2:$O16153,2,0)</f>
        <v>DRBR081</v>
      </c>
      <c r="G84" s="138" t="str">
        <f>VLOOKUP(E84,'LISTADO ATM'!$A$2:$B$900,2,0)</f>
        <v xml:space="preserve">ATM Centro de Caja San Cristóbal I </v>
      </c>
      <c r="H84" s="138" t="str">
        <f>VLOOKUP(E84,VIP!$A$2:$O21114,7,FALSE)</f>
        <v>Si</v>
      </c>
      <c r="I84" s="138" t="str">
        <f>VLOOKUP(E84,VIP!$A$2:$O13079,8,FALSE)</f>
        <v>Si</v>
      </c>
      <c r="J84" s="138" t="str">
        <f>VLOOKUP(E84,VIP!$A$2:$O13029,8,FALSE)</f>
        <v>Si</v>
      </c>
      <c r="K84" s="138" t="str">
        <f>VLOOKUP(E84,VIP!$A$2:$O16603,6,0)</f>
        <v>SI</v>
      </c>
      <c r="L84" s="143" t="s">
        <v>2409</v>
      </c>
      <c r="M84" s="93" t="s">
        <v>2437</v>
      </c>
      <c r="N84" s="93" t="s">
        <v>2443</v>
      </c>
      <c r="O84" s="138" t="s">
        <v>2444</v>
      </c>
      <c r="P84" s="143"/>
      <c r="Q84" s="134" t="s">
        <v>2409</v>
      </c>
    </row>
    <row r="85" spans="1:17" ht="18" x14ac:dyDescent="0.25">
      <c r="A85" s="138" t="str">
        <f>VLOOKUP(E85,'LISTADO ATM'!$A$2:$C$901,3,0)</f>
        <v>DISTRITO NACIONAL</v>
      </c>
      <c r="B85" s="144" t="s">
        <v>2700</v>
      </c>
      <c r="C85" s="94">
        <v>44461.641550925924</v>
      </c>
      <c r="D85" s="94" t="s">
        <v>2459</v>
      </c>
      <c r="E85" s="136">
        <v>713</v>
      </c>
      <c r="F85" s="138" t="str">
        <f>VLOOKUP(E85,VIP!$A$2:$O16151,2,0)</f>
        <v>DRBR016</v>
      </c>
      <c r="G85" s="138" t="str">
        <f>VLOOKUP(E85,'LISTADO ATM'!$A$2:$B$900,2,0)</f>
        <v xml:space="preserve">ATM Oficina Las Américas </v>
      </c>
      <c r="H85" s="138" t="str">
        <f>VLOOKUP(E85,VIP!$A$2:$O21112,7,FALSE)</f>
        <v>Si</v>
      </c>
      <c r="I85" s="138" t="str">
        <f>VLOOKUP(E85,VIP!$A$2:$O13077,8,FALSE)</f>
        <v>Si</v>
      </c>
      <c r="J85" s="138" t="str">
        <f>VLOOKUP(E85,VIP!$A$2:$O13027,8,FALSE)</f>
        <v>Si</v>
      </c>
      <c r="K85" s="138" t="str">
        <f>VLOOKUP(E85,VIP!$A$2:$O16601,6,0)</f>
        <v>NO</v>
      </c>
      <c r="L85" s="143" t="s">
        <v>2409</v>
      </c>
      <c r="M85" s="93" t="s">
        <v>2437</v>
      </c>
      <c r="N85" s="93" t="s">
        <v>2443</v>
      </c>
      <c r="O85" s="138" t="s">
        <v>2616</v>
      </c>
      <c r="P85" s="143"/>
      <c r="Q85" s="134" t="s">
        <v>2409</v>
      </c>
    </row>
    <row r="86" spans="1:17" ht="18" x14ac:dyDescent="0.25">
      <c r="A86" s="138" t="str">
        <f>VLOOKUP(E86,'LISTADO ATM'!$A$2:$C$901,3,0)</f>
        <v>DISTRITO NACIONAL</v>
      </c>
      <c r="B86" s="144" t="s">
        <v>2699</v>
      </c>
      <c r="C86" s="94">
        <v>44461.642488425925</v>
      </c>
      <c r="D86" s="94" t="s">
        <v>2459</v>
      </c>
      <c r="E86" s="136">
        <v>745</v>
      </c>
      <c r="F86" s="138" t="str">
        <f>VLOOKUP(E86,VIP!$A$2:$O16150,2,0)</f>
        <v>DRBR027</v>
      </c>
      <c r="G86" s="138" t="str">
        <f>VLOOKUP(E86,'LISTADO ATM'!$A$2:$B$900,2,0)</f>
        <v xml:space="preserve">ATM Oficina Ave. Duarte </v>
      </c>
      <c r="H86" s="138" t="str">
        <f>VLOOKUP(E86,VIP!$A$2:$O21111,7,FALSE)</f>
        <v>No</v>
      </c>
      <c r="I86" s="138" t="str">
        <f>VLOOKUP(E86,VIP!$A$2:$O13076,8,FALSE)</f>
        <v>No</v>
      </c>
      <c r="J86" s="138" t="str">
        <f>VLOOKUP(E86,VIP!$A$2:$O13026,8,FALSE)</f>
        <v>No</v>
      </c>
      <c r="K86" s="138" t="str">
        <f>VLOOKUP(E86,VIP!$A$2:$O16600,6,0)</f>
        <v>NO</v>
      </c>
      <c r="L86" s="143" t="s">
        <v>2409</v>
      </c>
      <c r="M86" s="93" t="s">
        <v>2437</v>
      </c>
      <c r="N86" s="93" t="s">
        <v>2443</v>
      </c>
      <c r="O86" s="138" t="s">
        <v>2616</v>
      </c>
      <c r="P86" s="143"/>
      <c r="Q86" s="134" t="s">
        <v>2409</v>
      </c>
    </row>
    <row r="87" spans="1:17" ht="18" x14ac:dyDescent="0.25">
      <c r="A87" s="138" t="str">
        <f>VLOOKUP(E87,'LISTADO ATM'!$A$2:$C$901,3,0)</f>
        <v>ESTE</v>
      </c>
      <c r="B87" s="144" t="s">
        <v>2698</v>
      </c>
      <c r="C87" s="94">
        <v>44461.64403935185</v>
      </c>
      <c r="D87" s="94" t="s">
        <v>2459</v>
      </c>
      <c r="E87" s="136">
        <v>429</v>
      </c>
      <c r="F87" s="138" t="str">
        <f>VLOOKUP(E87,VIP!$A$2:$O16149,2,0)</f>
        <v>DRBR429</v>
      </c>
      <c r="G87" s="138" t="str">
        <f>VLOOKUP(E87,'LISTADO ATM'!$A$2:$B$900,2,0)</f>
        <v xml:space="preserve">ATM Oficina Jumbo La Romana </v>
      </c>
      <c r="H87" s="138" t="str">
        <f>VLOOKUP(E87,VIP!$A$2:$O21110,7,FALSE)</f>
        <v>Si</v>
      </c>
      <c r="I87" s="138" t="str">
        <f>VLOOKUP(E87,VIP!$A$2:$O13075,8,FALSE)</f>
        <v>Si</v>
      </c>
      <c r="J87" s="138" t="str">
        <f>VLOOKUP(E87,VIP!$A$2:$O13025,8,FALSE)</f>
        <v>Si</v>
      </c>
      <c r="K87" s="138" t="str">
        <f>VLOOKUP(E87,VIP!$A$2:$O16599,6,0)</f>
        <v>NO</v>
      </c>
      <c r="L87" s="143" t="s">
        <v>2409</v>
      </c>
      <c r="M87" s="93" t="s">
        <v>2437</v>
      </c>
      <c r="N87" s="93" t="s">
        <v>2443</v>
      </c>
      <c r="O87" s="138" t="s">
        <v>2616</v>
      </c>
      <c r="P87" s="143"/>
      <c r="Q87" s="134" t="s">
        <v>2409</v>
      </c>
    </row>
    <row r="88" spans="1:17" ht="18" x14ac:dyDescent="0.25">
      <c r="A88" s="138" t="str">
        <f>VLOOKUP(E88,'LISTADO ATM'!$A$2:$C$901,3,0)</f>
        <v>DISTRITO NACIONAL</v>
      </c>
      <c r="B88" s="144" t="s">
        <v>2697</v>
      </c>
      <c r="C88" s="94">
        <v>44461.645231481481</v>
      </c>
      <c r="D88" s="94" t="s">
        <v>2440</v>
      </c>
      <c r="E88" s="136">
        <v>896</v>
      </c>
      <c r="F88" s="138" t="str">
        <f>VLOOKUP(E88,VIP!$A$2:$O16148,2,0)</f>
        <v>DRBR896</v>
      </c>
      <c r="G88" s="138" t="str">
        <f>VLOOKUP(E88,'LISTADO ATM'!$A$2:$B$900,2,0)</f>
        <v xml:space="preserve">ATM Campamento Militar 16 de Agosto I </v>
      </c>
      <c r="H88" s="138" t="str">
        <f>VLOOKUP(E88,VIP!$A$2:$O21109,7,FALSE)</f>
        <v>Si</v>
      </c>
      <c r="I88" s="138" t="str">
        <f>VLOOKUP(E88,VIP!$A$2:$O13074,8,FALSE)</f>
        <v>Si</v>
      </c>
      <c r="J88" s="138" t="str">
        <f>VLOOKUP(E88,VIP!$A$2:$O13024,8,FALSE)</f>
        <v>Si</v>
      </c>
      <c r="K88" s="138" t="str">
        <f>VLOOKUP(E88,VIP!$A$2:$O16598,6,0)</f>
        <v>NO</v>
      </c>
      <c r="L88" s="143" t="s">
        <v>2409</v>
      </c>
      <c r="M88" s="93" t="s">
        <v>2437</v>
      </c>
      <c r="N88" s="93" t="s">
        <v>2443</v>
      </c>
      <c r="O88" s="138" t="s">
        <v>2444</v>
      </c>
      <c r="P88" s="143"/>
      <c r="Q88" s="134" t="s">
        <v>2409</v>
      </c>
    </row>
    <row r="89" spans="1:17" ht="18" x14ac:dyDescent="0.25">
      <c r="A89" s="138" t="str">
        <f>VLOOKUP(E89,'LISTADO ATM'!$A$2:$C$901,3,0)</f>
        <v>DISTRITO NACIONAL</v>
      </c>
      <c r="B89" s="144" t="s">
        <v>2696</v>
      </c>
      <c r="C89" s="94">
        <v>44461.646319444444</v>
      </c>
      <c r="D89" s="94" t="s">
        <v>2440</v>
      </c>
      <c r="E89" s="136">
        <v>839</v>
      </c>
      <c r="F89" s="138" t="str">
        <f>VLOOKUP(E89,VIP!$A$2:$O16147,2,0)</f>
        <v>DRBR839</v>
      </c>
      <c r="G89" s="138" t="str">
        <f>VLOOKUP(E89,'LISTADO ATM'!$A$2:$B$900,2,0)</f>
        <v xml:space="preserve">ATM INAPA </v>
      </c>
      <c r="H89" s="138" t="str">
        <f>VLOOKUP(E89,VIP!$A$2:$O21108,7,FALSE)</f>
        <v>Si</v>
      </c>
      <c r="I89" s="138" t="str">
        <f>VLOOKUP(E89,VIP!$A$2:$O13073,8,FALSE)</f>
        <v>Si</v>
      </c>
      <c r="J89" s="138" t="str">
        <f>VLOOKUP(E89,VIP!$A$2:$O13023,8,FALSE)</f>
        <v>Si</v>
      </c>
      <c r="K89" s="138" t="str">
        <f>VLOOKUP(E89,VIP!$A$2:$O16597,6,0)</f>
        <v>NO</v>
      </c>
      <c r="L89" s="143" t="s">
        <v>2409</v>
      </c>
      <c r="M89" s="93" t="s">
        <v>2437</v>
      </c>
      <c r="N89" s="93" t="s">
        <v>2443</v>
      </c>
      <c r="O89" s="138" t="s">
        <v>2444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NORTE</v>
      </c>
      <c r="B90" s="144" t="s">
        <v>2695</v>
      </c>
      <c r="C90" s="94">
        <v>44461.650011574071</v>
      </c>
      <c r="D90" s="94" t="s">
        <v>2614</v>
      </c>
      <c r="E90" s="136">
        <v>807</v>
      </c>
      <c r="F90" s="138" t="str">
        <f>VLOOKUP(E90,VIP!$A$2:$O16144,2,0)</f>
        <v>DRBR207</v>
      </c>
      <c r="G90" s="138" t="str">
        <f>VLOOKUP(E90,'LISTADO ATM'!$A$2:$B$900,2,0)</f>
        <v xml:space="preserve">ATM S/M Morel (Mao) </v>
      </c>
      <c r="H90" s="138" t="str">
        <f>VLOOKUP(E90,VIP!$A$2:$O21105,7,FALSE)</f>
        <v>Si</v>
      </c>
      <c r="I90" s="138" t="str">
        <f>VLOOKUP(E90,VIP!$A$2:$O13070,8,FALSE)</f>
        <v>Si</v>
      </c>
      <c r="J90" s="138" t="str">
        <f>VLOOKUP(E90,VIP!$A$2:$O13020,8,FALSE)</f>
        <v>Si</v>
      </c>
      <c r="K90" s="138" t="str">
        <f>VLOOKUP(E90,VIP!$A$2:$O16594,6,0)</f>
        <v>SI</v>
      </c>
      <c r="L90" s="143" t="s">
        <v>2409</v>
      </c>
      <c r="M90" s="93" t="s">
        <v>2437</v>
      </c>
      <c r="N90" s="93" t="s">
        <v>2443</v>
      </c>
      <c r="O90" s="138" t="s">
        <v>2615</v>
      </c>
      <c r="P90" s="143"/>
      <c r="Q90" s="134" t="s">
        <v>2409</v>
      </c>
    </row>
    <row r="91" spans="1:17" ht="18" x14ac:dyDescent="0.25">
      <c r="A91" s="138" t="str">
        <f>VLOOKUP(E91,'LISTADO ATM'!$A$2:$C$901,3,0)</f>
        <v>SUR</v>
      </c>
      <c r="B91" s="144" t="s">
        <v>2694</v>
      </c>
      <c r="C91" s="94">
        <v>44461.651134259257</v>
      </c>
      <c r="D91" s="94" t="s">
        <v>2459</v>
      </c>
      <c r="E91" s="136">
        <v>817</v>
      </c>
      <c r="F91" s="138" t="str">
        <f>VLOOKUP(E91,VIP!$A$2:$O16143,2,0)</f>
        <v>DRBR817</v>
      </c>
      <c r="G91" s="138" t="str">
        <f>VLOOKUP(E91,'LISTADO ATM'!$A$2:$B$900,2,0)</f>
        <v xml:space="preserve">ATM Ayuntamiento Sabana Larga (San José de Ocoa) </v>
      </c>
      <c r="H91" s="138" t="str">
        <f>VLOOKUP(E91,VIP!$A$2:$O21104,7,FALSE)</f>
        <v>Si</v>
      </c>
      <c r="I91" s="138" t="str">
        <f>VLOOKUP(E91,VIP!$A$2:$O13069,8,FALSE)</f>
        <v>Si</v>
      </c>
      <c r="J91" s="138" t="str">
        <f>VLOOKUP(E91,VIP!$A$2:$O13019,8,FALSE)</f>
        <v>Si</v>
      </c>
      <c r="K91" s="138" t="str">
        <f>VLOOKUP(E91,VIP!$A$2:$O16593,6,0)</f>
        <v>NO</v>
      </c>
      <c r="L91" s="143" t="s">
        <v>2409</v>
      </c>
      <c r="M91" s="93" t="s">
        <v>2437</v>
      </c>
      <c r="N91" s="93" t="s">
        <v>2443</v>
      </c>
      <c r="O91" s="138" t="s">
        <v>2616</v>
      </c>
      <c r="P91" s="143"/>
      <c r="Q91" s="134" t="s">
        <v>2409</v>
      </c>
    </row>
    <row r="92" spans="1:17" ht="18" x14ac:dyDescent="0.25">
      <c r="A92" s="138" t="str">
        <f>VLOOKUP(E92,'LISTADO ATM'!$A$2:$C$901,3,0)</f>
        <v>NORTE</v>
      </c>
      <c r="B92" s="144" t="s">
        <v>2689</v>
      </c>
      <c r="C92" s="94">
        <v>44461.703321759262</v>
      </c>
      <c r="D92" s="94" t="s">
        <v>2459</v>
      </c>
      <c r="E92" s="136">
        <v>778</v>
      </c>
      <c r="F92" s="138" t="str">
        <f>VLOOKUP(E92,VIP!$A$2:$O16137,2,0)</f>
        <v>DRBR202</v>
      </c>
      <c r="G92" s="138" t="str">
        <f>VLOOKUP(E92,'LISTADO ATM'!$A$2:$B$900,2,0)</f>
        <v xml:space="preserve">ATM Oficina Esperanza (Mao) </v>
      </c>
      <c r="H92" s="138" t="str">
        <f>VLOOKUP(E92,VIP!$A$2:$O21098,7,FALSE)</f>
        <v>Si</v>
      </c>
      <c r="I92" s="138" t="str">
        <f>VLOOKUP(E92,VIP!$A$2:$O13063,8,FALSE)</f>
        <v>Si</v>
      </c>
      <c r="J92" s="138" t="str">
        <f>VLOOKUP(E92,VIP!$A$2:$O13013,8,FALSE)</f>
        <v>Si</v>
      </c>
      <c r="K92" s="138" t="str">
        <f>VLOOKUP(E92,VIP!$A$2:$O16587,6,0)</f>
        <v>NO</v>
      </c>
      <c r="L92" s="143" t="s">
        <v>2409</v>
      </c>
      <c r="M92" s="93" t="s">
        <v>2437</v>
      </c>
      <c r="N92" s="93" t="s">
        <v>2443</v>
      </c>
      <c r="O92" s="138" t="s">
        <v>2621</v>
      </c>
      <c r="P92" s="143"/>
      <c r="Q92" s="134" t="s">
        <v>2409</v>
      </c>
    </row>
    <row r="93" spans="1:17" ht="18" x14ac:dyDescent="0.25">
      <c r="A93" s="138" t="str">
        <f>VLOOKUP(E93,'LISTADO ATM'!$A$2:$C$901,3,0)</f>
        <v>DISTRITO NACIONAL</v>
      </c>
      <c r="B93" s="144" t="s">
        <v>2673</v>
      </c>
      <c r="C93" s="94">
        <v>44461.780798611115</v>
      </c>
      <c r="D93" s="94" t="s">
        <v>2440</v>
      </c>
      <c r="E93" s="136">
        <v>527</v>
      </c>
      <c r="F93" s="138" t="str">
        <f>VLOOKUP(E93,VIP!$A$2:$O16121,2,0)</f>
        <v>DRBR527</v>
      </c>
      <c r="G93" s="138" t="str">
        <f>VLOOKUP(E93,'LISTADO ATM'!$A$2:$B$900,2,0)</f>
        <v>ATM Oficina Zona Oriental II</v>
      </c>
      <c r="H93" s="138" t="str">
        <f>VLOOKUP(E93,VIP!$A$2:$O21082,7,FALSE)</f>
        <v>Si</v>
      </c>
      <c r="I93" s="138" t="str">
        <f>VLOOKUP(E93,VIP!$A$2:$O13047,8,FALSE)</f>
        <v>Si</v>
      </c>
      <c r="J93" s="138" t="str">
        <f>VLOOKUP(E93,VIP!$A$2:$O12997,8,FALSE)</f>
        <v>Si</v>
      </c>
      <c r="K93" s="138" t="str">
        <f>VLOOKUP(E93,VIP!$A$2:$O16571,6,0)</f>
        <v>SI</v>
      </c>
      <c r="L93" s="143" t="s">
        <v>2409</v>
      </c>
      <c r="M93" s="93" t="s">
        <v>2437</v>
      </c>
      <c r="N93" s="93" t="s">
        <v>2443</v>
      </c>
      <c r="O93" s="138" t="s">
        <v>2444</v>
      </c>
      <c r="P93" s="143"/>
      <c r="Q93" s="134" t="s">
        <v>2409</v>
      </c>
    </row>
    <row r="94" spans="1:17" ht="18" x14ac:dyDescent="0.25">
      <c r="A94" s="138" t="str">
        <f>VLOOKUP(E94,'LISTADO ATM'!$A$2:$C$901,3,0)</f>
        <v>DISTRITO NACIONAL</v>
      </c>
      <c r="B94" s="144" t="s">
        <v>2672</v>
      </c>
      <c r="C94" s="94">
        <v>44461.789606481485</v>
      </c>
      <c r="D94" s="94" t="s">
        <v>2440</v>
      </c>
      <c r="E94" s="136">
        <v>436</v>
      </c>
      <c r="F94" s="138" t="str">
        <f>VLOOKUP(E94,VIP!$A$2:$O16119,2,0)</f>
        <v>DRBR436</v>
      </c>
      <c r="G94" s="138" t="str">
        <f>VLOOKUP(E94,'LISTADO ATM'!$A$2:$B$900,2,0)</f>
        <v xml:space="preserve">ATM Autobanco Torre II </v>
      </c>
      <c r="H94" s="138" t="str">
        <f>VLOOKUP(E94,VIP!$A$2:$O21080,7,FALSE)</f>
        <v>Si</v>
      </c>
      <c r="I94" s="138" t="str">
        <f>VLOOKUP(E94,VIP!$A$2:$O13045,8,FALSE)</f>
        <v>Si</v>
      </c>
      <c r="J94" s="138" t="str">
        <f>VLOOKUP(E94,VIP!$A$2:$O12995,8,FALSE)</f>
        <v>Si</v>
      </c>
      <c r="K94" s="138" t="str">
        <f>VLOOKUP(E94,VIP!$A$2:$O16569,6,0)</f>
        <v>SI</v>
      </c>
      <c r="L94" s="143" t="s">
        <v>2409</v>
      </c>
      <c r="M94" s="93" t="s">
        <v>2437</v>
      </c>
      <c r="N94" s="93" t="s">
        <v>2443</v>
      </c>
      <c r="O94" s="138" t="s">
        <v>2444</v>
      </c>
      <c r="P94" s="143"/>
      <c r="Q94" s="134" t="s">
        <v>2409</v>
      </c>
    </row>
    <row r="95" spans="1:17" ht="18" x14ac:dyDescent="0.25">
      <c r="A95" s="138" t="str">
        <f>VLOOKUP(E95,'LISTADO ATM'!$A$2:$C$901,3,0)</f>
        <v>DISTRITO NACIONAL</v>
      </c>
      <c r="B95" s="144" t="s">
        <v>2670</v>
      </c>
      <c r="C95" s="94">
        <v>44461.793391203704</v>
      </c>
      <c r="D95" s="94" t="s">
        <v>2440</v>
      </c>
      <c r="E95" s="136">
        <v>162</v>
      </c>
      <c r="F95" s="138" t="str">
        <f>VLOOKUP(E95,VIP!$A$2:$O16117,2,0)</f>
        <v>DRBR162</v>
      </c>
      <c r="G95" s="138" t="str">
        <f>VLOOKUP(E95,'LISTADO ATM'!$A$2:$B$900,2,0)</f>
        <v xml:space="preserve">ATM Oficina Tiradentes I </v>
      </c>
      <c r="H95" s="138" t="str">
        <f>VLOOKUP(E95,VIP!$A$2:$O21078,7,FALSE)</f>
        <v>Si</v>
      </c>
      <c r="I95" s="138" t="str">
        <f>VLOOKUP(E95,VIP!$A$2:$O13043,8,FALSE)</f>
        <v>Si</v>
      </c>
      <c r="J95" s="138" t="str">
        <f>VLOOKUP(E95,VIP!$A$2:$O12993,8,FALSE)</f>
        <v>Si</v>
      </c>
      <c r="K95" s="138" t="str">
        <f>VLOOKUP(E95,VIP!$A$2:$O16567,6,0)</f>
        <v>NO</v>
      </c>
      <c r="L95" s="143" t="s">
        <v>2409</v>
      </c>
      <c r="M95" s="93" t="s">
        <v>2437</v>
      </c>
      <c r="N95" s="93" t="s">
        <v>2443</v>
      </c>
      <c r="O95" s="138" t="s">
        <v>2444</v>
      </c>
      <c r="P95" s="143"/>
      <c r="Q95" s="134" t="s">
        <v>2409</v>
      </c>
    </row>
    <row r="96" spans="1:17" ht="18" x14ac:dyDescent="0.25">
      <c r="A96" s="138" t="str">
        <f>VLOOKUP(E96,'LISTADO ATM'!$A$2:$C$901,3,0)</f>
        <v>DISTRITO NACIONAL</v>
      </c>
      <c r="B96" s="144" t="s">
        <v>2669</v>
      </c>
      <c r="C96" s="94">
        <v>44461.797129629631</v>
      </c>
      <c r="D96" s="94" t="s">
        <v>2440</v>
      </c>
      <c r="E96" s="136">
        <v>312</v>
      </c>
      <c r="F96" s="138" t="str">
        <f>VLOOKUP(E96,VIP!$A$2:$O16116,2,0)</f>
        <v>DRBR312</v>
      </c>
      <c r="G96" s="138" t="str">
        <f>VLOOKUP(E96,'LISTADO ATM'!$A$2:$B$900,2,0)</f>
        <v xml:space="preserve">ATM Oficina Tiradentes II (Naco) </v>
      </c>
      <c r="H96" s="138" t="str">
        <f>VLOOKUP(E96,VIP!$A$2:$O21077,7,FALSE)</f>
        <v>Si</v>
      </c>
      <c r="I96" s="138" t="str">
        <f>VLOOKUP(E96,VIP!$A$2:$O13042,8,FALSE)</f>
        <v>Si</v>
      </c>
      <c r="J96" s="138" t="str">
        <f>VLOOKUP(E96,VIP!$A$2:$O12992,8,FALSE)</f>
        <v>Si</v>
      </c>
      <c r="K96" s="138" t="str">
        <f>VLOOKUP(E96,VIP!$A$2:$O16566,6,0)</f>
        <v>NO</v>
      </c>
      <c r="L96" s="143" t="s">
        <v>2409</v>
      </c>
      <c r="M96" s="93" t="s">
        <v>2437</v>
      </c>
      <c r="N96" s="93" t="s">
        <v>2443</v>
      </c>
      <c r="O96" s="138" t="s">
        <v>2444</v>
      </c>
      <c r="P96" s="143"/>
      <c r="Q96" s="134" t="s">
        <v>2409</v>
      </c>
    </row>
    <row r="97" spans="1:17" ht="18" x14ac:dyDescent="0.25">
      <c r="A97" s="138" t="str">
        <f>VLOOKUP(E97,'LISTADO ATM'!$A$2:$C$901,3,0)</f>
        <v>SUR</v>
      </c>
      <c r="B97" s="144" t="s">
        <v>2668</v>
      </c>
      <c r="C97" s="94">
        <v>44461.798611111109</v>
      </c>
      <c r="D97" s="94" t="s">
        <v>2440</v>
      </c>
      <c r="E97" s="136">
        <v>677</v>
      </c>
      <c r="F97" s="138" t="str">
        <f>VLOOKUP(E97,VIP!$A$2:$O16115,2,0)</f>
        <v>DRBR677</v>
      </c>
      <c r="G97" s="138" t="str">
        <f>VLOOKUP(E97,'LISTADO ATM'!$A$2:$B$900,2,0)</f>
        <v>ATM PBG Villa Jaragua</v>
      </c>
      <c r="H97" s="138" t="str">
        <f>VLOOKUP(E97,VIP!$A$2:$O21076,7,FALSE)</f>
        <v>Si</v>
      </c>
      <c r="I97" s="138" t="str">
        <f>VLOOKUP(E97,VIP!$A$2:$O13041,8,FALSE)</f>
        <v>Si</v>
      </c>
      <c r="J97" s="138" t="str">
        <f>VLOOKUP(E97,VIP!$A$2:$O12991,8,FALSE)</f>
        <v>Si</v>
      </c>
      <c r="K97" s="138" t="str">
        <f>VLOOKUP(E97,VIP!$A$2:$O16565,6,0)</f>
        <v>SI</v>
      </c>
      <c r="L97" s="143" t="s">
        <v>2409</v>
      </c>
      <c r="M97" s="93" t="s">
        <v>2437</v>
      </c>
      <c r="N97" s="93" t="s">
        <v>2443</v>
      </c>
      <c r="O97" s="138" t="s">
        <v>2444</v>
      </c>
      <c r="P97" s="143"/>
      <c r="Q97" s="134" t="s">
        <v>2409</v>
      </c>
    </row>
    <row r="98" spans="1:17" ht="18" x14ac:dyDescent="0.25">
      <c r="A98" s="138" t="str">
        <f>VLOOKUP(E98,'LISTADO ATM'!$A$2:$C$901,3,0)</f>
        <v>NORTE</v>
      </c>
      <c r="B98" s="144" t="s">
        <v>2667</v>
      </c>
      <c r="C98" s="94">
        <v>44461.800127314818</v>
      </c>
      <c r="D98" s="94" t="s">
        <v>2459</v>
      </c>
      <c r="E98" s="136">
        <v>857</v>
      </c>
      <c r="F98" s="138" t="str">
        <f>VLOOKUP(E98,VIP!$A$2:$O16114,2,0)</f>
        <v>DRBR857</v>
      </c>
      <c r="G98" s="138" t="str">
        <f>VLOOKUP(E98,'LISTADO ATM'!$A$2:$B$900,2,0)</f>
        <v xml:space="preserve">ATM Oficina Los Alamos </v>
      </c>
      <c r="H98" s="138" t="str">
        <f>VLOOKUP(E98,VIP!$A$2:$O21075,7,FALSE)</f>
        <v>Si</v>
      </c>
      <c r="I98" s="138" t="str">
        <f>VLOOKUP(E98,VIP!$A$2:$O13040,8,FALSE)</f>
        <v>Si</v>
      </c>
      <c r="J98" s="138" t="str">
        <f>VLOOKUP(E98,VIP!$A$2:$O12990,8,FALSE)</f>
        <v>Si</v>
      </c>
      <c r="K98" s="138" t="str">
        <f>VLOOKUP(E98,VIP!$A$2:$O16564,6,0)</f>
        <v>NO</v>
      </c>
      <c r="L98" s="143" t="s">
        <v>2409</v>
      </c>
      <c r="M98" s="93" t="s">
        <v>2437</v>
      </c>
      <c r="N98" s="93" t="s">
        <v>2443</v>
      </c>
      <c r="O98" s="138" t="s">
        <v>2621</v>
      </c>
      <c r="P98" s="143"/>
      <c r="Q98" s="134" t="s">
        <v>2409</v>
      </c>
    </row>
    <row r="99" spans="1:17" ht="18" x14ac:dyDescent="0.25">
      <c r="A99" s="138" t="str">
        <f>VLOOKUP(E99,'LISTADO ATM'!$A$2:$C$901,3,0)</f>
        <v>DISTRITO NACIONAL</v>
      </c>
      <c r="B99" s="144" t="s">
        <v>2665</v>
      </c>
      <c r="C99" s="94">
        <v>44461.803437499999</v>
      </c>
      <c r="D99" s="94" t="s">
        <v>2440</v>
      </c>
      <c r="E99" s="136">
        <v>684</v>
      </c>
      <c r="F99" s="138" t="str">
        <f>VLOOKUP(E99,VIP!$A$2:$O16112,2,0)</f>
        <v>DRBR684</v>
      </c>
      <c r="G99" s="138" t="str">
        <f>VLOOKUP(E99,'LISTADO ATM'!$A$2:$B$900,2,0)</f>
        <v>ATM Estación Texaco Prolongación 27 Febrero</v>
      </c>
      <c r="H99" s="138" t="str">
        <f>VLOOKUP(E99,VIP!$A$2:$O21073,7,FALSE)</f>
        <v>NO</v>
      </c>
      <c r="I99" s="138" t="str">
        <f>VLOOKUP(E99,VIP!$A$2:$O13038,8,FALSE)</f>
        <v>NO</v>
      </c>
      <c r="J99" s="138" t="str">
        <f>VLOOKUP(E99,VIP!$A$2:$O12988,8,FALSE)</f>
        <v>NO</v>
      </c>
      <c r="K99" s="138" t="str">
        <f>VLOOKUP(E99,VIP!$A$2:$O16562,6,0)</f>
        <v>NO</v>
      </c>
      <c r="L99" s="143" t="s">
        <v>2409</v>
      </c>
      <c r="M99" s="93" t="s">
        <v>2437</v>
      </c>
      <c r="N99" s="93" t="s">
        <v>2443</v>
      </c>
      <c r="O99" s="138" t="s">
        <v>2444</v>
      </c>
      <c r="P99" s="143"/>
      <c r="Q99" s="134" t="s">
        <v>2409</v>
      </c>
    </row>
    <row r="100" spans="1:17" ht="18" x14ac:dyDescent="0.25">
      <c r="A100" s="138" t="str">
        <f>VLOOKUP(E100,'LISTADO ATM'!$A$2:$C$901,3,0)</f>
        <v>DISTRITO NACIONAL</v>
      </c>
      <c r="B100" s="144" t="s">
        <v>2662</v>
      </c>
      <c r="C100" s="94">
        <v>44461.815416666665</v>
      </c>
      <c r="D100" s="94" t="s">
        <v>2440</v>
      </c>
      <c r="E100" s="136">
        <v>243</v>
      </c>
      <c r="F100" s="138" t="str">
        <f>VLOOKUP(E100,VIP!$A$2:$O16109,2,0)</f>
        <v>DRBR243</v>
      </c>
      <c r="G100" s="138" t="str">
        <f>VLOOKUP(E100,'LISTADO ATM'!$A$2:$B$900,2,0)</f>
        <v xml:space="preserve">ATM Autoservicio Plaza Central  </v>
      </c>
      <c r="H100" s="138" t="str">
        <f>VLOOKUP(E100,VIP!$A$2:$O21070,7,FALSE)</f>
        <v>Si</v>
      </c>
      <c r="I100" s="138" t="str">
        <f>VLOOKUP(E100,VIP!$A$2:$O13035,8,FALSE)</f>
        <v>Si</v>
      </c>
      <c r="J100" s="138" t="str">
        <f>VLOOKUP(E100,VIP!$A$2:$O12985,8,FALSE)</f>
        <v>Si</v>
      </c>
      <c r="K100" s="138" t="str">
        <f>VLOOKUP(E100,VIP!$A$2:$O16559,6,0)</f>
        <v>SI</v>
      </c>
      <c r="L100" s="143" t="s">
        <v>2409</v>
      </c>
      <c r="M100" s="93" t="s">
        <v>2437</v>
      </c>
      <c r="N100" s="93" t="s">
        <v>2443</v>
      </c>
      <c r="O100" s="138" t="s">
        <v>2444</v>
      </c>
      <c r="P100" s="143"/>
      <c r="Q100" s="134" t="s">
        <v>2409</v>
      </c>
    </row>
    <row r="101" spans="1:17" ht="18" x14ac:dyDescent="0.25">
      <c r="A101" s="138" t="str">
        <f>VLOOKUP(E101,'LISTADO ATM'!$A$2:$C$901,3,0)</f>
        <v>ESTE</v>
      </c>
      <c r="B101" s="144" t="s">
        <v>2661</v>
      </c>
      <c r="C101" s="94">
        <v>44461.822800925926</v>
      </c>
      <c r="D101" s="94" t="s">
        <v>2440</v>
      </c>
      <c r="E101" s="136">
        <v>612</v>
      </c>
      <c r="F101" s="138" t="str">
        <f>VLOOKUP(E101,VIP!$A$2:$O16108,2,0)</f>
        <v>DRBR220</v>
      </c>
      <c r="G101" s="138" t="str">
        <f>VLOOKUP(E101,'LISTADO ATM'!$A$2:$B$900,2,0)</f>
        <v xml:space="preserve">ATM Plaza Orense (La Romana) </v>
      </c>
      <c r="H101" s="138" t="str">
        <f>VLOOKUP(E101,VIP!$A$2:$O21069,7,FALSE)</f>
        <v>Si</v>
      </c>
      <c r="I101" s="138" t="str">
        <f>VLOOKUP(E101,VIP!$A$2:$O13034,8,FALSE)</f>
        <v>Si</v>
      </c>
      <c r="J101" s="138" t="str">
        <f>VLOOKUP(E101,VIP!$A$2:$O12984,8,FALSE)</f>
        <v>Si</v>
      </c>
      <c r="K101" s="138" t="str">
        <f>VLOOKUP(E101,VIP!$A$2:$O16558,6,0)</f>
        <v>NO</v>
      </c>
      <c r="L101" s="143" t="s">
        <v>2409</v>
      </c>
      <c r="M101" s="93" t="s">
        <v>2437</v>
      </c>
      <c r="N101" s="93" t="s">
        <v>2443</v>
      </c>
      <c r="O101" s="138" t="s">
        <v>2444</v>
      </c>
      <c r="P101" s="143"/>
      <c r="Q101" s="134" t="s">
        <v>2409</v>
      </c>
    </row>
    <row r="102" spans="1:17" ht="18" x14ac:dyDescent="0.25">
      <c r="A102" s="138" t="str">
        <f>VLOOKUP(E102,'LISTADO ATM'!$A$2:$C$901,3,0)</f>
        <v>DISTRITO NACIONAL</v>
      </c>
      <c r="B102" s="144" t="s">
        <v>2723</v>
      </c>
      <c r="C102" s="94">
        <v>44461.859212962961</v>
      </c>
      <c r="D102" s="94" t="s">
        <v>2440</v>
      </c>
      <c r="E102" s="136">
        <v>810</v>
      </c>
      <c r="F102" s="138" t="str">
        <f>VLOOKUP(E102,VIP!$A$2:$O16132,2,0)</f>
        <v>DRBR810</v>
      </c>
      <c r="G102" s="138" t="str">
        <f>VLOOKUP(E102,'LISTADO ATM'!$A$2:$B$900,2,0)</f>
        <v xml:space="preserve">ATM UNP Multicentro La Sirena José Contreras </v>
      </c>
      <c r="H102" s="138" t="str">
        <f>VLOOKUP(E102,VIP!$A$2:$O21093,7,FALSE)</f>
        <v>Si</v>
      </c>
      <c r="I102" s="138" t="str">
        <f>VLOOKUP(E102,VIP!$A$2:$O13058,8,FALSE)</f>
        <v>Si</v>
      </c>
      <c r="J102" s="138" t="str">
        <f>VLOOKUP(E102,VIP!$A$2:$O13008,8,FALSE)</f>
        <v>Si</v>
      </c>
      <c r="K102" s="138" t="str">
        <f>VLOOKUP(E102,VIP!$A$2:$O16582,6,0)</f>
        <v>NO</v>
      </c>
      <c r="L102" s="143" t="s">
        <v>2409</v>
      </c>
      <c r="M102" s="93" t="s">
        <v>2437</v>
      </c>
      <c r="N102" s="93" t="s">
        <v>2443</v>
      </c>
      <c r="O102" s="138" t="s">
        <v>2444</v>
      </c>
      <c r="P102" s="143"/>
      <c r="Q102" s="134" t="s">
        <v>2409</v>
      </c>
    </row>
    <row r="103" spans="1:17" ht="18" x14ac:dyDescent="0.25">
      <c r="A103" s="138" t="str">
        <f>VLOOKUP(E103,'LISTADO ATM'!$A$2:$C$901,3,0)</f>
        <v>SUR</v>
      </c>
      <c r="B103" s="144" t="s">
        <v>2722</v>
      </c>
      <c r="C103" s="94">
        <v>44461.861574074072</v>
      </c>
      <c r="D103" s="94" t="s">
        <v>2440</v>
      </c>
      <c r="E103" s="136">
        <v>356</v>
      </c>
      <c r="F103" s="138" t="str">
        <f>VLOOKUP(E103,VIP!$A$2:$O16131,2,0)</f>
        <v>DRBR356</v>
      </c>
      <c r="G103" s="138" t="str">
        <f>VLOOKUP(E103,'LISTADO ATM'!$A$2:$B$900,2,0)</f>
        <v xml:space="preserve">ATM Estación Sigma (San Cristóbal) </v>
      </c>
      <c r="H103" s="138" t="str">
        <f>VLOOKUP(E103,VIP!$A$2:$O21092,7,FALSE)</f>
        <v>Si</v>
      </c>
      <c r="I103" s="138" t="str">
        <f>VLOOKUP(E103,VIP!$A$2:$O13057,8,FALSE)</f>
        <v>Si</v>
      </c>
      <c r="J103" s="138" t="str">
        <f>VLOOKUP(E103,VIP!$A$2:$O13007,8,FALSE)</f>
        <v>Si</v>
      </c>
      <c r="K103" s="138" t="str">
        <f>VLOOKUP(E103,VIP!$A$2:$O16581,6,0)</f>
        <v>NO</v>
      </c>
      <c r="L103" s="143" t="s">
        <v>2409</v>
      </c>
      <c r="M103" s="93" t="s">
        <v>2437</v>
      </c>
      <c r="N103" s="93" t="s">
        <v>2443</v>
      </c>
      <c r="O103" s="138" t="s">
        <v>2444</v>
      </c>
      <c r="P103" s="143"/>
      <c r="Q103" s="134" t="s">
        <v>2409</v>
      </c>
    </row>
    <row r="104" spans="1:17" ht="18" x14ac:dyDescent="0.25">
      <c r="A104" s="138" t="str">
        <f>VLOOKUP(E104,'LISTADO ATM'!$A$2:$C$901,3,0)</f>
        <v>NORTE</v>
      </c>
      <c r="B104" s="144" t="s">
        <v>2720</v>
      </c>
      <c r="C104" s="94">
        <v>44461.890787037039</v>
      </c>
      <c r="D104" s="94" t="s">
        <v>2459</v>
      </c>
      <c r="E104" s="136">
        <v>144</v>
      </c>
      <c r="F104" s="138" t="str">
        <f>VLOOKUP(E104,VIP!$A$2:$O16129,2,0)</f>
        <v>DRBR144</v>
      </c>
      <c r="G104" s="138" t="str">
        <f>VLOOKUP(E104,'LISTADO ATM'!$A$2:$B$900,2,0)</f>
        <v xml:space="preserve">ATM Oficina Villa Altagracia </v>
      </c>
      <c r="H104" s="138" t="str">
        <f>VLOOKUP(E104,VIP!$A$2:$O21090,7,FALSE)</f>
        <v>Si</v>
      </c>
      <c r="I104" s="138" t="str">
        <f>VLOOKUP(E104,VIP!$A$2:$O13055,8,FALSE)</f>
        <v>Si</v>
      </c>
      <c r="J104" s="138" t="str">
        <f>VLOOKUP(E104,VIP!$A$2:$O13005,8,FALSE)</f>
        <v>Si</v>
      </c>
      <c r="K104" s="138" t="str">
        <f>VLOOKUP(E104,VIP!$A$2:$O16579,6,0)</f>
        <v>SI</v>
      </c>
      <c r="L104" s="143" t="s">
        <v>2409</v>
      </c>
      <c r="M104" s="93" t="s">
        <v>2437</v>
      </c>
      <c r="N104" s="93" t="s">
        <v>2443</v>
      </c>
      <c r="O104" s="138" t="s">
        <v>2621</v>
      </c>
      <c r="P104" s="143"/>
      <c r="Q104" s="134" t="s">
        <v>2409</v>
      </c>
    </row>
    <row r="105" spans="1:17" ht="18" x14ac:dyDescent="0.25">
      <c r="A105" s="138" t="str">
        <f>VLOOKUP(E105,'LISTADO ATM'!$A$2:$C$901,3,0)</f>
        <v>NORTE</v>
      </c>
      <c r="B105" s="144" t="s">
        <v>2719</v>
      </c>
      <c r="C105" s="94">
        <v>44461.894745370373</v>
      </c>
      <c r="D105" s="94" t="s">
        <v>2459</v>
      </c>
      <c r="E105" s="136">
        <v>965</v>
      </c>
      <c r="F105" s="138" t="str">
        <f>VLOOKUP(E105,VIP!$A$2:$O16127,2,0)</f>
        <v>DRBR965</v>
      </c>
      <c r="G105" s="138" t="str">
        <f>VLOOKUP(E105,'LISTADO ATM'!$A$2:$B$900,2,0)</f>
        <v xml:space="preserve">ATM S/M La Fuente FUN (Santiago) </v>
      </c>
      <c r="H105" s="138" t="str">
        <f>VLOOKUP(E105,VIP!$A$2:$O21088,7,FALSE)</f>
        <v>Si</v>
      </c>
      <c r="I105" s="138" t="str">
        <f>VLOOKUP(E105,VIP!$A$2:$O13053,8,FALSE)</f>
        <v>Si</v>
      </c>
      <c r="J105" s="138" t="str">
        <f>VLOOKUP(E105,VIP!$A$2:$O13003,8,FALSE)</f>
        <v>Si</v>
      </c>
      <c r="K105" s="138" t="str">
        <f>VLOOKUP(E105,VIP!$A$2:$O16577,6,0)</f>
        <v>NO</v>
      </c>
      <c r="L105" s="143" t="s">
        <v>2409</v>
      </c>
      <c r="M105" s="93" t="s">
        <v>2437</v>
      </c>
      <c r="N105" s="93" t="s">
        <v>2443</v>
      </c>
      <c r="O105" s="138" t="s">
        <v>2621</v>
      </c>
      <c r="P105" s="143"/>
      <c r="Q105" s="134" t="s">
        <v>2409</v>
      </c>
    </row>
    <row r="106" spans="1:17" ht="18" x14ac:dyDescent="0.25">
      <c r="A106" s="138" t="str">
        <f>VLOOKUP(E106,'LISTADO ATM'!$A$2:$C$901,3,0)</f>
        <v>ESTE</v>
      </c>
      <c r="B106" s="144" t="s">
        <v>2718</v>
      </c>
      <c r="C106" s="94">
        <v>44461.900671296295</v>
      </c>
      <c r="D106" s="94" t="s">
        <v>2440</v>
      </c>
      <c r="E106" s="136">
        <v>609</v>
      </c>
      <c r="F106" s="138" t="str">
        <f>VLOOKUP(E106,VIP!$A$2:$O16126,2,0)</f>
        <v>DRBR120</v>
      </c>
      <c r="G106" s="138" t="str">
        <f>VLOOKUP(E106,'LISTADO ATM'!$A$2:$B$900,2,0)</f>
        <v xml:space="preserve">ATM S/M Jumbo (San Pedro) </v>
      </c>
      <c r="H106" s="138" t="str">
        <f>VLOOKUP(E106,VIP!$A$2:$O21087,7,FALSE)</f>
        <v>Si</v>
      </c>
      <c r="I106" s="138" t="str">
        <f>VLOOKUP(E106,VIP!$A$2:$O13052,8,FALSE)</f>
        <v>Si</v>
      </c>
      <c r="J106" s="138" t="str">
        <f>VLOOKUP(E106,VIP!$A$2:$O13002,8,FALSE)</f>
        <v>Si</v>
      </c>
      <c r="K106" s="138" t="str">
        <f>VLOOKUP(E106,VIP!$A$2:$O16576,6,0)</f>
        <v>NO</v>
      </c>
      <c r="L106" s="143" t="s">
        <v>2409</v>
      </c>
      <c r="M106" s="93" t="s">
        <v>2437</v>
      </c>
      <c r="N106" s="93" t="s">
        <v>2443</v>
      </c>
      <c r="O106" s="138" t="s">
        <v>2444</v>
      </c>
      <c r="P106" s="143"/>
      <c r="Q106" s="134" t="s">
        <v>2409</v>
      </c>
    </row>
    <row r="107" spans="1:17" ht="18" x14ac:dyDescent="0.25">
      <c r="A107" s="138" t="str">
        <f>VLOOKUP(E107,'LISTADO ATM'!$A$2:$C$901,3,0)</f>
        <v>DISTRITO NACIONAL</v>
      </c>
      <c r="B107" s="144">
        <v>3336033038</v>
      </c>
      <c r="C107" s="94">
        <v>44460.560300925928</v>
      </c>
      <c r="D107" s="94" t="s">
        <v>2174</v>
      </c>
      <c r="E107" s="136">
        <v>70</v>
      </c>
      <c r="F107" s="138" t="str">
        <f>VLOOKUP(E107,VIP!$A$2:$O16117,2,0)</f>
        <v>DRBR070</v>
      </c>
      <c r="G107" s="138" t="str">
        <f>VLOOKUP(E107,'LISTADO ATM'!$A$2:$B$900,2,0)</f>
        <v xml:space="preserve">ATM Autoservicio Plaza Lama Zona Oriental </v>
      </c>
      <c r="H107" s="138" t="str">
        <f>VLOOKUP(E107,VIP!$A$2:$O21078,7,FALSE)</f>
        <v>Si</v>
      </c>
      <c r="I107" s="138" t="str">
        <f>VLOOKUP(E107,VIP!$A$2:$O13043,8,FALSE)</f>
        <v>Si</v>
      </c>
      <c r="J107" s="138" t="str">
        <f>VLOOKUP(E107,VIP!$A$2:$O12993,8,FALSE)</f>
        <v>Si</v>
      </c>
      <c r="K107" s="138" t="str">
        <f>VLOOKUP(E107,VIP!$A$2:$O16567,6,0)</f>
        <v>NO</v>
      </c>
      <c r="L107" s="143" t="s">
        <v>2455</v>
      </c>
      <c r="M107" s="93" t="s">
        <v>2437</v>
      </c>
      <c r="N107" s="93" t="s">
        <v>2630</v>
      </c>
      <c r="O107" s="138" t="s">
        <v>2445</v>
      </c>
      <c r="P107" s="143"/>
      <c r="Q107" s="134" t="s">
        <v>2455</v>
      </c>
    </row>
    <row r="108" spans="1:17" ht="18" x14ac:dyDescent="0.25">
      <c r="A108" s="138" t="str">
        <f>VLOOKUP(E108,'LISTADO ATM'!$A$2:$C$901,3,0)</f>
        <v>DISTRITO NACIONAL</v>
      </c>
      <c r="B108" s="144" t="s">
        <v>2654</v>
      </c>
      <c r="C108" s="94">
        <v>44461.585150462961</v>
      </c>
      <c r="D108" s="94" t="s">
        <v>2174</v>
      </c>
      <c r="E108" s="136">
        <v>535</v>
      </c>
      <c r="F108" s="138" t="str">
        <f>VLOOKUP(E108,VIP!$A$2:$O16135,2,0)</f>
        <v>DRBR535</v>
      </c>
      <c r="G108" s="138" t="str">
        <f>VLOOKUP(E108,'LISTADO ATM'!$A$2:$B$900,2,0)</f>
        <v xml:space="preserve">ATM Autoservicio Torre III </v>
      </c>
      <c r="H108" s="138" t="str">
        <f>VLOOKUP(E108,VIP!$A$2:$O21096,7,FALSE)</f>
        <v>Si</v>
      </c>
      <c r="I108" s="138" t="str">
        <f>VLOOKUP(E108,VIP!$A$2:$O13061,8,FALSE)</f>
        <v>No</v>
      </c>
      <c r="J108" s="138" t="str">
        <f>VLOOKUP(E108,VIP!$A$2:$O13011,8,FALSE)</f>
        <v>No</v>
      </c>
      <c r="K108" s="138" t="str">
        <f>VLOOKUP(E108,VIP!$A$2:$O16585,6,0)</f>
        <v>SI</v>
      </c>
      <c r="L108" s="143" t="s">
        <v>2455</v>
      </c>
      <c r="M108" s="93" t="s">
        <v>2437</v>
      </c>
      <c r="N108" s="93" t="s">
        <v>2630</v>
      </c>
      <c r="O108" s="138" t="s">
        <v>2445</v>
      </c>
      <c r="P108" s="143"/>
      <c r="Q108" s="134" t="s">
        <v>2455</v>
      </c>
    </row>
    <row r="109" spans="1:17" ht="18" x14ac:dyDescent="0.25">
      <c r="A109" s="138" t="str">
        <f>VLOOKUP(E109,'LISTADO ATM'!$A$2:$C$901,3,0)</f>
        <v>DISTRITO NACIONAL</v>
      </c>
      <c r="B109" s="144" t="s">
        <v>2653</v>
      </c>
      <c r="C109" s="94">
        <v>44461.596608796295</v>
      </c>
      <c r="D109" s="94" t="s">
        <v>2174</v>
      </c>
      <c r="E109" s="136">
        <v>239</v>
      </c>
      <c r="F109" s="138" t="str">
        <f>VLOOKUP(E109,VIP!$A$2:$O16127,2,0)</f>
        <v>DRBR239</v>
      </c>
      <c r="G109" s="138" t="str">
        <f>VLOOKUP(E109,'LISTADO ATM'!$A$2:$B$900,2,0)</f>
        <v xml:space="preserve">ATM Autobanco Charles de Gaulle </v>
      </c>
      <c r="H109" s="138" t="str">
        <f>VLOOKUP(E109,VIP!$A$2:$O21088,7,FALSE)</f>
        <v>Si</v>
      </c>
      <c r="I109" s="138" t="str">
        <f>VLOOKUP(E109,VIP!$A$2:$O13053,8,FALSE)</f>
        <v>Si</v>
      </c>
      <c r="J109" s="138" t="str">
        <f>VLOOKUP(E109,VIP!$A$2:$O13003,8,FALSE)</f>
        <v>Si</v>
      </c>
      <c r="K109" s="138" t="str">
        <f>VLOOKUP(E109,VIP!$A$2:$O16577,6,0)</f>
        <v>SI</v>
      </c>
      <c r="L109" s="143" t="s">
        <v>2455</v>
      </c>
      <c r="M109" s="93" t="s">
        <v>2437</v>
      </c>
      <c r="N109" s="93" t="s">
        <v>2630</v>
      </c>
      <c r="O109" s="138" t="s">
        <v>2445</v>
      </c>
      <c r="P109" s="143"/>
      <c r="Q109" s="134" t="s">
        <v>2455</v>
      </c>
    </row>
    <row r="110" spans="1:17" ht="18" x14ac:dyDescent="0.25">
      <c r="A110" s="138" t="str">
        <f>VLOOKUP(E110,'LISTADO ATM'!$A$2:$C$901,3,0)</f>
        <v>DISTRITO NACIONAL</v>
      </c>
      <c r="B110" s="144" t="s">
        <v>2643</v>
      </c>
      <c r="C110" s="94">
        <v>44461.626076388886</v>
      </c>
      <c r="D110" s="94" t="s">
        <v>2174</v>
      </c>
      <c r="E110" s="136">
        <v>349</v>
      </c>
      <c r="F110" s="138" t="str">
        <f>VLOOKUP(E110,VIP!$A$2:$O16109,2,0)</f>
        <v>DRBR349</v>
      </c>
      <c r="G110" s="138" t="str">
        <f>VLOOKUP(E110,'LISTADO ATM'!$A$2:$B$900,2,0)</f>
        <v>ATM SENASA</v>
      </c>
      <c r="H110" s="138" t="str">
        <f>VLOOKUP(E110,VIP!$A$2:$O21070,7,FALSE)</f>
        <v>Si</v>
      </c>
      <c r="I110" s="138" t="str">
        <f>VLOOKUP(E110,VIP!$A$2:$O13035,8,FALSE)</f>
        <v>Si</v>
      </c>
      <c r="J110" s="138" t="str">
        <f>VLOOKUP(E110,VIP!$A$2:$O12985,8,FALSE)</f>
        <v>Si</v>
      </c>
      <c r="K110" s="138" t="str">
        <f>VLOOKUP(E110,VIP!$A$2:$O16559,6,0)</f>
        <v>NO</v>
      </c>
      <c r="L110" s="143" t="s">
        <v>2455</v>
      </c>
      <c r="M110" s="93" t="s">
        <v>2437</v>
      </c>
      <c r="N110" s="93" t="s">
        <v>2443</v>
      </c>
      <c r="O110" s="138" t="s">
        <v>2445</v>
      </c>
      <c r="P110" s="143"/>
      <c r="Q110" s="134" t="s">
        <v>2455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2692</v>
      </c>
      <c r="C111" s="94">
        <v>44461.686527777776</v>
      </c>
      <c r="D111" s="94" t="s">
        <v>2174</v>
      </c>
      <c r="E111" s="136">
        <v>382</v>
      </c>
      <c r="F111" s="138" t="str">
        <f>VLOOKUP(E111,VIP!$A$2:$O16140,2,0)</f>
        <v xml:space="preserve">DRBR382 </v>
      </c>
      <c r="G111" s="138" t="str">
        <f>VLOOKUP(E111,'LISTADO ATM'!$A$2:$B$900,2,0)</f>
        <v>ATM Estacion Del Metro Maria Montes</v>
      </c>
      <c r="H111" s="138" t="str">
        <f>VLOOKUP(E111,VIP!$A$2:$O21101,7,FALSE)</f>
        <v>N/A</v>
      </c>
      <c r="I111" s="138" t="str">
        <f>VLOOKUP(E111,VIP!$A$2:$O13066,8,FALSE)</f>
        <v>N/A</v>
      </c>
      <c r="J111" s="138" t="str">
        <f>VLOOKUP(E111,VIP!$A$2:$O13016,8,FALSE)</f>
        <v>N/A</v>
      </c>
      <c r="K111" s="138" t="str">
        <f>VLOOKUP(E111,VIP!$A$2:$O16590,6,0)</f>
        <v>N/A</v>
      </c>
      <c r="L111" s="143" t="s">
        <v>2455</v>
      </c>
      <c r="M111" s="93" t="s">
        <v>2437</v>
      </c>
      <c r="N111" s="93" t="s">
        <v>2443</v>
      </c>
      <c r="O111" s="138" t="s">
        <v>2445</v>
      </c>
      <c r="P111" s="143"/>
      <c r="Q111" s="134" t="s">
        <v>2455</v>
      </c>
    </row>
    <row r="112" spans="1:17" s="119" customFormat="1" ht="18" x14ac:dyDescent="0.25">
      <c r="A112" s="138" t="str">
        <f>VLOOKUP(E112,'LISTADO ATM'!$A$2:$C$901,3,0)</f>
        <v>DISTRITO NACIONAL</v>
      </c>
      <c r="B112" s="144" t="s">
        <v>2688</v>
      </c>
      <c r="C112" s="94">
        <v>44461.716909722221</v>
      </c>
      <c r="D112" s="94" t="s">
        <v>2174</v>
      </c>
      <c r="E112" s="136">
        <v>325</v>
      </c>
      <c r="F112" s="138" t="str">
        <f>VLOOKUP(E112,VIP!$A$2:$O16136,2,0)</f>
        <v>DRBR325</v>
      </c>
      <c r="G112" s="138" t="str">
        <f>VLOOKUP(E112,'LISTADO ATM'!$A$2:$B$900,2,0)</f>
        <v>ATM Casa Edwin</v>
      </c>
      <c r="H112" s="138" t="str">
        <f>VLOOKUP(E112,VIP!$A$2:$O21097,7,FALSE)</f>
        <v>Si</v>
      </c>
      <c r="I112" s="138" t="str">
        <f>VLOOKUP(E112,VIP!$A$2:$O13062,8,FALSE)</f>
        <v>Si</v>
      </c>
      <c r="J112" s="138" t="str">
        <f>VLOOKUP(E112,VIP!$A$2:$O13012,8,FALSE)</f>
        <v>Si</v>
      </c>
      <c r="K112" s="138" t="str">
        <f>VLOOKUP(E112,VIP!$A$2:$O16586,6,0)</f>
        <v>NO</v>
      </c>
      <c r="L112" s="143" t="s">
        <v>2455</v>
      </c>
      <c r="M112" s="93" t="s">
        <v>2437</v>
      </c>
      <c r="N112" s="93" t="s">
        <v>2443</v>
      </c>
      <c r="O112" s="138" t="s">
        <v>2445</v>
      </c>
      <c r="P112" s="143"/>
      <c r="Q112" s="134" t="s">
        <v>2455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2687</v>
      </c>
      <c r="C113" s="94">
        <v>44461.720972222225</v>
      </c>
      <c r="D113" s="94" t="s">
        <v>2174</v>
      </c>
      <c r="E113" s="136">
        <v>420</v>
      </c>
      <c r="F113" s="138" t="str">
        <f>VLOOKUP(E113,VIP!$A$2:$O16135,2,0)</f>
        <v>DRBR420</v>
      </c>
      <c r="G113" s="138" t="str">
        <f>VLOOKUP(E113,'LISTADO ATM'!$A$2:$B$900,2,0)</f>
        <v xml:space="preserve">ATM DGII Av. Lincoln </v>
      </c>
      <c r="H113" s="138" t="str">
        <f>VLOOKUP(E113,VIP!$A$2:$O21096,7,FALSE)</f>
        <v>Si</v>
      </c>
      <c r="I113" s="138" t="str">
        <f>VLOOKUP(E113,VIP!$A$2:$O13061,8,FALSE)</f>
        <v>Si</v>
      </c>
      <c r="J113" s="138" t="str">
        <f>VLOOKUP(E113,VIP!$A$2:$O13011,8,FALSE)</f>
        <v>Si</v>
      </c>
      <c r="K113" s="138" t="str">
        <f>VLOOKUP(E113,VIP!$A$2:$O16585,6,0)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DISTRITO NACIONAL</v>
      </c>
      <c r="B114" s="144" t="s">
        <v>2685</v>
      </c>
      <c r="C114" s="94">
        <v>44461.725497685184</v>
      </c>
      <c r="D114" s="94" t="s">
        <v>2174</v>
      </c>
      <c r="E114" s="136">
        <v>952</v>
      </c>
      <c r="F114" s="138" t="str">
        <f>VLOOKUP(E114,VIP!$A$2:$O16133,2,0)</f>
        <v>DRBR16L</v>
      </c>
      <c r="G114" s="138" t="str">
        <f>VLOOKUP(E114,'LISTADO ATM'!$A$2:$B$900,2,0)</f>
        <v xml:space="preserve">ATM Alvarez Rivas </v>
      </c>
      <c r="H114" s="138" t="str">
        <f>VLOOKUP(E114,VIP!$A$2:$O21094,7,FALSE)</f>
        <v>Si</v>
      </c>
      <c r="I114" s="138" t="str">
        <f>VLOOKUP(E114,VIP!$A$2:$O13059,8,FALSE)</f>
        <v>Si</v>
      </c>
      <c r="J114" s="138" t="str">
        <f>VLOOKUP(E114,VIP!$A$2:$O13009,8,FALSE)</f>
        <v>Si</v>
      </c>
      <c r="K114" s="138" t="str">
        <f>VLOOKUP(E114,VIP!$A$2:$O16583,6,0)</f>
        <v>NO</v>
      </c>
      <c r="L114" s="143" t="s">
        <v>2455</v>
      </c>
      <c r="M114" s="93" t="s">
        <v>2437</v>
      </c>
      <c r="N114" s="93" t="s">
        <v>2443</v>
      </c>
      <c r="O114" s="138" t="s">
        <v>2445</v>
      </c>
      <c r="P114" s="143"/>
      <c r="Q114" s="134" t="s">
        <v>2455</v>
      </c>
    </row>
    <row r="115" spans="1:17" s="119" customFormat="1" ht="18" x14ac:dyDescent="0.25">
      <c r="A115" s="138" t="str">
        <f>VLOOKUP(E115,'LISTADO ATM'!$A$2:$C$901,3,0)</f>
        <v>SUR</v>
      </c>
      <c r="B115" s="144" t="s">
        <v>2684</v>
      </c>
      <c r="C115" s="94">
        <v>44461.727141203701</v>
      </c>
      <c r="D115" s="94" t="s">
        <v>2174</v>
      </c>
      <c r="E115" s="136">
        <v>584</v>
      </c>
      <c r="F115" s="138" t="str">
        <f>VLOOKUP(E115,VIP!$A$2:$O16132,2,0)</f>
        <v>DRBR404</v>
      </c>
      <c r="G115" s="138" t="str">
        <f>VLOOKUP(E115,'LISTADO ATM'!$A$2:$B$900,2,0)</f>
        <v xml:space="preserve">ATM Oficina San Cristóbal I </v>
      </c>
      <c r="H115" s="138" t="str">
        <f>VLOOKUP(E115,VIP!$A$2:$O21093,7,FALSE)</f>
        <v>Si</v>
      </c>
      <c r="I115" s="138" t="str">
        <f>VLOOKUP(E115,VIP!$A$2:$O13058,8,FALSE)</f>
        <v>Si</v>
      </c>
      <c r="J115" s="138" t="str">
        <f>VLOOKUP(E115,VIP!$A$2:$O13008,8,FALSE)</f>
        <v>Si</v>
      </c>
      <c r="K115" s="138" t="str">
        <f>VLOOKUP(E115,VIP!$A$2:$O16582,6,0)</f>
        <v>SI</v>
      </c>
      <c r="L115" s="143" t="s">
        <v>2455</v>
      </c>
      <c r="M115" s="93" t="s">
        <v>2437</v>
      </c>
      <c r="N115" s="93" t="s">
        <v>2443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DISTRITO NACIONAL</v>
      </c>
      <c r="B116" s="144" t="s">
        <v>2680</v>
      </c>
      <c r="C116" s="94">
        <v>44461.739930555559</v>
      </c>
      <c r="D116" s="94" t="s">
        <v>2174</v>
      </c>
      <c r="E116" s="136">
        <v>663</v>
      </c>
      <c r="F116" s="138" t="str">
        <f>VLOOKUP(E116,VIP!$A$2:$O16128,2,0)</f>
        <v>DRBR663</v>
      </c>
      <c r="G116" s="138" t="str">
        <f>VLOOKUP(E116,'LISTADO ATM'!$A$2:$B$900,2,0)</f>
        <v>ATM S/M Olé Av. España</v>
      </c>
      <c r="H116" s="138" t="str">
        <f>VLOOKUP(E116,VIP!$A$2:$O21089,7,FALSE)</f>
        <v>N/A</v>
      </c>
      <c r="I116" s="138" t="str">
        <f>VLOOKUP(E116,VIP!$A$2:$O13054,8,FALSE)</f>
        <v>N/A</v>
      </c>
      <c r="J116" s="138" t="str">
        <f>VLOOKUP(E116,VIP!$A$2:$O13004,8,FALSE)</f>
        <v>N/A</v>
      </c>
      <c r="K116" s="138" t="str">
        <f>VLOOKUP(E116,VIP!$A$2:$O16578,6,0)</f>
        <v>N/A</v>
      </c>
      <c r="L116" s="143" t="s">
        <v>2455</v>
      </c>
      <c r="M116" s="93" t="s">
        <v>2437</v>
      </c>
      <c r="N116" s="93" t="s">
        <v>2443</v>
      </c>
      <c r="O116" s="138" t="s">
        <v>2445</v>
      </c>
      <c r="P116" s="143"/>
      <c r="Q116" s="134" t="s">
        <v>2455</v>
      </c>
    </row>
    <row r="117" spans="1:17" s="119" customFormat="1" ht="18" x14ac:dyDescent="0.25">
      <c r="A117" s="138" t="str">
        <f>VLOOKUP(E117,'LISTADO ATM'!$A$2:$C$901,3,0)</f>
        <v>DISTRITO NACIONAL</v>
      </c>
      <c r="B117" s="144" t="s">
        <v>2678</v>
      </c>
      <c r="C117" s="94">
        <v>44461.757187499999</v>
      </c>
      <c r="D117" s="94" t="s">
        <v>2174</v>
      </c>
      <c r="E117" s="136">
        <v>302</v>
      </c>
      <c r="F117" s="138" t="str">
        <f>VLOOKUP(E117,VIP!$A$2:$O16126,2,0)</f>
        <v>DRBR302</v>
      </c>
      <c r="G117" s="138" t="str">
        <f>VLOOKUP(E117,'LISTADO ATM'!$A$2:$B$900,2,0)</f>
        <v xml:space="preserve">ATM S/M Aprezio Los Mameyes  </v>
      </c>
      <c r="H117" s="138" t="str">
        <f>VLOOKUP(E117,VIP!$A$2:$O21087,7,FALSE)</f>
        <v>Si</v>
      </c>
      <c r="I117" s="138" t="str">
        <f>VLOOKUP(E117,VIP!$A$2:$O13052,8,FALSE)</f>
        <v>Si</v>
      </c>
      <c r="J117" s="138" t="str">
        <f>VLOOKUP(E117,VIP!$A$2:$O13002,8,FALSE)</f>
        <v>Si</v>
      </c>
      <c r="K117" s="138" t="str">
        <f>VLOOKUP(E117,VIP!$A$2:$O16576,6,0)</f>
        <v>NO</v>
      </c>
      <c r="L117" s="143" t="s">
        <v>2455</v>
      </c>
      <c r="M117" s="93" t="s">
        <v>2437</v>
      </c>
      <c r="N117" s="93" t="s">
        <v>2443</v>
      </c>
      <c r="O117" s="138" t="s">
        <v>2445</v>
      </c>
      <c r="P117" s="143"/>
      <c r="Q117" s="134" t="s">
        <v>2455</v>
      </c>
    </row>
    <row r="118" spans="1:17" s="119" customFormat="1" ht="18" x14ac:dyDescent="0.25">
      <c r="A118" s="138" t="str">
        <f>VLOOKUP(E118,'LISTADO ATM'!$A$2:$C$901,3,0)</f>
        <v>DISTRITO NACIONAL</v>
      </c>
      <c r="B118" s="144" t="s">
        <v>2677</v>
      </c>
      <c r="C118" s="94">
        <v>44461.75953703704</v>
      </c>
      <c r="D118" s="94" t="s">
        <v>2174</v>
      </c>
      <c r="E118" s="136">
        <v>319</v>
      </c>
      <c r="F118" s="138" t="str">
        <f>VLOOKUP(E118,VIP!$A$2:$O16125,2,0)</f>
        <v>DRBR319</v>
      </c>
      <c r="G118" s="138" t="str">
        <f>VLOOKUP(E118,'LISTADO ATM'!$A$2:$B$900,2,0)</f>
        <v>ATM Autobanco Lopez de Vega</v>
      </c>
      <c r="H118" s="138" t="str">
        <f>VLOOKUP(E118,VIP!$A$2:$O21086,7,FALSE)</f>
        <v>Si</v>
      </c>
      <c r="I118" s="138" t="str">
        <f>VLOOKUP(E118,VIP!$A$2:$O13051,8,FALSE)</f>
        <v>Si</v>
      </c>
      <c r="J118" s="138" t="str">
        <f>VLOOKUP(E118,VIP!$A$2:$O13001,8,FALSE)</f>
        <v>Si</v>
      </c>
      <c r="K118" s="138" t="str">
        <f>VLOOKUP(E118,VIP!$A$2:$O16575,6,0)</f>
        <v>NO</v>
      </c>
      <c r="L118" s="143" t="s">
        <v>2455</v>
      </c>
      <c r="M118" s="93" t="s">
        <v>2437</v>
      </c>
      <c r="N118" s="93" t="s">
        <v>2443</v>
      </c>
      <c r="O118" s="138" t="s">
        <v>2445</v>
      </c>
      <c r="P118" s="143"/>
      <c r="Q118" s="134" t="s">
        <v>2455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2676</v>
      </c>
      <c r="C119" s="94">
        <v>44461.765763888892</v>
      </c>
      <c r="D119" s="94" t="s">
        <v>2174</v>
      </c>
      <c r="E119" s="136">
        <v>980</v>
      </c>
      <c r="F119" s="138" t="str">
        <f>VLOOKUP(E119,VIP!$A$2:$O16124,2,0)</f>
        <v>DRBR980</v>
      </c>
      <c r="G119" s="138" t="str">
        <f>VLOOKUP(E119,'LISTADO ATM'!$A$2:$B$900,2,0)</f>
        <v xml:space="preserve">ATM Oficina Bella Vista Mall II </v>
      </c>
      <c r="H119" s="138" t="str">
        <f>VLOOKUP(E119,VIP!$A$2:$O21085,7,FALSE)</f>
        <v>Si</v>
      </c>
      <c r="I119" s="138" t="str">
        <f>VLOOKUP(E119,VIP!$A$2:$O13050,8,FALSE)</f>
        <v>Si</v>
      </c>
      <c r="J119" s="138" t="str">
        <f>VLOOKUP(E119,VIP!$A$2:$O13000,8,FALSE)</f>
        <v>Si</v>
      </c>
      <c r="K119" s="138" t="str">
        <f>VLOOKUP(E119,VIP!$A$2:$O16574,6,0)</f>
        <v>NO</v>
      </c>
      <c r="L119" s="143" t="s">
        <v>2455</v>
      </c>
      <c r="M119" s="93" t="s">
        <v>2437</v>
      </c>
      <c r="N119" s="93" t="s">
        <v>2443</v>
      </c>
      <c r="O119" s="138" t="s">
        <v>2445</v>
      </c>
      <c r="P119" s="143"/>
      <c r="Q119" s="134" t="s">
        <v>2455</v>
      </c>
    </row>
    <row r="120" spans="1:17" s="119" customFormat="1" ht="18" x14ac:dyDescent="0.25">
      <c r="A120" s="138" t="str">
        <f>VLOOKUP(E120,'LISTADO ATM'!$A$2:$C$901,3,0)</f>
        <v>DISTRITO NACIONAL</v>
      </c>
      <c r="B120" s="144" t="s">
        <v>2712</v>
      </c>
      <c r="C120" s="94">
        <v>44461.933761574073</v>
      </c>
      <c r="D120" s="94" t="s">
        <v>2174</v>
      </c>
      <c r="E120" s="136">
        <v>744</v>
      </c>
      <c r="F120" s="138" t="str">
        <f>VLOOKUP(E120,VIP!$A$2:$O16120,2,0)</f>
        <v>DRBR289</v>
      </c>
      <c r="G120" s="138" t="str">
        <f>VLOOKUP(E120,'LISTADO ATM'!$A$2:$B$900,2,0)</f>
        <v xml:space="preserve">ATM Multicentro La Sirena Venezuela </v>
      </c>
      <c r="H120" s="138" t="str">
        <f>VLOOKUP(E120,VIP!$A$2:$O21081,7,FALSE)</f>
        <v>Si</v>
      </c>
      <c r="I120" s="138" t="str">
        <f>VLOOKUP(E120,VIP!$A$2:$O13046,8,FALSE)</f>
        <v>Si</v>
      </c>
      <c r="J120" s="138" t="str">
        <f>VLOOKUP(E120,VIP!$A$2:$O12996,8,FALSE)</f>
        <v>Si</v>
      </c>
      <c r="K120" s="138" t="str">
        <f>VLOOKUP(E120,VIP!$A$2:$O16570,6,0)</f>
        <v>SI</v>
      </c>
      <c r="L120" s="143" t="s">
        <v>2455</v>
      </c>
      <c r="M120" s="93" t="s">
        <v>2437</v>
      </c>
      <c r="N120" s="93" t="s">
        <v>2443</v>
      </c>
      <c r="O120" s="138" t="s">
        <v>2445</v>
      </c>
      <c r="P120" s="143"/>
      <c r="Q120" s="134" t="s">
        <v>2455</v>
      </c>
    </row>
    <row r="121" spans="1:17" s="119" customFormat="1" ht="18" x14ac:dyDescent="0.25">
      <c r="A121" s="138" t="str">
        <f>VLOOKUP(E121,'LISTADO ATM'!$A$2:$C$901,3,0)</f>
        <v>DISTRITO NACIONAL</v>
      </c>
      <c r="B121" s="144" t="s">
        <v>2711</v>
      </c>
      <c r="C121" s="94">
        <v>44461.936342592591</v>
      </c>
      <c r="D121" s="94" t="s">
        <v>2174</v>
      </c>
      <c r="E121" s="136">
        <v>410</v>
      </c>
      <c r="F121" s="138" t="str">
        <f>VLOOKUP(E121,VIP!$A$2:$O16119,2,0)</f>
        <v>DRBR410</v>
      </c>
      <c r="G121" s="138" t="str">
        <f>VLOOKUP(E121,'LISTADO ATM'!$A$2:$B$900,2,0)</f>
        <v xml:space="preserve">ATM Oficina Las Palmas de Herrera II </v>
      </c>
      <c r="H121" s="138" t="str">
        <f>VLOOKUP(E121,VIP!$A$2:$O21080,7,FALSE)</f>
        <v>Si</v>
      </c>
      <c r="I121" s="138" t="str">
        <f>VLOOKUP(E121,VIP!$A$2:$O13045,8,FALSE)</f>
        <v>Si</v>
      </c>
      <c r="J121" s="138" t="str">
        <f>VLOOKUP(E121,VIP!$A$2:$O12995,8,FALSE)</f>
        <v>Si</v>
      </c>
      <c r="K121" s="138" t="str">
        <f>VLOOKUP(E121,VIP!$A$2:$O16569,6,0)</f>
        <v>NO</v>
      </c>
      <c r="L121" s="143" t="s">
        <v>2455</v>
      </c>
      <c r="M121" s="93" t="s">
        <v>2437</v>
      </c>
      <c r="N121" s="93" t="s">
        <v>2443</v>
      </c>
      <c r="O121" s="138" t="s">
        <v>2445</v>
      </c>
      <c r="P121" s="143"/>
      <c r="Q121" s="134" t="s">
        <v>2455</v>
      </c>
    </row>
    <row r="122" spans="1:17" s="119" customFormat="1" ht="18" x14ac:dyDescent="0.25">
      <c r="A122" s="138" t="str">
        <f>VLOOKUP(E122,'LISTADO ATM'!$A$2:$C$901,3,0)</f>
        <v>NORTE</v>
      </c>
      <c r="B122" s="144" t="s">
        <v>2710</v>
      </c>
      <c r="C122" s="94">
        <v>44461.938055555554</v>
      </c>
      <c r="D122" s="94" t="s">
        <v>2175</v>
      </c>
      <c r="E122" s="136">
        <v>332</v>
      </c>
      <c r="F122" s="138" t="str">
        <f>VLOOKUP(E122,VIP!$A$2:$O16118,2,0)</f>
        <v>DRBR332</v>
      </c>
      <c r="G122" s="138" t="str">
        <f>VLOOKUP(E122,'LISTADO ATM'!$A$2:$B$900,2,0)</f>
        <v>ATM Estación Sigma (Cotuí)</v>
      </c>
      <c r="H122" s="138" t="str">
        <f>VLOOKUP(E122,VIP!$A$2:$O21079,7,FALSE)</f>
        <v>Si</v>
      </c>
      <c r="I122" s="138" t="str">
        <f>VLOOKUP(E122,VIP!$A$2:$O13044,8,FALSE)</f>
        <v>Si</v>
      </c>
      <c r="J122" s="138" t="str">
        <f>VLOOKUP(E122,VIP!$A$2:$O12994,8,FALSE)</f>
        <v>Si</v>
      </c>
      <c r="K122" s="138" t="str">
        <f>VLOOKUP(E122,VIP!$A$2:$O16568,6,0)</f>
        <v>NO</v>
      </c>
      <c r="L122" s="143" t="s">
        <v>2455</v>
      </c>
      <c r="M122" s="93" t="s">
        <v>2437</v>
      </c>
      <c r="N122" s="93" t="s">
        <v>2443</v>
      </c>
      <c r="O122" s="138" t="s">
        <v>2625</v>
      </c>
      <c r="P122" s="143"/>
      <c r="Q122" s="134" t="s">
        <v>2455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2709</v>
      </c>
      <c r="C123" s="94">
        <v>44461.939305555556</v>
      </c>
      <c r="D123" s="94" t="s">
        <v>2174</v>
      </c>
      <c r="E123" s="136">
        <v>939</v>
      </c>
      <c r="F123" s="138" t="str">
        <f>VLOOKUP(E123,VIP!$A$2:$O16117,2,0)</f>
        <v>DRBR939</v>
      </c>
      <c r="G123" s="138" t="str">
        <f>VLOOKUP(E123,'LISTADO ATM'!$A$2:$B$900,2,0)</f>
        <v xml:space="preserve">ATM Estación Texaco Máximo Gómez </v>
      </c>
      <c r="H123" s="138" t="str">
        <f>VLOOKUP(E123,VIP!$A$2:$O21078,7,FALSE)</f>
        <v>Si</v>
      </c>
      <c r="I123" s="138" t="str">
        <f>VLOOKUP(E123,VIP!$A$2:$O13043,8,FALSE)</f>
        <v>Si</v>
      </c>
      <c r="J123" s="138" t="str">
        <f>VLOOKUP(E123,VIP!$A$2:$O12993,8,FALSE)</f>
        <v>Si</v>
      </c>
      <c r="K123" s="138" t="str">
        <f>VLOOKUP(E123,VIP!$A$2:$O16567,6,0)</f>
        <v>NO</v>
      </c>
      <c r="L123" s="143" t="s">
        <v>2455</v>
      </c>
      <c r="M123" s="93" t="s">
        <v>2437</v>
      </c>
      <c r="N123" s="93" t="s">
        <v>2443</v>
      </c>
      <c r="O123" s="138" t="s">
        <v>2445</v>
      </c>
      <c r="P123" s="143"/>
      <c r="Q123" s="134" t="s">
        <v>2455</v>
      </c>
    </row>
    <row r="124" spans="1:17" s="119" customFormat="1" ht="18" x14ac:dyDescent="0.25">
      <c r="A124" s="138" t="str">
        <f>VLOOKUP(E124,'LISTADO ATM'!$A$2:$C$901,3,0)</f>
        <v>DISTRITO NACIONAL</v>
      </c>
      <c r="B124" s="144" t="s">
        <v>2739</v>
      </c>
      <c r="C124" s="94">
        <v>44461.991238425922</v>
      </c>
      <c r="D124" s="94" t="s">
        <v>2174</v>
      </c>
      <c r="E124" s="136">
        <v>911</v>
      </c>
      <c r="F124" s="138" t="str">
        <f>VLOOKUP(E124,VIP!$A$2:$O16125,2,0)</f>
        <v>DRBR911</v>
      </c>
      <c r="G124" s="138" t="str">
        <f>VLOOKUP(E124,'LISTADO ATM'!$A$2:$B$900,2,0)</f>
        <v xml:space="preserve">ATM Oficina Venezuela II </v>
      </c>
      <c r="H124" s="138" t="str">
        <f>VLOOKUP(E124,VIP!$A$2:$O21086,7,FALSE)</f>
        <v>Si</v>
      </c>
      <c r="I124" s="138" t="str">
        <f>VLOOKUP(E124,VIP!$A$2:$O13051,8,FALSE)</f>
        <v>Si</v>
      </c>
      <c r="J124" s="138" t="str">
        <f>VLOOKUP(E124,VIP!$A$2:$O13001,8,FALSE)</f>
        <v>Si</v>
      </c>
      <c r="K124" s="138" t="str">
        <f>VLOOKUP(E124,VIP!$A$2:$O16575,6,0)</f>
        <v>SI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134" t="s">
        <v>2455</v>
      </c>
    </row>
    <row r="125" spans="1:17" s="119" customFormat="1" ht="18" x14ac:dyDescent="0.25">
      <c r="A125" s="138" t="str">
        <f>VLOOKUP(E125,'LISTADO ATM'!$A$2:$C$901,3,0)</f>
        <v>DISTRITO NACIONAL</v>
      </c>
      <c r="B125" s="144" t="s">
        <v>2737</v>
      </c>
      <c r="C125" s="94">
        <v>44462.062708333331</v>
      </c>
      <c r="D125" s="94" t="s">
        <v>2174</v>
      </c>
      <c r="E125" s="136">
        <v>458</v>
      </c>
      <c r="F125" s="138" t="str">
        <f>VLOOKUP(E125,VIP!$A$2:$O16123,2,0)</f>
        <v>DRBR458</v>
      </c>
      <c r="G125" s="138" t="str">
        <f>VLOOKUP(E125,'LISTADO ATM'!$A$2:$B$900,2,0)</f>
        <v>ATM Hospital Dario Contreras</v>
      </c>
      <c r="H125" s="138" t="str">
        <f>VLOOKUP(E125,VIP!$A$2:$O21084,7,FALSE)</f>
        <v>Si</v>
      </c>
      <c r="I125" s="138" t="str">
        <f>VLOOKUP(E125,VIP!$A$2:$O13049,8,FALSE)</f>
        <v>Si</v>
      </c>
      <c r="J125" s="138" t="str">
        <f>VLOOKUP(E125,VIP!$A$2:$O12999,8,FALSE)</f>
        <v>Si</v>
      </c>
      <c r="K125" s="138" t="str">
        <f>VLOOKUP(E125,VIP!$A$2:$O16573,6,0)</f>
        <v>NO</v>
      </c>
      <c r="L125" s="143" t="s">
        <v>2455</v>
      </c>
      <c r="M125" s="93" t="s">
        <v>2437</v>
      </c>
      <c r="N125" s="93" t="s">
        <v>2443</v>
      </c>
      <c r="O125" s="138" t="s">
        <v>2445</v>
      </c>
      <c r="P125" s="143"/>
      <c r="Q125" s="134" t="s">
        <v>2455</v>
      </c>
    </row>
    <row r="126" spans="1:17" s="119" customFormat="1" ht="18" x14ac:dyDescent="0.25">
      <c r="A126" s="138" t="str">
        <f>VLOOKUP(E126,'LISTADO ATM'!$A$2:$C$901,3,0)</f>
        <v>DISTRITO NACIONAL</v>
      </c>
      <c r="B126" s="144" t="s">
        <v>2735</v>
      </c>
      <c r="C126" s="94">
        <v>44462.068194444444</v>
      </c>
      <c r="D126" s="94" t="s">
        <v>2174</v>
      </c>
      <c r="E126" s="136">
        <v>490</v>
      </c>
      <c r="F126" s="138" t="str">
        <f>VLOOKUP(E126,VIP!$A$2:$O16121,2,0)</f>
        <v>DRBR490</v>
      </c>
      <c r="G126" s="138" t="str">
        <f>VLOOKUP(E126,'LISTADO ATM'!$A$2:$B$900,2,0)</f>
        <v xml:space="preserve">ATM Hospital Ney Arias Lora </v>
      </c>
      <c r="H126" s="138" t="str">
        <f>VLOOKUP(E126,VIP!$A$2:$O21082,7,FALSE)</f>
        <v>Si</v>
      </c>
      <c r="I126" s="138" t="str">
        <f>VLOOKUP(E126,VIP!$A$2:$O13047,8,FALSE)</f>
        <v>Si</v>
      </c>
      <c r="J126" s="138" t="str">
        <f>VLOOKUP(E126,VIP!$A$2:$O12997,8,FALSE)</f>
        <v>Si</v>
      </c>
      <c r="K126" s="138" t="str">
        <f>VLOOKUP(E126,VIP!$A$2:$O16571,6,0)</f>
        <v>NO</v>
      </c>
      <c r="L126" s="143" t="s">
        <v>2455</v>
      </c>
      <c r="M126" s="93" t="s">
        <v>2437</v>
      </c>
      <c r="N126" s="93" t="s">
        <v>2443</v>
      </c>
      <c r="O126" s="138" t="s">
        <v>2445</v>
      </c>
      <c r="P126" s="143"/>
      <c r="Q126" s="134" t="s">
        <v>2455</v>
      </c>
    </row>
    <row r="1025163" spans="16:16" ht="18" x14ac:dyDescent="0.25">
      <c r="P1025163" s="127"/>
    </row>
  </sheetData>
  <autoFilter ref="A4:Q63">
    <sortState ref="A5:Q152">
      <sortCondition ref="L4:L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7:B1048576 B64:B110 B1:B4">
    <cfRule type="duplicateValues" dxfId="380" priority="156094"/>
    <cfRule type="duplicateValues" dxfId="379" priority="156095"/>
  </conditionalFormatting>
  <conditionalFormatting sqref="B127:B1048576 B64:B110 B1:B4">
    <cfRule type="duplicateValues" dxfId="378" priority="156100"/>
  </conditionalFormatting>
  <conditionalFormatting sqref="B127:B1048576 B64:B110">
    <cfRule type="duplicateValues" dxfId="377" priority="156103"/>
    <cfRule type="duplicateValues" dxfId="376" priority="156104"/>
  </conditionalFormatting>
  <conditionalFormatting sqref="B127:B1048576 B64:B110 B1:B4">
    <cfRule type="duplicateValues" dxfId="375" priority="156107"/>
    <cfRule type="duplicateValues" dxfId="374" priority="156108"/>
    <cfRule type="duplicateValues" dxfId="373" priority="156109"/>
  </conditionalFormatting>
  <conditionalFormatting sqref="B127:B1048576 B64:B110">
    <cfRule type="duplicateValues" dxfId="372" priority="156116"/>
  </conditionalFormatting>
  <conditionalFormatting sqref="E127:E1048576 E64:E110 E1:E4">
    <cfRule type="duplicateValues" dxfId="371" priority="157268"/>
  </conditionalFormatting>
  <conditionalFormatting sqref="E127:E1048576 E64:E110">
    <cfRule type="duplicateValues" dxfId="370" priority="157271"/>
  </conditionalFormatting>
  <conditionalFormatting sqref="E127:E1048576 E64:E110 E1:E4">
    <cfRule type="duplicateValues" dxfId="369" priority="157273"/>
    <cfRule type="duplicateValues" dxfId="368" priority="157274"/>
  </conditionalFormatting>
  <conditionalFormatting sqref="E127:E1048576 E64:E110 E1:E4">
    <cfRule type="duplicateValues" dxfId="367" priority="157279"/>
    <cfRule type="duplicateValues" dxfId="366" priority="157280"/>
    <cfRule type="duplicateValues" dxfId="365" priority="157281"/>
  </conditionalFormatting>
  <conditionalFormatting sqref="E127:E1048576 E64:E110">
    <cfRule type="duplicateValues" dxfId="364" priority="157288"/>
    <cfRule type="duplicateValues" dxfId="363" priority="157289"/>
    <cfRule type="duplicateValues" dxfId="362" priority="157290"/>
  </conditionalFormatting>
  <conditionalFormatting sqref="E127:E1048576 E64:E110">
    <cfRule type="duplicateValues" dxfId="361" priority="157294"/>
    <cfRule type="duplicateValues" dxfId="360" priority="157295"/>
  </conditionalFormatting>
  <conditionalFormatting sqref="E127:E1048576 E1:E110">
    <cfRule type="duplicateValues" dxfId="359" priority="52"/>
  </conditionalFormatting>
  <conditionalFormatting sqref="B111:B126">
    <cfRule type="duplicateValues" dxfId="358" priority="50"/>
    <cfRule type="duplicateValues" dxfId="357" priority="51"/>
  </conditionalFormatting>
  <conditionalFormatting sqref="B111:B126">
    <cfRule type="duplicateValues" dxfId="356" priority="49"/>
  </conditionalFormatting>
  <conditionalFormatting sqref="B111:B126">
    <cfRule type="duplicateValues" dxfId="355" priority="47"/>
    <cfRule type="duplicateValues" dxfId="354" priority="48"/>
  </conditionalFormatting>
  <conditionalFormatting sqref="B111:B126">
    <cfRule type="duplicateValues" dxfId="353" priority="44"/>
    <cfRule type="duplicateValues" dxfId="352" priority="45"/>
    <cfRule type="duplicateValues" dxfId="351" priority="46"/>
  </conditionalFormatting>
  <conditionalFormatting sqref="B111:B126">
    <cfRule type="duplicateValues" dxfId="350" priority="43"/>
  </conditionalFormatting>
  <conditionalFormatting sqref="B111:B126">
    <cfRule type="duplicateValues" dxfId="349" priority="40"/>
    <cfRule type="duplicateValues" dxfId="348" priority="41"/>
    <cfRule type="duplicateValues" dxfId="347" priority="42"/>
  </conditionalFormatting>
  <conditionalFormatting sqref="E111:E126">
    <cfRule type="duplicateValues" dxfId="346" priority="39"/>
  </conditionalFormatting>
  <conditionalFormatting sqref="E111:E126">
    <cfRule type="duplicateValues" dxfId="345" priority="38"/>
  </conditionalFormatting>
  <conditionalFormatting sqref="E111:E126">
    <cfRule type="duplicateValues" dxfId="344" priority="36"/>
    <cfRule type="duplicateValues" dxfId="343" priority="37"/>
  </conditionalFormatting>
  <conditionalFormatting sqref="E111:E126">
    <cfRule type="duplicateValues" dxfId="342" priority="33"/>
    <cfRule type="duplicateValues" dxfId="341" priority="34"/>
    <cfRule type="duplicateValues" dxfId="340" priority="35"/>
  </conditionalFormatting>
  <conditionalFormatting sqref="E111:E126">
    <cfRule type="duplicateValues" dxfId="339" priority="30"/>
    <cfRule type="duplicateValues" dxfId="338" priority="31"/>
    <cfRule type="duplicateValues" dxfId="337" priority="32"/>
  </conditionalFormatting>
  <conditionalFormatting sqref="E111:E126">
    <cfRule type="duplicateValues" dxfId="336" priority="28"/>
    <cfRule type="duplicateValues" dxfId="335" priority="29"/>
  </conditionalFormatting>
  <conditionalFormatting sqref="E111:E126">
    <cfRule type="duplicateValues" dxfId="334" priority="26"/>
    <cfRule type="duplicateValues" dxfId="333" priority="27"/>
  </conditionalFormatting>
  <conditionalFormatting sqref="B111:B126">
    <cfRule type="duplicateValues" dxfId="332" priority="24"/>
    <cfRule type="duplicateValues" dxfId="331" priority="25"/>
  </conditionalFormatting>
  <conditionalFormatting sqref="B111:B126">
    <cfRule type="duplicateValues" dxfId="330" priority="23"/>
  </conditionalFormatting>
  <conditionalFormatting sqref="B111:B126">
    <cfRule type="duplicateValues" dxfId="329" priority="20"/>
    <cfRule type="duplicateValues" dxfId="328" priority="21"/>
    <cfRule type="duplicateValues" dxfId="327" priority="22"/>
  </conditionalFormatting>
  <conditionalFormatting sqref="E111:E126">
    <cfRule type="duplicateValues" dxfId="326" priority="19"/>
  </conditionalFormatting>
  <conditionalFormatting sqref="E111:E126">
    <cfRule type="duplicateValues" dxfId="325" priority="17"/>
    <cfRule type="duplicateValues" dxfId="324" priority="18"/>
  </conditionalFormatting>
  <conditionalFormatting sqref="E111:E126">
    <cfRule type="duplicateValues" dxfId="323" priority="14"/>
    <cfRule type="duplicateValues" dxfId="322" priority="15"/>
    <cfRule type="duplicateValues" dxfId="321" priority="16"/>
  </conditionalFormatting>
  <conditionalFormatting sqref="E111:E126">
    <cfRule type="duplicateValues" dxfId="320" priority="13"/>
  </conditionalFormatting>
  <conditionalFormatting sqref="E111:E126">
    <cfRule type="duplicateValues" dxfId="319" priority="12"/>
  </conditionalFormatting>
  <conditionalFormatting sqref="E111:E126">
    <cfRule type="duplicateValues" dxfId="318" priority="10"/>
    <cfRule type="duplicateValues" dxfId="317" priority="11"/>
  </conditionalFormatting>
  <conditionalFormatting sqref="E111:E126">
    <cfRule type="duplicateValues" dxfId="316" priority="7"/>
    <cfRule type="duplicateValues" dxfId="315" priority="8"/>
    <cfRule type="duplicateValues" dxfId="314" priority="9"/>
  </conditionalFormatting>
  <conditionalFormatting sqref="E1:E1048576">
    <cfRule type="duplicateValues" dxfId="313" priority="2"/>
    <cfRule type="duplicateValues" dxfId="312" priority="6"/>
  </conditionalFormatting>
  <conditionalFormatting sqref="B1:B1048576">
    <cfRule type="duplicateValues" dxfId="311" priority="1"/>
    <cfRule type="duplicateValues" dxfId="310" priority="3"/>
    <cfRule type="duplicateValues" dxfId="309" priority="4"/>
    <cfRule type="duplicateValues" dxfId="308" priority="5"/>
  </conditionalFormatting>
  <conditionalFormatting sqref="B5:B32">
    <cfRule type="duplicateValues" dxfId="307" priority="158356"/>
    <cfRule type="duplicateValues" dxfId="306" priority="158357"/>
  </conditionalFormatting>
  <conditionalFormatting sqref="B5:B32">
    <cfRule type="duplicateValues" dxfId="305" priority="158358"/>
  </conditionalFormatting>
  <conditionalFormatting sqref="B5:B32">
    <cfRule type="duplicateValues" dxfId="304" priority="158359"/>
    <cfRule type="duplicateValues" dxfId="303" priority="158360"/>
    <cfRule type="duplicateValues" dxfId="302" priority="158361"/>
  </conditionalFormatting>
  <conditionalFormatting sqref="B64:B110">
    <cfRule type="duplicateValues" dxfId="301" priority="160122"/>
    <cfRule type="duplicateValues" dxfId="300" priority="160123"/>
    <cfRule type="duplicateValues" dxfId="299" priority="160124"/>
  </conditionalFormatting>
  <conditionalFormatting sqref="E64:E110">
    <cfRule type="duplicateValues" dxfId="298" priority="160128"/>
    <cfRule type="duplicateValues" dxfId="297" priority="160129"/>
  </conditionalFormatting>
  <conditionalFormatting sqref="B33:B110">
    <cfRule type="duplicateValues" dxfId="296" priority="160304"/>
    <cfRule type="duplicateValues" dxfId="295" priority="160305"/>
  </conditionalFormatting>
  <conditionalFormatting sqref="B33:B110">
    <cfRule type="duplicateValues" dxfId="294" priority="160308"/>
  </conditionalFormatting>
  <conditionalFormatting sqref="B33:B110">
    <cfRule type="duplicateValues" dxfId="293" priority="160310"/>
    <cfRule type="duplicateValues" dxfId="292" priority="160311"/>
    <cfRule type="duplicateValues" dxfId="291" priority="160312"/>
  </conditionalFormatting>
  <conditionalFormatting sqref="E33:E110">
    <cfRule type="duplicateValues" dxfId="290" priority="160316"/>
  </conditionalFormatting>
  <conditionalFormatting sqref="E33:E110">
    <cfRule type="duplicateValues" dxfId="289" priority="160318"/>
    <cfRule type="duplicateValues" dxfId="288" priority="160319"/>
  </conditionalFormatting>
  <conditionalFormatting sqref="E33:E110">
    <cfRule type="duplicateValues" dxfId="287" priority="160322"/>
    <cfRule type="duplicateValues" dxfId="286" priority="160323"/>
    <cfRule type="duplicateValues" dxfId="285" priority="160324"/>
  </conditionalFormatting>
  <conditionalFormatting sqref="E5:E110">
    <cfRule type="duplicateValues" dxfId="284" priority="160328"/>
  </conditionalFormatting>
  <conditionalFormatting sqref="E5:E110">
    <cfRule type="duplicateValues" dxfId="283" priority="160330"/>
    <cfRule type="duplicateValues" dxfId="282" priority="160331"/>
  </conditionalFormatting>
  <conditionalFormatting sqref="E5:E110">
    <cfRule type="duplicateValues" dxfId="281" priority="160334"/>
    <cfRule type="duplicateValues" dxfId="280" priority="160335"/>
    <cfRule type="duplicateValues" dxfId="279" priority="16033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92" zoomScale="70" zoomScaleNormal="70" workbookViewId="0">
      <selection sqref="A1:E117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86" t="s">
        <v>2535</v>
      </c>
      <c r="G1" s="187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1" t="s">
        <v>2605</v>
      </c>
      <c r="B2" s="192"/>
      <c r="C2" s="192"/>
      <c r="D2" s="192"/>
      <c r="E2" s="193"/>
      <c r="F2" s="97" t="s">
        <v>2534</v>
      </c>
      <c r="G2" s="96">
        <f>G3+G4</f>
        <v>122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7"/>
      <c r="B3" s="198"/>
      <c r="C3" s="199"/>
      <c r="D3" s="199"/>
      <c r="E3" s="200"/>
      <c r="F3" s="97" t="s">
        <v>2533</v>
      </c>
      <c r="G3" s="96">
        <f>COUNTIF(REPORTE!A:Q,"fuera de Servicio")</f>
        <v>122</v>
      </c>
      <c r="H3" s="97" t="s">
        <v>2610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201"/>
      <c r="D4" s="201"/>
      <c r="E4" s="202"/>
      <c r="F4" s="97" t="s">
        <v>2530</v>
      </c>
      <c r="G4" s="96">
        <f>COUNTIF(REPORTE!A:Q,"En Servicio")</f>
        <v>0</v>
      </c>
      <c r="H4" s="97" t="s">
        <v>2609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201"/>
      <c r="D5" s="201"/>
      <c r="E5" s="202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205"/>
      <c r="B6" s="206"/>
      <c r="C6" s="203"/>
      <c r="D6" s="203"/>
      <c r="E6" s="204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94" t="s">
        <v>2557</v>
      </c>
      <c r="B7" s="195"/>
      <c r="C7" s="195"/>
      <c r="D7" s="195"/>
      <c r="E7" s="196"/>
      <c r="F7" s="97" t="s">
        <v>2608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2623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2623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207"/>
      <c r="D11" s="207"/>
      <c r="E11" s="207"/>
    </row>
    <row r="12" spans="1:11" s="119" customFormat="1" ht="18.75" customHeight="1" x14ac:dyDescent="0.25">
      <c r="A12" s="205"/>
      <c r="B12" s="206"/>
      <c r="C12" s="206"/>
      <c r="D12" s="206"/>
      <c r="E12" s="208"/>
    </row>
    <row r="13" spans="1:11" s="119" customFormat="1" ht="18.75" customHeight="1" thickBot="1" x14ac:dyDescent="0.3">
      <c r="A13" s="194" t="s">
        <v>2558</v>
      </c>
      <c r="B13" s="195"/>
      <c r="C13" s="195"/>
      <c r="D13" s="195"/>
      <c r="E13" s="196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209" t="s">
        <v>2410</v>
      </c>
      <c r="E14" s="210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2624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2624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71"/>
      <c r="D17" s="172"/>
      <c r="E17" s="173"/>
    </row>
    <row r="18" spans="1:5" s="119" customFormat="1" ht="15.75" thickBot="1" x14ac:dyDescent="0.3">
      <c r="A18" s="174"/>
      <c r="B18" s="175"/>
      <c r="C18" s="175"/>
      <c r="D18" s="175"/>
      <c r="E18" s="176"/>
    </row>
    <row r="19" spans="1:5" s="106" customFormat="1" ht="18.75" thickBot="1" x14ac:dyDescent="0.3">
      <c r="A19" s="183" t="s">
        <v>2461</v>
      </c>
      <c r="B19" s="184"/>
      <c r="C19" s="184"/>
      <c r="D19" s="184"/>
      <c r="E19" s="185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2639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2652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2699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2633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2689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2673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2670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2720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2701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71"/>
      <c r="D67" s="172"/>
      <c r="E67" s="173"/>
    </row>
    <row r="68" spans="1:6" s="106" customFormat="1" ht="18" customHeight="1" thickBot="1" x14ac:dyDescent="0.3">
      <c r="A68" s="174"/>
      <c r="B68" s="175"/>
      <c r="C68" s="175"/>
      <c r="D68" s="175"/>
      <c r="E68" s="176"/>
    </row>
    <row r="69" spans="1:6" s="106" customFormat="1" ht="18" customHeight="1" thickBot="1" x14ac:dyDescent="0.3">
      <c r="A69" s="177" t="s">
        <v>2433</v>
      </c>
      <c r="B69" s="178"/>
      <c r="C69" s="178"/>
      <c r="D69" s="178"/>
      <c r="E69" s="179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180"/>
      <c r="D83" s="181"/>
      <c r="E83" s="182"/>
      <c r="F83" s="119"/>
    </row>
    <row r="84" spans="1:6" ht="18.75" customHeight="1" thickBot="1" x14ac:dyDescent="0.3">
      <c r="A84" s="174"/>
      <c r="B84" s="175"/>
      <c r="C84" s="175"/>
      <c r="D84" s="175"/>
      <c r="E84" s="176"/>
      <c r="F84" s="119"/>
    </row>
    <row r="85" spans="1:6" ht="18.75" customHeight="1" thickBot="1" x14ac:dyDescent="0.3">
      <c r="A85" s="165" t="s">
        <v>2571</v>
      </c>
      <c r="B85" s="166"/>
      <c r="C85" s="166"/>
      <c r="D85" s="166"/>
      <c r="E85" s="16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2660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2660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2740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2740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2740</v>
      </c>
      <c r="E91" s="144" t="s">
        <v>2641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2740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2740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2740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2740</v>
      </c>
      <c r="E95" s="144" t="s">
        <v>2674</v>
      </c>
    </row>
    <row r="96" spans="1:6" ht="18.75" thickBot="1" x14ac:dyDescent="0.3">
      <c r="A96" s="141" t="s">
        <v>2460</v>
      </c>
      <c r="B96" s="137">
        <f>COUNT(B87:B95)</f>
        <v>9</v>
      </c>
      <c r="C96" s="168"/>
      <c r="D96" s="169"/>
      <c r="E96" s="170"/>
    </row>
    <row r="97" spans="1:5" ht="15.75" thickBot="1" x14ac:dyDescent="0.3">
      <c r="A97" s="211"/>
      <c r="B97" s="212"/>
      <c r="C97" s="198"/>
      <c r="D97" s="198"/>
      <c r="E97" s="213"/>
    </row>
    <row r="98" spans="1:5" ht="18.75" customHeight="1" thickBot="1" x14ac:dyDescent="0.3">
      <c r="A98" s="216" t="s">
        <v>2462</v>
      </c>
      <c r="B98" s="217"/>
      <c r="C98" s="214"/>
      <c r="D98" s="214"/>
      <c r="E98" s="215"/>
    </row>
    <row r="99" spans="1:5" ht="18.75" customHeight="1" thickBot="1" x14ac:dyDescent="0.3">
      <c r="A99" s="218">
        <f>+B67+B83+B96</f>
        <v>63</v>
      </c>
      <c r="B99" s="219"/>
      <c r="C99" s="214"/>
      <c r="D99" s="214"/>
      <c r="E99" s="215"/>
    </row>
    <row r="100" spans="1:5" ht="18.75" customHeight="1" thickBot="1" x14ac:dyDescent="0.3">
      <c r="A100" s="211"/>
      <c r="B100" s="212"/>
      <c r="C100" s="175"/>
      <c r="D100" s="175"/>
      <c r="E100" s="176"/>
    </row>
    <row r="101" spans="1:5" ht="18.75" customHeight="1" thickBot="1" x14ac:dyDescent="0.3">
      <c r="A101" s="183" t="s">
        <v>2463</v>
      </c>
      <c r="B101" s="184"/>
      <c r="C101" s="184"/>
      <c r="D101" s="184"/>
      <c r="E101" s="185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209" t="s">
        <v>2410</v>
      </c>
      <c r="E102" s="210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0" t="s">
        <v>2573</v>
      </c>
      <c r="E103" s="221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0" t="s">
        <v>2573</v>
      </c>
      <c r="E104" s="221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0" t="s">
        <v>2573</v>
      </c>
      <c r="E105" s="221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0" t="s">
        <v>2573</v>
      </c>
      <c r="E106" s="221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0" t="s">
        <v>2573</v>
      </c>
      <c r="E107" s="221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0" t="s">
        <v>2573</v>
      </c>
      <c r="E108" s="221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0" t="s">
        <v>2573</v>
      </c>
      <c r="E109" s="221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0" t="s">
        <v>2573</v>
      </c>
      <c r="E110" s="221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0" t="s">
        <v>2573</v>
      </c>
      <c r="E111" s="221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0" t="s">
        <v>2573</v>
      </c>
      <c r="E112" s="221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0" t="s">
        <v>2573</v>
      </c>
      <c r="E113" s="221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0" t="s">
        <v>2573</v>
      </c>
      <c r="E114" s="221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0" t="s">
        <v>2573</v>
      </c>
      <c r="E115" s="221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0" t="s">
        <v>2741</v>
      </c>
      <c r="E116" s="221"/>
    </row>
    <row r="117" spans="1:5" ht="18" x14ac:dyDescent="0.25">
      <c r="A117" s="148" t="s">
        <v>2460</v>
      </c>
      <c r="B117" s="149">
        <f>COUNT(B103:B116)</f>
        <v>14</v>
      </c>
      <c r="C117" s="207"/>
      <c r="D117" s="207"/>
      <c r="E117" s="207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F1:G1"/>
    <mergeCell ref="A1:E1"/>
    <mergeCell ref="A2:E2"/>
    <mergeCell ref="A7:E7"/>
    <mergeCell ref="A3:B3"/>
    <mergeCell ref="C3:E6"/>
    <mergeCell ref="A6:B6"/>
    <mergeCell ref="C11:E11"/>
    <mergeCell ref="A12:E12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26 70 121 239 349 458 670        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121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349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670</v>
      </c>
      <c r="C7" s="130" t="s">
        <v>2404</v>
      </c>
    </row>
    <row r="8" spans="2:5" s="119" customFormat="1" ht="18.75" thickBot="1" x14ac:dyDescent="0.3">
      <c r="B8" s="136"/>
      <c r="C8" s="130" t="s">
        <v>2404</v>
      </c>
    </row>
    <row r="9" spans="2:5" s="119" customFormat="1" ht="18.75" thickBot="1" x14ac:dyDescent="0.3">
      <c r="B9" s="136"/>
      <c r="C9" s="130" t="s">
        <v>2404</v>
      </c>
    </row>
    <row r="10" spans="2:5" s="119" customFormat="1" ht="18.75" thickBot="1" x14ac:dyDescent="0.3">
      <c r="B10" s="136"/>
      <c r="C10" s="130" t="s">
        <v>2404</v>
      </c>
    </row>
    <row r="11" spans="2:5" s="119" customFormat="1" ht="18.75" thickBot="1" x14ac:dyDescent="0.3">
      <c r="B11" s="136"/>
      <c r="C11" s="130" t="s">
        <v>2404</v>
      </c>
    </row>
    <row r="12" spans="2:5" s="119" customFormat="1" ht="18.75" thickBot="1" x14ac:dyDescent="0.3">
      <c r="B12" s="136"/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53" priority="1062"/>
  </conditionalFormatting>
  <conditionalFormatting sqref="B61:B67">
    <cfRule type="duplicateValues" dxfId="252" priority="1061"/>
  </conditionalFormatting>
  <conditionalFormatting sqref="B57:B60">
    <cfRule type="duplicateValues" dxfId="251" priority="1059"/>
  </conditionalFormatting>
  <conditionalFormatting sqref="B57:B60">
    <cfRule type="duplicateValues" dxfId="250" priority="1060"/>
  </conditionalFormatting>
  <conditionalFormatting sqref="B40:B56">
    <cfRule type="duplicateValues" dxfId="249" priority="1058"/>
  </conditionalFormatting>
  <conditionalFormatting sqref="B39">
    <cfRule type="duplicateValues" dxfId="248" priority="1057"/>
  </conditionalFormatting>
  <conditionalFormatting sqref="B28:B38">
    <cfRule type="duplicateValues" dxfId="247" priority="1051"/>
  </conditionalFormatting>
  <conditionalFormatting sqref="B28:B38">
    <cfRule type="duplicateValues" dxfId="246" priority="1052"/>
    <cfRule type="duplicateValues" dxfId="245" priority="1053"/>
  </conditionalFormatting>
  <conditionalFormatting sqref="B28:B38">
    <cfRule type="duplicateValues" dxfId="244" priority="1054"/>
  </conditionalFormatting>
  <conditionalFormatting sqref="B28:B38">
    <cfRule type="duplicateValues" dxfId="243" priority="1050"/>
  </conditionalFormatting>
  <conditionalFormatting sqref="B28:B38">
    <cfRule type="duplicateValues" dxfId="242" priority="1055"/>
  </conditionalFormatting>
  <conditionalFormatting sqref="B28:B38">
    <cfRule type="duplicateValues" dxfId="241" priority="1056"/>
  </conditionalFormatting>
  <conditionalFormatting sqref="B25:B27">
    <cfRule type="duplicateValues" dxfId="240" priority="306"/>
  </conditionalFormatting>
  <conditionalFormatting sqref="B25:B27">
    <cfRule type="duplicateValues" dxfId="239" priority="305"/>
  </conditionalFormatting>
  <conditionalFormatting sqref="B25:B27">
    <cfRule type="duplicateValues" dxfId="238" priority="303"/>
    <cfRule type="duplicateValues" dxfId="237" priority="304"/>
  </conditionalFormatting>
  <conditionalFormatting sqref="B25:B27">
    <cfRule type="duplicateValues" dxfId="236" priority="300"/>
    <cfRule type="duplicateValues" dxfId="235" priority="301"/>
    <cfRule type="duplicateValues" dxfId="234" priority="302"/>
  </conditionalFormatting>
  <conditionalFormatting sqref="B22:B24">
    <cfRule type="duplicateValues" dxfId="233" priority="182"/>
  </conditionalFormatting>
  <conditionalFormatting sqref="B22:B24">
    <cfRule type="duplicateValues" dxfId="232" priority="181"/>
  </conditionalFormatting>
  <conditionalFormatting sqref="B22:B24">
    <cfRule type="duplicateValues" dxfId="231" priority="179"/>
    <cfRule type="duplicateValues" dxfId="230" priority="180"/>
  </conditionalFormatting>
  <conditionalFormatting sqref="B22:B24">
    <cfRule type="duplicateValues" dxfId="229" priority="176"/>
    <cfRule type="duplicateValues" dxfId="228" priority="177"/>
    <cfRule type="duplicateValues" dxfId="227" priority="178"/>
  </conditionalFormatting>
  <conditionalFormatting sqref="B22:B24">
    <cfRule type="duplicateValues" dxfId="226" priority="173"/>
    <cfRule type="duplicateValues" dxfId="225" priority="174"/>
    <cfRule type="duplicateValues" dxfId="224" priority="175"/>
  </conditionalFormatting>
  <conditionalFormatting sqref="B22:B24">
    <cfRule type="duplicateValues" dxfId="223" priority="171"/>
    <cfRule type="duplicateValues" dxfId="222" priority="172"/>
  </conditionalFormatting>
  <conditionalFormatting sqref="B22:B24">
    <cfRule type="duplicateValues" dxfId="221" priority="168"/>
    <cfRule type="duplicateValues" dxfId="220" priority="169"/>
    <cfRule type="duplicateValues" dxfId="219" priority="170"/>
  </conditionalFormatting>
  <conditionalFormatting sqref="B22:B24">
    <cfRule type="duplicateValues" dxfId="218" priority="167"/>
  </conditionalFormatting>
  <conditionalFormatting sqref="B22:B24">
    <cfRule type="duplicateValues" dxfId="217" priority="165"/>
    <cfRule type="duplicateValues" dxfId="216" priority="166"/>
  </conditionalFormatting>
  <conditionalFormatting sqref="B22:B24">
    <cfRule type="duplicateValues" dxfId="215" priority="162"/>
    <cfRule type="duplicateValues" dxfId="214" priority="163"/>
    <cfRule type="duplicateValues" dxfId="213" priority="164"/>
  </conditionalFormatting>
  <conditionalFormatting sqref="B22:B24">
    <cfRule type="duplicateValues" dxfId="212" priority="161"/>
  </conditionalFormatting>
  <conditionalFormatting sqref="B16:B21">
    <cfRule type="duplicateValues" dxfId="211" priority="98"/>
  </conditionalFormatting>
  <conditionalFormatting sqref="B19:B21">
    <cfRule type="duplicateValues" dxfId="210" priority="97"/>
  </conditionalFormatting>
  <conditionalFormatting sqref="B19:B21">
    <cfRule type="duplicateValues" dxfId="209" priority="96"/>
  </conditionalFormatting>
  <conditionalFormatting sqref="B19:B21">
    <cfRule type="duplicateValues" dxfId="208" priority="94"/>
    <cfRule type="duplicateValues" dxfId="207" priority="95"/>
  </conditionalFormatting>
  <conditionalFormatting sqref="B19:B21">
    <cfRule type="duplicateValues" dxfId="206" priority="91"/>
    <cfRule type="duplicateValues" dxfId="205" priority="92"/>
    <cfRule type="duplicateValues" dxfId="204" priority="93"/>
  </conditionalFormatting>
  <conditionalFormatting sqref="B16:B21">
    <cfRule type="duplicateValues" dxfId="203" priority="90"/>
  </conditionalFormatting>
  <conditionalFormatting sqref="B16:B21">
    <cfRule type="duplicateValues" dxfId="202" priority="88"/>
    <cfRule type="duplicateValues" dxfId="201" priority="89"/>
  </conditionalFormatting>
  <conditionalFormatting sqref="B16:B21">
    <cfRule type="duplicateValues" dxfId="200" priority="85"/>
    <cfRule type="duplicateValues" dxfId="199" priority="86"/>
    <cfRule type="duplicateValues" dxfId="198" priority="87"/>
  </conditionalFormatting>
  <conditionalFormatting sqref="B13:B15">
    <cfRule type="duplicateValues" dxfId="197" priority="51"/>
  </conditionalFormatting>
  <conditionalFormatting sqref="B13:B15">
    <cfRule type="duplicateValues" dxfId="196" priority="50"/>
  </conditionalFormatting>
  <conditionalFormatting sqref="B13:B15">
    <cfRule type="duplicateValues" dxfId="195" priority="48"/>
    <cfRule type="duplicateValues" dxfId="194" priority="49"/>
  </conditionalFormatting>
  <conditionalFormatting sqref="B13:B15">
    <cfRule type="duplicateValues" dxfId="193" priority="45"/>
    <cfRule type="duplicateValues" dxfId="192" priority="46"/>
    <cfRule type="duplicateValues" dxfId="191" priority="47"/>
  </conditionalFormatting>
  <conditionalFormatting sqref="B13:B15">
    <cfRule type="duplicateValues" dxfId="190" priority="42"/>
    <cfRule type="duplicateValues" dxfId="189" priority="43"/>
    <cfRule type="duplicateValues" dxfId="188" priority="44"/>
  </conditionalFormatting>
  <conditionalFormatting sqref="B13:B15">
    <cfRule type="duplicateValues" dxfId="187" priority="40"/>
    <cfRule type="duplicateValues" dxfId="186" priority="41"/>
  </conditionalFormatting>
  <conditionalFormatting sqref="B13:B15">
    <cfRule type="duplicateValues" dxfId="185" priority="39"/>
  </conditionalFormatting>
  <conditionalFormatting sqref="B13:B15">
    <cfRule type="duplicateValues" dxfId="184" priority="38"/>
  </conditionalFormatting>
  <conditionalFormatting sqref="B13:B15">
    <cfRule type="duplicateValues" dxfId="183" priority="37"/>
  </conditionalFormatting>
  <conditionalFormatting sqref="B13:B15">
    <cfRule type="duplicateValues" dxfId="182" priority="36"/>
  </conditionalFormatting>
  <conditionalFormatting sqref="B13:B15">
    <cfRule type="duplicateValues" dxfId="181" priority="34"/>
    <cfRule type="duplicateValues" dxfId="180" priority="35"/>
  </conditionalFormatting>
  <conditionalFormatting sqref="B13:B15">
    <cfRule type="duplicateValues" dxfId="179" priority="31"/>
    <cfRule type="duplicateValues" dxfId="178" priority="32"/>
    <cfRule type="duplicateValues" dxfId="177" priority="33"/>
  </conditionalFormatting>
  <conditionalFormatting sqref="B8:B12">
    <cfRule type="duplicateValues" dxfId="176" priority="30"/>
  </conditionalFormatting>
  <conditionalFormatting sqref="B8:B12">
    <cfRule type="duplicateValues" dxfId="175" priority="28"/>
    <cfRule type="duplicateValues" dxfId="174" priority="29"/>
  </conditionalFormatting>
  <conditionalFormatting sqref="B8:B12">
    <cfRule type="duplicateValues" dxfId="173" priority="25"/>
    <cfRule type="duplicateValues" dxfId="172" priority="26"/>
    <cfRule type="duplicateValues" dxfId="171" priority="27"/>
  </conditionalFormatting>
  <conditionalFormatting sqref="B1:B7">
    <cfRule type="duplicateValues" dxfId="170" priority="12"/>
  </conditionalFormatting>
  <conditionalFormatting sqref="B1:B7">
    <cfRule type="duplicateValues" dxfId="169" priority="10"/>
    <cfRule type="duplicateValues" dxfId="168" priority="11"/>
  </conditionalFormatting>
  <conditionalFormatting sqref="B1:B7">
    <cfRule type="duplicateValues" dxfId="167" priority="7"/>
    <cfRule type="duplicateValues" dxfId="166" priority="8"/>
    <cfRule type="duplicateValues" dxfId="165" priority="9"/>
  </conditionalFormatting>
  <conditionalFormatting sqref="B1:B7">
    <cfRule type="duplicateValues" dxfId="164" priority="6"/>
  </conditionalFormatting>
  <conditionalFormatting sqref="B1:B7">
    <cfRule type="duplicateValues" dxfId="163" priority="4"/>
    <cfRule type="duplicateValues" dxfId="162" priority="5"/>
  </conditionalFormatting>
  <conditionalFormatting sqref="B1:B7">
    <cfRule type="duplicateValues" dxfId="161" priority="1"/>
    <cfRule type="duplicateValues" dxfId="160" priority="2"/>
    <cfRule type="duplicateValues" dxfId="159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38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2021-09-23T10:01:31Z</dcterms:modified>
</cp:coreProperties>
</file>