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Septiembre\23\"/>
    </mc:Choice>
  </mc:AlternateContent>
  <xr:revisionPtr revIDLastSave="0" documentId="13_ncr:1_{DD5FE86D-D016-45E8-9A69-A24241EF8D64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6" i="1" l="1"/>
  <c r="F256" i="1"/>
  <c r="G256" i="1"/>
  <c r="H256" i="1"/>
  <c r="I256" i="1"/>
  <c r="J256" i="1"/>
  <c r="K256" i="1"/>
  <c r="A255" i="1"/>
  <c r="F255" i="1"/>
  <c r="G255" i="1"/>
  <c r="H255" i="1"/>
  <c r="I255" i="1"/>
  <c r="J255" i="1"/>
  <c r="K255" i="1"/>
  <c r="A254" i="1"/>
  <c r="F254" i="1"/>
  <c r="G254" i="1"/>
  <c r="H254" i="1"/>
  <c r="I254" i="1"/>
  <c r="J254" i="1"/>
  <c r="K254" i="1"/>
  <c r="A253" i="1"/>
  <c r="F253" i="1"/>
  <c r="G253" i="1"/>
  <c r="H253" i="1"/>
  <c r="I253" i="1"/>
  <c r="J253" i="1"/>
  <c r="K253" i="1"/>
  <c r="A252" i="1"/>
  <c r="F252" i="1"/>
  <c r="G252" i="1"/>
  <c r="H252" i="1"/>
  <c r="I252" i="1"/>
  <c r="J252" i="1"/>
  <c r="K252" i="1"/>
  <c r="A251" i="1"/>
  <c r="F251" i="1"/>
  <c r="G251" i="1"/>
  <c r="H251" i="1"/>
  <c r="I251" i="1"/>
  <c r="J251" i="1"/>
  <c r="K251" i="1"/>
  <c r="A250" i="1"/>
  <c r="F250" i="1"/>
  <c r="G250" i="1"/>
  <c r="H250" i="1"/>
  <c r="I250" i="1"/>
  <c r="J250" i="1"/>
  <c r="K250" i="1"/>
  <c r="A249" i="1"/>
  <c r="F249" i="1"/>
  <c r="G249" i="1"/>
  <c r="H249" i="1"/>
  <c r="I249" i="1"/>
  <c r="J249" i="1"/>
  <c r="K249" i="1"/>
  <c r="A248" i="1"/>
  <c r="F248" i="1"/>
  <c r="G248" i="1"/>
  <c r="H248" i="1"/>
  <c r="I248" i="1"/>
  <c r="J248" i="1"/>
  <c r="K248" i="1"/>
  <c r="A247" i="1"/>
  <c r="F247" i="1"/>
  <c r="G247" i="1"/>
  <c r="H247" i="1"/>
  <c r="I247" i="1"/>
  <c r="J247" i="1"/>
  <c r="K247" i="1"/>
  <c r="A246" i="1"/>
  <c r="F246" i="1"/>
  <c r="G246" i="1"/>
  <c r="H246" i="1"/>
  <c r="I246" i="1"/>
  <c r="J246" i="1"/>
  <c r="K246" i="1"/>
  <c r="A245" i="1"/>
  <c r="F245" i="1"/>
  <c r="G245" i="1"/>
  <c r="H245" i="1"/>
  <c r="I245" i="1"/>
  <c r="J245" i="1"/>
  <c r="K245" i="1"/>
  <c r="A244" i="1"/>
  <c r="F244" i="1"/>
  <c r="G244" i="1"/>
  <c r="H244" i="1"/>
  <c r="I244" i="1"/>
  <c r="J244" i="1"/>
  <c r="K244" i="1"/>
  <c r="A243" i="1"/>
  <c r="F243" i="1"/>
  <c r="G243" i="1"/>
  <c r="H243" i="1"/>
  <c r="I243" i="1"/>
  <c r="J243" i="1"/>
  <c r="K243" i="1"/>
  <c r="A242" i="1"/>
  <c r="F242" i="1"/>
  <c r="G242" i="1"/>
  <c r="H242" i="1"/>
  <c r="I242" i="1"/>
  <c r="J242" i="1"/>
  <c r="K242" i="1"/>
  <c r="A241" i="1"/>
  <c r="F241" i="1"/>
  <c r="G241" i="1"/>
  <c r="H241" i="1"/>
  <c r="I241" i="1"/>
  <c r="J241" i="1"/>
  <c r="K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A227" i="1"/>
  <c r="F227" i="1"/>
  <c r="G227" i="1"/>
  <c r="H227" i="1"/>
  <c r="I227" i="1"/>
  <c r="J227" i="1"/>
  <c r="K227" i="1"/>
  <c r="A226" i="1"/>
  <c r="F226" i="1"/>
  <c r="G226" i="1"/>
  <c r="H226" i="1"/>
  <c r="I226" i="1"/>
  <c r="J226" i="1"/>
  <c r="K226" i="1"/>
  <c r="A225" i="1"/>
  <c r="F225" i="1"/>
  <c r="G225" i="1"/>
  <c r="H225" i="1"/>
  <c r="I225" i="1"/>
  <c r="J225" i="1"/>
  <c r="K225" i="1"/>
  <c r="A224" i="1"/>
  <c r="F224" i="1"/>
  <c r="G224" i="1"/>
  <c r="H224" i="1"/>
  <c r="I224" i="1"/>
  <c r="J224" i="1"/>
  <c r="K224" i="1"/>
  <c r="A223" i="1"/>
  <c r="F223" i="1"/>
  <c r="G223" i="1"/>
  <c r="H223" i="1"/>
  <c r="I223" i="1"/>
  <c r="J223" i="1"/>
  <c r="K223" i="1"/>
  <c r="A222" i="1"/>
  <c r="F222" i="1"/>
  <c r="G222" i="1"/>
  <c r="H222" i="1"/>
  <c r="I222" i="1"/>
  <c r="J222" i="1"/>
  <c r="K222" i="1"/>
  <c r="A221" i="1"/>
  <c r="F221" i="1"/>
  <c r="G221" i="1"/>
  <c r="H221" i="1"/>
  <c r="I221" i="1"/>
  <c r="J221" i="1"/>
  <c r="K221" i="1"/>
  <c r="A220" i="1"/>
  <c r="F220" i="1"/>
  <c r="G220" i="1"/>
  <c r="H220" i="1"/>
  <c r="I220" i="1"/>
  <c r="J220" i="1"/>
  <c r="K220" i="1"/>
  <c r="A219" i="1"/>
  <c r="F219" i="1"/>
  <c r="G219" i="1"/>
  <c r="H219" i="1"/>
  <c r="I219" i="1"/>
  <c r="J219" i="1"/>
  <c r="K219" i="1"/>
  <c r="A218" i="1"/>
  <c r="F218" i="1"/>
  <c r="G218" i="1"/>
  <c r="H218" i="1"/>
  <c r="I218" i="1"/>
  <c r="J218" i="1"/>
  <c r="K218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K217" i="1"/>
  <c r="J217" i="1"/>
  <c r="I217" i="1"/>
  <c r="H217" i="1"/>
  <c r="G217" i="1"/>
  <c r="F217" i="1"/>
  <c r="A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06" i="1"/>
  <c r="G206" i="1"/>
  <c r="H206" i="1"/>
  <c r="I206" i="1"/>
  <c r="J206" i="1"/>
  <c r="K206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92" i="1"/>
  <c r="G192" i="1"/>
  <c r="H192" i="1"/>
  <c r="I192" i="1"/>
  <c r="J192" i="1"/>
  <c r="K192" i="1"/>
  <c r="F166" i="1"/>
  <c r="G166" i="1"/>
  <c r="H166" i="1"/>
  <c r="I166" i="1"/>
  <c r="J166" i="1"/>
  <c r="K166" i="1"/>
  <c r="A216" i="1"/>
  <c r="A215" i="1"/>
  <c r="A214" i="1"/>
  <c r="A213" i="1"/>
  <c r="A206" i="1"/>
  <c r="A204" i="1"/>
  <c r="A203" i="1"/>
  <c r="A201" i="1"/>
  <c r="A192" i="1"/>
  <c r="A166" i="1"/>
  <c r="F205" i="1"/>
  <c r="G205" i="1"/>
  <c r="H205" i="1"/>
  <c r="I205" i="1"/>
  <c r="J205" i="1"/>
  <c r="K205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205" i="1"/>
  <c r="A202" i="1"/>
  <c r="A200" i="1"/>
  <c r="A199" i="1"/>
  <c r="A198" i="1"/>
  <c r="A197" i="1"/>
  <c r="A196" i="1"/>
  <c r="A195" i="1"/>
  <c r="A194" i="1"/>
  <c r="A193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5" i="1"/>
  <c r="A164" i="1"/>
  <c r="E1" i="32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27" i="1" l="1"/>
  <c r="A128" i="1"/>
  <c r="A129" i="1"/>
  <c r="A130" i="1"/>
  <c r="A131" i="1"/>
  <c r="A132" i="1"/>
  <c r="A133" i="1"/>
  <c r="A134" i="1"/>
  <c r="A135" i="1"/>
  <c r="A136" i="1"/>
  <c r="A137" i="1"/>
  <c r="A138" i="1"/>
  <c r="A13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74" i="1" l="1"/>
  <c r="F74" i="1"/>
  <c r="G74" i="1"/>
  <c r="H74" i="1"/>
  <c r="I74" i="1"/>
  <c r="J74" i="1"/>
  <c r="K74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88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I2" i="16" l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I6" i="16" l="1"/>
  <c r="A21" i="1" l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A17" i="1"/>
  <c r="A16" i="1"/>
  <c r="A15" i="1"/>
  <c r="A1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1" i="1"/>
  <c r="A10" i="1"/>
  <c r="A9" i="1"/>
  <c r="A8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<sst xmlns="http://schemas.openxmlformats.org/spreadsheetml/2006/main" count="15017" uniqueCount="2954">
  <si>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</si>
  <si>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</si>
  <si>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</si>
  <si>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</si>
  <si>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</si>
  <si>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</si>
  <si>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</si>
  <si>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</si>
  <si>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</si>
  <si>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</si>
  <si>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</si>
  <si>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</si>
  <si>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</si>
  <si>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</si>
  <si>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</si>
  <si>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</si>
  <si>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</si>
  <si>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</si>
  <si>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</si>
  <si>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</si>
  <si>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</si>
  <si>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</si>
  <si>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</si>
  <si>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</si>
  <si>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</si>
  <si>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</si>
  <si>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</si>
  <si>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</si>
  <si>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</si>
  <si>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</si>
  <si>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</si>
  <si>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</si>
  <si>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</si>
  <si>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</si>
  <si>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</si>
  <si>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</si>
  <si>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</si>
  <si>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</si>
  <si>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</si>
  <si>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</si>
  <si>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</si>
  <si>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</si>
  <si>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</si>
  <si>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</si>
  <si>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</si>
  <si>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</si>
  <si>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</si>
  <si>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</si>
  <si>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</si>
  <si>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</si>
  <si>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</si>
  <si>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</si>
  <si>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</si>
  <si>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</si>
  <si>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</si>
  <si>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</si>
  <si>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</si>
  <si>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</si>
  <si>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</si>
  <si>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</si>
  <si>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</si>
  <si>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</si>
  <si>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</si>
  <si>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</si>
  <si>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</si>
  <si>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</si>
  <si>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</si>
  <si>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</si>
  <si>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</si>
  <si>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</si>
  <si>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</si>
  <si>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</si>
  <si>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</si>
  <si>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</si>
  <si>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</si>
  <si>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</si>
  <si>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</si>
  <si>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</si>
  <si>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</si>
  <si>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</si>
  <si>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</si>
  <si>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</si>
  <si>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</si>
  <si>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</si>
  <si>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</si>
  <si>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</si>
  <si>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</si>
  <si>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</si>
  <si>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</si>
  <si>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</si>
  <si>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</si>
  <si>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</si>
  <si>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</si>
  <si>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</si>
  <si>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</si>
  <si>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</si>
  <si>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</si>
  <si>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</si>
  <si>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</si>
  <si>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</si>
  <si>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</si>
  <si>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</si>
  <si>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</si>
  <si>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</si>
  <si>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</si>
  <si>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</si>
  <si>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</si>
  <si>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</si>
  <si>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</si>
  <si>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</si>
  <si>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</si>
  <si>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</si>
  <si>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</si>
  <si>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</si>
  <si>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</si>
  <si>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</si>
  <si>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</si>
  <si>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</si>
  <si>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</si>
  <si>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</si>
  <si>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</si>
  <si>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</si>
  <si>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</si>
  <si>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</si>
  <si>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</si>
  <si>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</si>
  <si>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</si>
  <si>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</si>
  <si>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</si>
  <si>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</si>
  <si>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</si>
  <si>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</si>
  <si>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</si>
  <si>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</si>
  <si>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</si>
  <si>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</si>
  <si>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</si>
  <si>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</si>
  <si>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</si>
  <si>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</si>
  <si>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</si>
  <si>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</si>
  <si>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</si>
  <si>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</si>
  <si>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</si>
  <si>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</si>
  <si>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</si>
  <si>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</si>
  <si>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</si>
  <si>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</si>
  <si>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</si>
  <si>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</si>
  <si>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</si>
  <si>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</si>
  <si>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</si>
  <si>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</si>
  <si>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</si>
  <si>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</si>
  <si>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</si>
  <si>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</si>
  <si>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</si>
  <si>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</si>
  <si>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</si>
  <si>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</si>
  <si>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</si>
  <si>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</si>
  <si>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</si>
  <si>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</si>
  <si>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</si>
  <si>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</si>
  <si>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</si>
  <si>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</si>
  <si>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</si>
  <si>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</si>
  <si>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</si>
  <si>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</si>
  <si>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</si>
  <si>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</si>
  <si>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</si>
  <si>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</si>
  <si>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</si>
  <si>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</si>
  <si>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</si>
  <si>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</si>
  <si>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</si>
  <si>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</si>
  <si>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</si>
  <si>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</si>
  <si>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</si>
  <si>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</si>
  <si>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</si>
  <si>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</si>
  <si>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</si>
  <si>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</si>
  <si>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</si>
  <si>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</si>
  <si>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</si>
  <si>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</si>
  <si>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</si>
  <si>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</si>
  <si>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</si>
  <si>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</si>
  <si>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</si>
  <si>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</si>
  <si>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</si>
  <si>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</si>
  <si>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</si>
  <si>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</si>
  <si>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</si>
  <si>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</si>
  <si>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</si>
  <si>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</si>
  <si>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</si>
  <si>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</si>
  <si>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</si>
  <si>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</si>
  <si>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</si>
  <si>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</si>
  <si>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</si>
  <si>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</si>
  <si>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</si>
  <si>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</si>
  <si>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</si>
  <si>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</si>
  <si>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</si>
  <si>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</si>
  <si>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</si>
  <si>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</si>
  <si>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</si>
  <si>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</si>
  <si>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</si>
  <si>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</si>
  <si>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</si>
  <si>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</si>
  <si>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</si>
  <si>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</si>
  <si>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</si>
  <si>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</si>
  <si>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</si>
  <si>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</si>
  <si>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</si>
  <si>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</si>
  <si>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</si>
  <si>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</si>
  <si>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</si>
  <si>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</si>
  <si>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</si>
  <si>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</si>
  <si>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</si>
  <si>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</si>
  <si>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</si>
  <si>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</si>
  <si>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</si>
  <si>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</si>
  <si>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</si>
  <si>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</si>
  <si>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</si>
  <si>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</si>
  <si>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</si>
  <si>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</si>
  <si>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</si>
  <si>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</si>
  <si>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</si>
  <si>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</si>
  <si>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</si>
  <si>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</si>
  <si>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</si>
  <si>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</si>
  <si>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</si>
  <si>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</si>
  <si>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</si>
  <si>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</si>
  <si>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</si>
  <si>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</si>
  <si>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</si>
  <si>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</si>
  <si>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</si>
  <si>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</si>
  <si>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</si>
  <si>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</si>
  <si>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</si>
  <si>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</si>
  <si>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</si>
  <si>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</si>
  <si>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</si>
  <si>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</si>
  <si>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</si>
  <si>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</si>
  <si>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</si>
  <si>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</si>
  <si>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</si>
  <si>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</si>
  <si>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</si>
  <si>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</si>
  <si>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</si>
  <si>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</si>
  <si>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</si>
  <si>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</si>
  <si>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</si>
  <si>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</si>
  <si>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</si>
  <si>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</si>
  <si>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</si>
  <si>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</si>
  <si>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</si>
  <si>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</si>
  <si>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</si>
  <si>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</si>
  <si>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</si>
  <si>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</si>
  <si>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</si>
  <si>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</si>
  <si>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</si>
  <si>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</si>
  <si>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</si>
  <si>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</si>
  <si>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</si>
  <si>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</si>
  <si>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</si>
  <si>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</si>
  <si>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</si>
  <si>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</si>
  <si>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</si>
  <si>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</si>
  <si>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</si>
  <si>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</si>
  <si>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</si>
  <si>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</si>
  <si>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</si>
  <si>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</si>
  <si>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</si>
  <si>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</si>
  <si>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</si>
  <si>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</si>
  <si>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</si>
  <si>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</si>
  <si>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</si>
  <si>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</si>
  <si>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</si>
  <si>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</si>
  <si>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</si>
  <si>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</si>
  <si>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</si>
  <si>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</si>
  <si>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</si>
  <si>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</si>
  <si>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</si>
  <si>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</si>
  <si>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</si>
  <si>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</si>
  <si>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</si>
  <si>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</si>
  <si>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</si>
  <si>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</si>
  <si>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</si>
  <si>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</si>
  <si>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</si>
  <si>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</si>
  <si>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</si>
  <si>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</si>
  <si>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</si>
  <si>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</si>
  <si>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</si>
  <si>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</si>
  <si>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</si>
  <si>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</si>
  <si>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</si>
  <si>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</si>
  <si>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</si>
  <si>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</si>
  <si>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</si>
  <si>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</si>
  <si>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</si>
  <si>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</si>
  <si>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</si>
  <si>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</si>
  <si>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</si>
  <si>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</si>
  <si>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</si>
  <si>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</si>
  <si>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</si>
  <si>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</si>
  <si>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</si>
  <si>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</si>
  <si>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</si>
  <si>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</si>
  <si>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</si>
  <si>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</si>
  <si>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</si>
  <si>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</si>
  <si>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</si>
  <si>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</si>
  <si>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</si>
  <si>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</si>
  <si>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</si>
  <si>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</si>
  <si>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</si>
  <si>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</si>
  <si>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</si>
  <si>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</si>
  <si>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</si>
  <si>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</si>
  <si>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</si>
  <si>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</si>
  <si>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</si>
  <si>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</si>
  <si>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</si>
  <si>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</si>
  <si>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</si>
  <si>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</si>
  <si>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</si>
  <si>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</si>
  <si>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</si>
  <si>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</si>
  <si>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</si>
  <si>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</si>
  <si>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</si>
  <si>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</si>
  <si>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</si>
  <si>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</si>
  <si>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</si>
  <si>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</si>
  <si>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</si>
  <si>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</si>
  <si>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</si>
  <si>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</si>
  <si>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</si>
  <si>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</si>
  <si>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</si>
  <si>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</si>
  <si>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</si>
  <si>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</si>
  <si>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</si>
  <si>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</si>
  <si>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</si>
  <si>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</si>
  <si>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</si>
  <si>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</si>
  <si>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</si>
  <si>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</si>
  <si>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</si>
  <si>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</si>
  <si>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</si>
  <si>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</si>
  <si>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</si>
  <si>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</si>
  <si>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</si>
  <si>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</si>
  <si>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</si>
  <si>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</si>
  <si>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</si>
  <si>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</si>
  <si>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</si>
  <si>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</si>
  <si>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</si>
  <si>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</si>
  <si>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</si>
  <si>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</si>
  <si>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</si>
  <si>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</si>
  <si>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</si>
  <si>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</si>
  <si>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</si>
  <si>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</si>
  <si>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</si>
  <si>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</si>
  <si>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</si>
  <si>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</si>
  <si>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</si>
  <si>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</si>
  <si>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</si>
  <si>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</si>
  <si>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</si>
  <si>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</si>
  <si>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</si>
  <si>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</si>
  <si>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</si>
  <si>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</si>
  <si>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</si>
  <si>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</si>
  <si>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</si>
  <si>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</si>
  <si>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</si>
  <si>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</si>
  <si>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</si>
  <si>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</si>
  <si>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</si>
  <si>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</si>
  <si>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</si>
  <si>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</si>
  <si>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</si>
  <si>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</si>
  <si>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</si>
  <si>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</si>
  <si>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</si>
  <si>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</si>
  <si>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</si>
  <si>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</si>
  <si>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</si>
  <si>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</si>
  <si>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</si>
  <si>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</si>
  <si>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</si>
  <si>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</si>
  <si>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</si>
  <si>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</si>
  <si>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</si>
  <si>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</si>
  <si>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</si>
  <si>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</si>
  <si>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</si>
  <si>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</si>
  <si>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</si>
  <si>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</si>
  <si>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</si>
  <si>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</si>
  <si>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</si>
  <si>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</si>
  <si>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</si>
  <si>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</si>
  <si>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</si>
  <si>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</si>
  <si>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</si>
  <si>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</si>
  <si>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</si>
  <si>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</si>
  <si>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</si>
  <si>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</si>
  <si>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</si>
  <si>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</si>
  <si>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</si>
  <si>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</si>
  <si>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</si>
  <si>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</si>
  <si>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</si>
  <si>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</si>
  <si>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</si>
  <si>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</si>
  <si>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</si>
  <si>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</si>
  <si>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</si>
  <si>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</si>
  <si>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</si>
  <si>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</si>
  <si>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</si>
  <si>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</si>
  <si>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</si>
  <si>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</si>
  <si>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</si>
  <si>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</si>
  <si>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</si>
  <si>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</si>
  <si>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</si>
  <si>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</si>
  <si>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</si>
  <si>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</si>
  <si>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</si>
  <si>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</si>
  <si>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</si>
  <si>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</si>
  <si>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</si>
  <si>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</si>
  <si>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</si>
  <si>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</si>
  <si>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</si>
  <si>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</si>
  <si>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</si>
  <si>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</si>
  <si>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</si>
  <si>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</si>
  <si>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</si>
  <si>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</si>
  <si>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</si>
  <si>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</si>
  <si>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</si>
  <si>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</si>
  <si>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</si>
  <si>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</si>
  <si>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</si>
  <si>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</si>
  <si>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</si>
  <si>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</si>
  <si>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</si>
  <si>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</si>
  <si>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</si>
  <si>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</si>
  <si>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</si>
  <si>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</si>
  <si>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</si>
  <si>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</si>
  <si>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</si>
  <si>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</si>
  <si>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</si>
  <si>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</si>
  <si>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</si>
  <si>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</si>
  <si>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</si>
  <si>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</si>
  <si>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</si>
  <si>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</si>
  <si>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</si>
  <si>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</si>
  <si>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</si>
  <si>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</si>
  <si>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</si>
  <si>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</si>
  <si>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</si>
  <si>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</si>
  <si>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</si>
  <si>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</si>
  <si>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</si>
  <si>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</si>
  <si>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</si>
  <si>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</si>
  <si>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</si>
  <si>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</si>
  <si>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</si>
  <si>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</si>
  <si>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</si>
  <si>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</si>
  <si>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</si>
  <si>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</si>
  <si>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</si>
  <si>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</si>
  <si>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</si>
  <si>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</si>
  <si>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</si>
  <si>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</si>
  <si>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</si>
  <si>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</si>
  <si>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</si>
  <si>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</si>
  <si>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</si>
  <si>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</si>
  <si>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</si>
  <si>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</si>
  <si>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</si>
  <si>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</si>
  <si>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</si>
  <si>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</si>
  <si>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</si>
  <si>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</si>
  <si>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</si>
  <si>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</si>
  <si>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</si>
  <si>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</si>
  <si>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</si>
  <si>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</si>
  <si>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</si>
  <si>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</si>
  <si>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</si>
  <si>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</si>
  <si>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</si>
  <si>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</si>
  <si>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</si>
  <si>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</si>
  <si>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</si>
  <si>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</si>
  <si>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</si>
  <si>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</si>
  <si>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</si>
  <si>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</si>
  <si>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</si>
  <si>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</si>
  <si>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</si>
  <si>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</si>
  <si>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</si>
  <si>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</si>
  <si>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</si>
  <si>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</si>
  <si>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</si>
  <si>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</si>
  <si>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</si>
  <si>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</si>
  <si>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</si>
  <si>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</si>
  <si>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</si>
  <si>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</si>
  <si>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</si>
  <si>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</si>
  <si>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</si>
  <si>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</si>
  <si>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</si>
  <si>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</si>
  <si>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</si>
  <si>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</si>
  <si>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</si>
  <si>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</si>
  <si>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</si>
  <si>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</si>
  <si>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</si>
  <si>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</si>
  <si>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</si>
  <si>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</si>
  <si>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</si>
  <si>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</si>
  <si>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</si>
  <si>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</si>
  <si>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</si>
  <si>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</si>
  <si>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</si>
  <si>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</si>
  <si>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</si>
  <si>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</si>
  <si>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</si>
  <si>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</si>
  <si>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</si>
  <si>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</si>
  <si>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</si>
  <si>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</si>
  <si>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</si>
  <si>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</si>
  <si>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</si>
  <si>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</si>
  <si>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</si>
  <si>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</si>
  <si>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</si>
  <si>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</si>
  <si>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</si>
  <si>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</si>
  <si>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</si>
  <si>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</si>
  <si>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</si>
  <si>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</si>
  <si>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</si>
  <si>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</si>
  <si>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</si>
  <si>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</si>
  <si>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</si>
  <si>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</si>
  <si>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</si>
  <si>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</si>
  <si>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</si>
  <si>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</si>
  <si>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</si>
  <si>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</si>
  <si>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</si>
  <si>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</si>
  <si>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</si>
  <si>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</si>
  <si>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</si>
  <si>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</si>
  <si>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</si>
  <si>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</si>
  <si>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</si>
  <si>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</si>
  <si>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</si>
  <si>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</si>
  <si>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</si>
  <si>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</si>
  <si>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</si>
  <si>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</si>
  <si>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</si>
  <si>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</si>
  <si>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</si>
  <si>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</si>
  <si>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</si>
  <si>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</si>
  <si>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</si>
  <si>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</si>
  <si>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</si>
  <si>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</si>
  <si>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</si>
  <si>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</si>
  <si>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</si>
  <si>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</si>
  <si>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</si>
  <si>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</si>
  <si>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</si>
  <si>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</si>
  <si>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</si>
  <si>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</si>
  <si>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</si>
  <si>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</si>
  <si>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</si>
  <si>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</si>
  <si>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</si>
  <si>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</si>
  <si>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</si>
  <si>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</si>
  <si>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</si>
  <si>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</si>
  <si>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</si>
  <si>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</si>
  <si>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</si>
  <si>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</si>
  <si>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</si>
  <si>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</si>
  <si>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</si>
  <si>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</si>
  <si>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</si>
  <si>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</si>
  <si>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</si>
  <si>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</si>
  <si>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</si>
  <si>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</si>
  <si>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</si>
  <si>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</si>
  <si>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</si>
  <si>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</si>
  <si>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</si>
  <si>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</si>
  <si>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</si>
  <si>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</si>
  <si>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</si>
  <si>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</si>
  <si>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</si>
  <si>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</si>
  <si>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</si>
  <si>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</si>
  <si>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</si>
  <si>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</si>
  <si>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</si>
  <si>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</si>
  <si>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</si>
  <si>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</si>
  <si>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</si>
  <si>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</si>
  <si>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</si>
  <si>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</si>
  <si>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</si>
  <si>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</si>
  <si>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</si>
  <si>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</si>
  <si>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</si>
  <si>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</si>
  <si>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</si>
  <si>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</si>
  <si>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</si>
  <si>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</si>
  <si>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</si>
  <si>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</si>
  <si>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</si>
  <si>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</si>
  <si>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</si>
  <si>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</si>
  <si>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</si>
  <si>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</si>
  <si>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</si>
  <si>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</si>
  <si>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</si>
  <si>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</si>
  <si>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</si>
  <si>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</si>
  <si>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</si>
  <si>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</si>
  <si>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</si>
  <si>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</si>
  <si>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</si>
  <si>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</si>
  <si>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</si>
  <si>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</si>
  <si>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</si>
  <si>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</si>
  <si>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</si>
  <si>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</si>
  <si>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</si>
  <si>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</si>
  <si>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</si>
  <si>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</si>
  <si>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</si>
  <si>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</si>
  <si>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</si>
  <si>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</si>
  <si>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</si>
  <si>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</si>
  <si>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</si>
  <si>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</si>
  <si>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</si>
  <si>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</si>
  <si>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</si>
  <si>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</si>
  <si>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</si>
  <si>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</si>
  <si>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</si>
  <si>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</si>
  <si>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</si>
  <si>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</si>
  <si>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</si>
  <si>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</si>
  <si>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</si>
  <si>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</si>
  <si>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</si>
  <si>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</si>
  <si>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</si>
  <si>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</si>
  <si>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</si>
  <si>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</si>
  <si>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</si>
  <si>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</si>
  <si>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</si>
  <si>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</si>
  <si>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</si>
  <si>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</si>
  <si>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</si>
  <si>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</si>
  <si>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</si>
  <si>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</si>
  <si>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</si>
  <si>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</si>
  <si>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</si>
  <si>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</si>
  <si>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</si>
  <si>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</si>
  <si>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</si>
  <si>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</si>
  <si>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</si>
  <si>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</si>
  <si>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</si>
  <si>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</si>
  <si>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</si>
  <si>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</si>
  <si>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</si>
  <si>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</si>
  <si>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</si>
  <si>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</si>
  <si>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</si>
  <si>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</si>
  <si>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</si>
  <si>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</si>
  <si>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</si>
  <si>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</si>
  <si>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</si>
  <si>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</si>
  <si>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</si>
  <si>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</si>
  <si>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</si>
  <si>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</si>
  <si>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</si>
  <si>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</si>
  <si>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</si>
  <si>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</si>
  <si>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</si>
  <si>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</si>
  <si>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</si>
  <si>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</si>
  <si>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</si>
  <si>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</si>
  <si>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</si>
  <si>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</si>
  <si>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</si>
  <si>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</si>
  <si>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</si>
  <si>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</si>
  <si>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</si>
  <si>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</si>
  <si>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</si>
  <si>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</si>
  <si>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</si>
  <si>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</si>
  <si>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</si>
  <si>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</si>
  <si>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</si>
  <si>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</si>
  <si>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</si>
  <si>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</si>
  <si>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</si>
  <si>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</si>
  <si>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</si>
  <si>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</si>
  <si>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</si>
  <si>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</si>
  <si>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</si>
  <si>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</si>
  <si>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</si>
  <si>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</si>
  <si>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</si>
  <si>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</si>
  <si>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</si>
  <si>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</si>
  <si>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</si>
  <si>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</si>
  <si>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</si>
  <si>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</si>
  <si>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</si>
  <si>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</si>
  <si>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</si>
  <si>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</si>
  <si>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</si>
  <si>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</si>
  <si>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</si>
  <si>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</si>
  <si>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</si>
  <si>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</si>
  <si>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</si>
  <si>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</si>
  <si>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</si>
  <si>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</si>
  <si>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</si>
  <si>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</si>
  <si>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</si>
  <si>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</si>
  <si>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</si>
  <si>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</si>
  <si>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</si>
  <si>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</si>
  <si>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</si>
  <si>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</si>
  <si>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</si>
  <si>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</si>
  <si>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</si>
  <si>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</si>
  <si>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</si>
  <si>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</si>
  <si>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</si>
  <si>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</si>
  <si>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</si>
  <si>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</si>
  <si>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</si>
  <si>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</si>
  <si>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</si>
  <si>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</si>
  <si>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</si>
  <si>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</si>
  <si>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</si>
  <si>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</si>
  <si>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</si>
  <si>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</si>
  <si>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</si>
  <si>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</si>
  <si>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</si>
  <si>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</si>
  <si>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</si>
  <si>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</si>
  <si>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</si>
  <si>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</si>
  <si>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</si>
  <si>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</si>
  <si>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</si>
  <si>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</si>
  <si>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</si>
  <si>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</si>
  <si>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</si>
  <si>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</si>
  <si>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</si>
  <si>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</si>
  <si>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</si>
  <si>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</si>
  <si>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</si>
  <si>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</si>
  <si>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</si>
  <si>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</si>
  <si>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</si>
  <si>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</si>
  <si>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</si>
  <si>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</si>
  <si>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</si>
  <si>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</si>
  <si>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</si>
  <si>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</si>
  <si>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</si>
  <si>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</si>
  <si>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</si>
  <si>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</si>
  <si>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</si>
  <si>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</si>
  <si>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</si>
  <si>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</si>
  <si>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</si>
  <si>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</si>
  <si>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</si>
  <si>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</si>
  <si>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</si>
  <si>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</si>
  <si>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</si>
  <si>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</si>
  <si>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</si>
  <si>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</si>
  <si>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</si>
  <si>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</si>
  <si>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</si>
  <si>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</si>
  <si>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</si>
  <si>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</si>
  <si>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</si>
  <si>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</si>
  <si>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</si>
  <si>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</si>
  <si>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</si>
  <si>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</si>
  <si>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</si>
  <si>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</si>
  <si>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</si>
  <si>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</si>
  <si>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</si>
  <si>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</si>
  <si>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</si>
  <si>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</si>
  <si>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</si>
  <si>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</si>
  <si>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</si>
  <si>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</si>
  <si>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</si>
  <si>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</si>
  <si>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</si>
  <si>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</si>
  <si>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</si>
  <si>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</si>
  <si>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</si>
  <si>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</si>
  <si>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</si>
  <si>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</si>
  <si>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</si>
  <si>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</si>
  <si>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</si>
  <si>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</si>
  <si>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</si>
  <si>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</si>
  <si>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</si>
  <si>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</si>
  <si>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</si>
  <si>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</si>
  <si>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</si>
  <si>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</si>
  <si>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</si>
  <si>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</si>
  <si>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</si>
  <si>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</si>
  <si>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</si>
  <si>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</si>
  <si>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</si>
  <si>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</si>
  <si>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</si>
  <si>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</si>
  <si>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</si>
  <si>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</si>
  <si>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</si>
  <si>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</si>
  <si>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</si>
  <si>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</si>
  <si>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</si>
  <si>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</si>
  <si>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</si>
  <si>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</si>
  <si>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</si>
  <si>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</si>
  <si>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</si>
  <si>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</si>
  <si>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</si>
  <si>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</si>
  <si>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</si>
  <si>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</si>
  <si>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</si>
  <si>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</si>
  <si>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</si>
  <si>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</si>
  <si>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</si>
  <si>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</si>
  <si>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</si>
  <si>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</si>
  <si>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</si>
  <si>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</si>
  <si>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</si>
  <si>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</si>
  <si>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</si>
  <si>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</si>
  <si>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</si>
  <si>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</si>
  <si>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</si>
  <si>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</si>
  <si>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</si>
  <si>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</si>
  <si>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</si>
  <si>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</si>
  <si>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</si>
  <si>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</si>
  <si>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</si>
  <si>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</si>
  <si>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</si>
  <si>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</si>
  <si>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</si>
  <si>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</si>
  <si>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</si>
  <si>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</si>
  <si>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</si>
  <si>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</si>
  <si>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</si>
  <si>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</si>
  <si>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</si>
  <si>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</si>
  <si>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</si>
  <si>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</si>
  <si>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</si>
  <si>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</si>
  <si>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</si>
  <si>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</si>
  <si>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</si>
  <si>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</si>
  <si>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</si>
  <si>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</si>
  <si>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</si>
  <si>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</si>
  <si>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</si>
  <si>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</si>
  <si>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</si>
  <si>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</si>
  <si>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</si>
  <si>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</si>
  <si>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</si>
  <si>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</si>
  <si>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</si>
  <si>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</si>
  <si>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</si>
  <si>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</si>
  <si>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</si>
  <si>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</si>
  <si>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</si>
  <si>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</si>
  <si>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</si>
  <si>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</si>
  <si>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</si>
  <si>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</si>
  <si>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</si>
  <si>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</si>
  <si>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</si>
  <si>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</si>
  <si>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</si>
  <si>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</si>
  <si>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</si>
  <si>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</si>
  <si>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</si>
  <si>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</si>
  <si>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</si>
  <si>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</si>
  <si>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</si>
  <si>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</si>
  <si>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</si>
  <si>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</si>
  <si>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</si>
  <si>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</si>
  <si>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</si>
  <si>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</si>
  <si>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</si>
  <si>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</si>
  <si>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</si>
  <si>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</si>
  <si>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</si>
  <si>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</si>
  <si>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</si>
  <si>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</si>
  <si>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</si>
  <si>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</si>
  <si>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</si>
  <si>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</si>
  <si>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</si>
  <si>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</si>
  <si>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</si>
  <si>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</si>
  <si>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</si>
  <si>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</si>
  <si>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</si>
  <si>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</si>
  <si>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</si>
  <si>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</si>
  <si>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</si>
  <si>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</si>
  <si>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</si>
  <si>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</si>
  <si>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</si>
  <si>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</si>
  <si>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</si>
  <si>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</si>
  <si>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</si>
  <si>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</si>
  <si>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</si>
  <si>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</si>
  <si>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</si>
  <si>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</si>
  <si>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</si>
  <si>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</si>
  <si>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</si>
  <si>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</si>
  <si>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</si>
  <si>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</si>
  <si>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</si>
  <si>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</si>
  <si>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</si>
  <si>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</si>
  <si>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</si>
  <si>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</si>
  <si>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</si>
  <si>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</si>
  <si>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</si>
  <si>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</si>
  <si>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</si>
  <si>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</si>
  <si>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</si>
  <si>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</si>
  <si>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</si>
  <si>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</si>
  <si>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</si>
  <si>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</si>
  <si>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</si>
  <si>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</si>
  <si>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</si>
  <si>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</si>
  <si>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</si>
  <si>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</si>
  <si>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</si>
  <si>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</si>
  <si>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</si>
  <si>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</si>
  <si>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</si>
  <si>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</si>
  <si>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</si>
  <si>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</si>
  <si>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</si>
  <si>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</si>
  <si>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</si>
  <si>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</si>
  <si>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</si>
  <si>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</si>
  <si>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</si>
  <si>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</si>
  <si>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</si>
  <si>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</si>
  <si>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</si>
  <si>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</si>
  <si>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</si>
  <si>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</si>
  <si>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</si>
  <si>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</si>
  <si>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</si>
  <si>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</si>
  <si>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</si>
  <si>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</si>
  <si>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</si>
  <si>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</si>
  <si>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</si>
  <si>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</si>
  <si>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</si>
  <si>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</si>
  <si>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</si>
  <si>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</si>
  <si>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</si>
  <si>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</si>
  <si>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</si>
  <si>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</si>
  <si>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</si>
  <si>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</si>
  <si>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</si>
  <si>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</si>
  <si>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</si>
  <si>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</si>
  <si>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</si>
  <si>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</si>
  <si>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</si>
  <si>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</si>
  <si>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</si>
  <si>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</si>
  <si>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</si>
  <si>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</si>
  <si>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</si>
  <si>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</si>
  <si>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</si>
  <si>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</si>
  <si>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</si>
  <si>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</si>
  <si>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</si>
  <si>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</si>
  <si>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</si>
  <si>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</si>
  <si>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</si>
  <si>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</si>
  <si>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</si>
  <si>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</si>
  <si>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</si>
  <si>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</si>
  <si>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</si>
  <si>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</si>
  <si>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</si>
  <si>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</si>
  <si>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</si>
  <si>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</si>
  <si>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</si>
  <si>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</si>
  <si>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</si>
  <si>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</si>
  <si>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</si>
  <si>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</si>
  <si>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</si>
  <si>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</si>
  <si>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</si>
  <si>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</si>
  <si>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</si>
  <si>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</si>
  <si>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</si>
  <si>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</si>
  <si>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</si>
  <si>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</si>
  <si>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</si>
  <si>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</si>
  <si>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</si>
  <si>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</si>
  <si>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</si>
  <si>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</si>
  <si>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</si>
  <si>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</si>
  <si>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</si>
  <si>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</si>
  <si>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</si>
  <si>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</si>
  <si>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</si>
  <si>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</si>
  <si>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</si>
  <si>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</si>
  <si>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</si>
  <si>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</si>
  <si>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</si>
  <si>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</si>
  <si>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</si>
  <si>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</si>
  <si>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</si>
  <si>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</si>
  <si>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</si>
  <si>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</si>
  <si>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</si>
  <si>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</si>
  <si>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</si>
  <si>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</si>
  <si>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</si>
  <si>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</si>
  <si>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</si>
  <si>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</si>
  <si>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</si>
  <si>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</si>
  <si>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</si>
  <si>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</si>
  <si>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</si>
  <si>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</si>
  <si>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</si>
  <si>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</si>
  <si>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</si>
  <si>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</si>
  <si>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</si>
  <si>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</si>
  <si>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</si>
  <si>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</si>
  <si>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</si>
  <si>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</si>
  <si>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</si>
  <si>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</si>
  <si>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</si>
  <si>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</si>
  <si>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</si>
  <si>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</si>
  <si>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</si>
  <si>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</si>
  <si>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</si>
  <si>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</si>
  <si>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</si>
  <si>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</si>
  <si>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</si>
  <si>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</si>
  <si>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</si>
  <si>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</si>
  <si>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</si>
  <si>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</si>
  <si>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</si>
  <si>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</si>
  <si>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</si>
  <si>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</si>
  <si>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</si>
  <si>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</si>
  <si>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</si>
  <si>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</si>
  <si>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</si>
  <si>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</si>
  <si>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</si>
  <si>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</si>
  <si>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</si>
  <si>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</si>
  <si>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</si>
  <si>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</si>
  <si>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</si>
  <si>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</si>
  <si>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</si>
  <si>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</si>
  <si>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</si>
  <si>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</si>
  <si>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</si>
  <si>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</si>
  <si>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</si>
  <si>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</si>
  <si>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</si>
  <si>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</si>
  <si>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</si>
  <si>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</si>
  <si>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</si>
  <si>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</si>
  <si>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</si>
  <si>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</si>
  <si>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</si>
  <si>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</si>
  <si>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</si>
  <si>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</si>
  <si>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</si>
  <si>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</si>
  <si>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</si>
  <si>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</si>
  <si>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</si>
  <si>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</si>
  <si>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</si>
  <si>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</si>
  <si>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</si>
  <si>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</si>
  <si>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</si>
  <si>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</si>
  <si>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</si>
  <si>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</si>
  <si>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</si>
  <si>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</si>
  <si>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</si>
  <si>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</si>
  <si>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</si>
  <si>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</si>
  <si>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</si>
  <si>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</si>
  <si>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</si>
  <si>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</si>
  <si>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</si>
  <si>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</si>
  <si>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</si>
  <si>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</si>
  <si>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</si>
  <si>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</si>
  <si>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</si>
  <si>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</si>
  <si>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</si>
  <si>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</si>
  <si>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</si>
  <si>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</si>
  <si>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</si>
  <si>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</si>
  <si>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</si>
  <si>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</si>
  <si>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</si>
  <si>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</si>
  <si>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</si>
  <si>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</si>
  <si>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</si>
  <si>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</si>
  <si>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</si>
  <si>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</si>
  <si>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</si>
  <si>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</si>
  <si>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</si>
  <si>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</si>
  <si>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</si>
  <si>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</si>
  <si>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</si>
  <si>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</si>
  <si>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</si>
  <si>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</si>
  <si>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</si>
  <si>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</si>
  <si>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</si>
  <si>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</si>
  <si>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</si>
  <si>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</si>
  <si>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</si>
  <si>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</si>
  <si>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</si>
  <si>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</si>
  <si>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</si>
  <si>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</si>
  <si>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</si>
  <si>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</si>
  <si>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</si>
  <si>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</si>
  <si>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</si>
  <si>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</si>
  <si>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</si>
  <si>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</si>
  <si>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</si>
  <si>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</si>
  <si>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</si>
  <si>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</si>
  <si>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</si>
  <si>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</si>
  <si>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</si>
  <si>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</si>
  <si>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</si>
  <si>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</si>
  <si>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</si>
  <si>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</si>
  <si>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</si>
  <si>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</si>
  <si>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</si>
  <si>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</si>
  <si>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</si>
  <si>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</si>
  <si>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</si>
  <si>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</si>
  <si>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</si>
  <si>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</si>
  <si>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</si>
  <si>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</si>
  <si>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</si>
  <si>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</si>
  <si>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</si>
  <si>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</si>
  <si>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</si>
  <si>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</si>
  <si>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</si>
  <si>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</si>
  <si>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</si>
  <si>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</si>
  <si>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</si>
  <si>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</si>
  <si>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</si>
  <si>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</si>
  <si>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</si>
  <si>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</si>
  <si>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</si>
  <si>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</si>
  <si>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</si>
  <si>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</si>
  <si>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</si>
  <si>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</si>
  <si>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</si>
  <si>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</si>
  <si>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</si>
  <si>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</si>
  <si>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</si>
  <si>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</si>
  <si>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</si>
  <si>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</si>
  <si>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</si>
  <si>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</si>
  <si>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</si>
  <si>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</si>
  <si>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</si>
  <si>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</si>
  <si>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</si>
  <si>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</si>
  <si>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</si>
  <si>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</si>
  <si>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</si>
  <si>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</si>
  <si>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</si>
  <si>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</si>
  <si>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</si>
  <si>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</si>
  <si>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</si>
  <si>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</si>
  <si>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</si>
  <si>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</si>
  <si>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</si>
  <si>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</si>
  <si>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</si>
  <si>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</si>
  <si>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</si>
  <si>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</si>
  <si>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</si>
  <si>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</si>
  <si>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</si>
  <si>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</si>
  <si>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</si>
  <si>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</si>
  <si>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</si>
  <si>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</si>
  <si>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</si>
  <si>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</si>
  <si>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</si>
  <si>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</si>
  <si>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</si>
  <si>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</si>
  <si>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</si>
  <si>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</si>
  <si>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</si>
  <si>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</si>
  <si>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</si>
  <si>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</si>
  <si>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</si>
  <si>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</si>
  <si>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</si>
  <si>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</si>
  <si>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</si>
  <si>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</si>
  <si>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</si>
  <si>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</si>
  <si>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</si>
  <si>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</si>
  <si>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</si>
  <si>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</si>
  <si>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</si>
  <si>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</si>
  <si>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</si>
  <si>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</si>
  <si>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</si>
  <si>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</si>
  <si>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</si>
  <si>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</si>
  <si>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</si>
  <si>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</si>
  <si>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</si>
  <si>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</si>
  <si>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</si>
  <si>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</si>
  <si>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</si>
  <si>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</si>
  <si>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</si>
  <si>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</si>
  <si>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</si>
  <si>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</si>
  <si>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</si>
  <si>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</si>
  <si>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</si>
  <si>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</si>
  <si>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</si>
  <si>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</si>
  <si>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</si>
  <si>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</si>
  <si>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</si>
  <si>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</si>
  <si>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</si>
  <si>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</si>
  <si>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</si>
  <si>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</si>
  <si>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</si>
  <si>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</si>
  <si>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</si>
  <si>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</si>
  <si>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</si>
  <si>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</si>
  <si>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</si>
  <si>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</si>
  <si>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</si>
  <si>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</si>
  <si>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</si>
  <si>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</si>
  <si>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</si>
  <si>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</si>
  <si>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</si>
  <si>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</si>
  <si>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</si>
  <si>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</si>
  <si>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</si>
  <si>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</si>
  <si>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</si>
  <si>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</si>
  <si>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</si>
  <si>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</si>
  <si>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</si>
  <si>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</si>
  <si>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</si>
  <si>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</si>
  <si>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</si>
  <si>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</si>
  <si>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</si>
  <si>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</si>
  <si>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</si>
  <si>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</si>
  <si>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</si>
  <si>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</si>
  <si>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</si>
  <si>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</si>
  <si>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</si>
  <si>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</si>
  <si>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</si>
  <si>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</si>
  <si>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</si>
  <si>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</si>
  <si>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</si>
  <si>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</si>
  <si>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</si>
  <si>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</si>
  <si>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</si>
  <si>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</si>
  <si>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</si>
  <si>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</si>
  <si>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</si>
  <si>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</si>
  <si>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</si>
  <si>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</si>
  <si>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</si>
  <si>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</si>
  <si>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</si>
  <si>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</si>
  <si>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</si>
  <si>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</si>
  <si>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</si>
  <si>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</si>
  <si>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</si>
  <si>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</si>
  <si>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</si>
  <si>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</si>
  <si>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</si>
  <si>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</si>
  <si>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</si>
  <si>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</si>
  <si>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</si>
  <si>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</si>
  <si>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</si>
  <si>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</si>
  <si>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</si>
  <si>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</si>
  <si>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</si>
  <si>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</si>
  <si>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</si>
  <si>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</si>
  <si>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</si>
  <si>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</si>
  <si>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</si>
  <si>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</si>
  <si>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</si>
  <si>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</si>
  <si>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</si>
  <si>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</si>
  <si>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</si>
  <si>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</si>
  <si>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</si>
  <si>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</si>
  <si>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</si>
  <si>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</si>
  <si>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</si>
  <si>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</si>
  <si>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</si>
  <si>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</si>
  <si>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</si>
  <si>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</si>
  <si>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</si>
  <si>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</si>
  <si>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</si>
  <si>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</si>
  <si>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</si>
  <si>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</si>
  <si>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</si>
  <si>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</si>
  <si>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</si>
  <si>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</si>
  <si>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</si>
  <si>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</si>
  <si>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</si>
  <si>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</si>
  <si>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</si>
  <si>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</si>
  <si>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</si>
  <si>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</si>
  <si>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</si>
  <si>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</si>
  <si>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</si>
  <si>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</si>
  <si>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</si>
  <si>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</si>
  <si>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</si>
  <si>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</si>
  <si>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</si>
  <si>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</si>
  <si>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</si>
  <si>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</si>
  <si>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</si>
  <si>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</si>
  <si>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</si>
  <si>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</si>
  <si>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</si>
  <si>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</si>
  <si>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</si>
  <si>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</si>
  <si>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</si>
  <si>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</si>
  <si>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</si>
  <si>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</si>
  <si>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</si>
  <si>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</si>
  <si>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</si>
  <si>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</si>
  <si>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</si>
  <si>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</si>
  <si>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</si>
  <si>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</si>
  <si>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</si>
  <si>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</si>
  <si>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</si>
  <si>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</si>
  <si>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</si>
  <si>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</si>
  <si>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</si>
  <si>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</si>
  <si>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</si>
  <si>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</si>
  <si>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</si>
  <si>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</si>
  <si>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</si>
  <si>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</si>
  <si>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</si>
  <si>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</si>
  <si>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</si>
  <si>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</si>
  <si>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</si>
  <si>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</si>
  <si>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</si>
  <si>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</si>
  <si>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</si>
  <si>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</si>
  <si>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</si>
  <si>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</si>
  <si>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</si>
  <si>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</si>
  <si>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</si>
  <si>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</si>
  <si>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</si>
  <si>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</si>
  <si>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</si>
  <si>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</si>
  <si>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</si>
  <si>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</si>
  <si>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</si>
  <si>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</si>
  <si>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</si>
  <si>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</si>
  <si>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</si>
  <si>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</si>
  <si>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</si>
  <si>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</si>
  <si>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</si>
  <si>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</si>
  <si>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</si>
  <si>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</si>
  <si>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</si>
  <si>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</si>
  <si>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</si>
  <si>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</si>
  <si>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</si>
  <si>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</si>
  <si>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</si>
  <si>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</si>
  <si>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</si>
  <si>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</si>
  <si>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</si>
  <si>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</si>
  <si>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</si>
  <si>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</si>
  <si>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</si>
  <si>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</si>
  <si>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</si>
  <si>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</si>
  <si>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</si>
  <si>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</si>
  <si>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</si>
  <si>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</si>
  <si>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</si>
  <si>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</si>
  <si>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</si>
  <si>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</si>
  <si>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</si>
  <si>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</si>
  <si>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</si>
  <si>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</si>
  <si>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</si>
  <si>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</si>
  <si>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</si>
  <si>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</si>
  <si>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</si>
  <si>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</si>
  <si>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</si>
  <si>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</si>
  <si>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</si>
  <si>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</si>
  <si>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</si>
  <si>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</si>
  <si>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</si>
  <si>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</si>
  <si>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</si>
  <si>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</si>
  <si>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</si>
  <si>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</si>
  <si>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</si>
  <si>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</si>
  <si>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</si>
  <si>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</si>
  <si>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</si>
  <si>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</si>
  <si>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</si>
  <si>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</si>
  <si>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</si>
  <si>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</si>
  <si>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</si>
  <si>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</si>
  <si>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</si>
  <si>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</si>
  <si>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</si>
  <si>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</si>
  <si>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</si>
  <si>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</si>
  <si>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</si>
  <si>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</si>
  <si>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</si>
  <si>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</si>
  <si>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</si>
  <si>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</si>
  <si>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</si>
  <si>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</si>
  <si>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</si>
  <si>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</si>
  <si>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</si>
  <si>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</si>
  <si>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</si>
  <si>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</si>
  <si>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</si>
  <si>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</si>
  <si>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</si>
  <si>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</si>
  <si>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</si>
  <si>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</si>
  <si>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</si>
  <si>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</si>
  <si>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</si>
  <si>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</si>
  <si>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</si>
  <si>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</si>
  <si>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</si>
  <si>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</si>
  <si>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</si>
  <si>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</si>
  <si>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</si>
  <si>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</si>
  <si>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</si>
  <si>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</si>
  <si>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</si>
  <si>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</si>
  <si>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</si>
  <si>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</si>
  <si>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</si>
  <si>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</si>
  <si>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</si>
  <si>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</si>
  <si>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</si>
  <si>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</si>
  <si>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</si>
  <si>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</si>
  <si>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</si>
  <si>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</si>
  <si>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</si>
  <si>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</si>
  <si>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</si>
  <si>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</si>
  <si>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</si>
  <si>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</si>
  <si>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</si>
  <si>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</si>
  <si>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</si>
  <si>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</si>
  <si>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</si>
  <si>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</si>
  <si>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</si>
  <si>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</si>
  <si>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</si>
  <si>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</si>
  <si>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</si>
  <si>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</si>
  <si>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</si>
  <si>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</si>
  <si>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</si>
  <si>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</si>
  <si>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</si>
  <si>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</si>
  <si>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</si>
  <si>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</si>
  <si>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</si>
  <si>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</si>
  <si>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</si>
  <si>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</si>
  <si>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</si>
  <si>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</si>
  <si>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</si>
  <si>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</si>
  <si>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</si>
  <si>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</si>
  <si>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</si>
  <si>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</si>
  <si>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</si>
  <si>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</si>
  <si>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</si>
  <si>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</si>
  <si>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</si>
  <si>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</si>
  <si>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</si>
  <si>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</si>
  <si>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</si>
  <si>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</si>
  <si>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</si>
  <si>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</si>
  <si>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</si>
  <si>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</si>
  <si>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</si>
  <si>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</si>
  <si>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</si>
  <si>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</si>
  <si>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</si>
  <si>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</si>
  <si>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</si>
  <si>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</si>
  <si>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</si>
  <si>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</si>
  <si>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</si>
  <si>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</si>
  <si>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</si>
  <si>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</si>
  <si>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</si>
  <si>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</si>
  <si>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</si>
  <si>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</si>
  <si>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</si>
  <si>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</si>
  <si>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</si>
  <si>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</si>
  <si>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</si>
  <si>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</si>
  <si>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</si>
  <si>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</si>
  <si>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</si>
  <si>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</si>
  <si>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</si>
  <si>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</si>
  <si>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</si>
  <si>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</si>
  <si>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</si>
  <si>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</si>
  <si>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</si>
  <si>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</si>
  <si>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</si>
  <si>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</si>
  <si>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</si>
  <si>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</si>
  <si>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</si>
  <si>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</si>
  <si>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</si>
  <si>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</si>
  <si>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</si>
  <si>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</si>
  <si>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</si>
  <si>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</si>
  <si>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</si>
  <si>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</si>
  <si>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</si>
  <si>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</si>
  <si>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</si>
  <si>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</si>
  <si>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</si>
  <si>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</si>
  <si>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</si>
  <si>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</si>
  <si>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</si>
  <si>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</si>
  <si>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</si>
  <si>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</si>
  <si>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</si>
  <si>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</si>
  <si>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</si>
  <si>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</si>
  <si>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</si>
  <si>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</si>
  <si>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</si>
  <si>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</si>
  <si>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</si>
  <si>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</si>
  <si>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</si>
  <si>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</si>
  <si>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</si>
  <si>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</si>
  <si>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</si>
  <si>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</si>
  <si>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</si>
  <si>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</si>
  <si>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</si>
  <si>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</si>
  <si>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</si>
  <si>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</si>
  <si>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</si>
  <si>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</si>
  <si>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</si>
  <si>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</si>
  <si>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</si>
  <si>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</si>
  <si>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</si>
  <si>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</si>
  <si>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</si>
  <si>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</si>
  <si>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</si>
  <si>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</si>
  <si>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</si>
  <si>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</si>
  <si>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</si>
  <si>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</si>
  <si>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</si>
  <si>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</si>
  <si>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</si>
  <si>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</si>
  <si>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</si>
  <si>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</si>
  <si>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</si>
  <si>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</si>
  <si>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</si>
  <si>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</si>
  <si>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</si>
  <si>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</si>
  <si>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</si>
  <si>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</si>
  <si>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</si>
  <si>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</si>
  <si>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</si>
  <si>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</si>
  <si>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</si>
  <si>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</si>
  <si>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</si>
  <si>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</si>
  <si>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</si>
  <si>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</si>
  <si>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</si>
  <si>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</si>
  <si>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</si>
  <si>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</si>
  <si>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</si>
  <si>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</si>
  <si>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</si>
  <si>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</si>
  <si>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</si>
  <si>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</si>
  <si>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</si>
  <si>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</si>
  <si>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</si>
  <si>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</si>
  <si>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</si>
  <si>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</si>
  <si>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</si>
  <si>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</si>
  <si>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</si>
  <si>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</si>
  <si>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</si>
  <si>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</si>
  <si>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</si>
  <si>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</si>
  <si>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</si>
  <si>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</si>
  <si>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</si>
  <si>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</si>
  <si>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</si>
  <si>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</si>
  <si>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</si>
  <si>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</si>
  <si>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</si>
  <si>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</si>
  <si>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</si>
  <si>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</si>
  <si>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</si>
  <si>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</si>
  <si>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</si>
  <si>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</si>
  <si>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</si>
  <si>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</si>
  <si>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</si>
  <si>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</si>
  <si>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</si>
  <si>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</si>
  <si>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</si>
  <si>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</si>
  <si>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</si>
  <si>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</si>
  <si>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</si>
  <si>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</si>
  <si>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</si>
  <si>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</si>
  <si>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</si>
  <si>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</si>
  <si>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</si>
  <si>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</si>
  <si>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</si>
  <si>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</si>
  <si>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</si>
  <si>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</si>
  <si>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</si>
  <si>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</si>
  <si>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</si>
  <si>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</si>
  <si>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</si>
  <si>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</si>
  <si>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</si>
  <si>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</si>
  <si>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</si>
  <si>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</si>
  <si>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</si>
  <si>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</si>
  <si>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</si>
  <si>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</si>
  <si>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</si>
  <si>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</si>
  <si>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</si>
  <si>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</si>
  <si>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</si>
  <si>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</si>
  <si>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</si>
  <si>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</si>
  <si>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</si>
  <si>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</si>
  <si>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</si>
  <si>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</si>
  <si>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</si>
  <si>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</si>
  <si>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</si>
  <si>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</si>
  <si>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</si>
  <si>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</si>
  <si>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</si>
  <si>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</si>
  <si>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</si>
  <si>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</si>
  <si>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</si>
  <si>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</si>
  <si>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</si>
  <si>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</si>
  <si>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</si>
  <si>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</si>
  <si>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</si>
  <si>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</si>
  <si>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</si>
  <si>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</si>
  <si>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</si>
  <si>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</si>
  <si>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</si>
  <si>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</si>
  <si>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</si>
  <si>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</si>
  <si>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</si>
  <si>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</si>
  <si>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</si>
  <si>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</si>
  <si>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</si>
  <si>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</si>
  <si>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</si>
  <si>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</si>
  <si>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</si>
  <si>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</si>
  <si>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</si>
  <si>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</si>
  <si>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</si>
  <si>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</si>
  <si>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</si>
  <si>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</si>
  <si>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</si>
  <si>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</si>
  <si>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</si>
  <si>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</si>
  <si>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</si>
  <si>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</si>
  <si>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</si>
  <si>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</si>
  <si>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</si>
  <si>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</si>
  <si>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</si>
  <si>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</si>
  <si>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</si>
  <si>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</si>
  <si>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</si>
  <si>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</si>
  <si>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</si>
  <si>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</si>
  <si>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</si>
  <si>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</si>
  <si>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</si>
  <si>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</si>
  <si>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</si>
  <si>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</si>
  <si>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</si>
  <si>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</si>
  <si>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</si>
  <si>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</si>
  <si>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</si>
  <si>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</si>
  <si>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</si>
  <si>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</si>
  <si>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</si>
  <si>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</si>
  <si>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</si>
  <si>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</si>
  <si>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</si>
  <si>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</si>
  <si>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</si>
  <si>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</si>
  <si>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</si>
  <si>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</si>
  <si>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</si>
  <si>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</si>
  <si>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</si>
  <si>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</si>
  <si>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</si>
  <si>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</si>
  <si>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</si>
  <si>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</si>
  <si>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</si>
  <si>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</si>
  <si>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</si>
  <si>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</si>
  <si>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</si>
  <si>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</si>
  <si>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</si>
  <si>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</si>
  <si>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</si>
  <si>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</si>
  <si>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</si>
  <si>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</si>
  <si>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</si>
  <si>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</si>
  <si>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</si>
  <si>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</si>
  <si>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</si>
  <si>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</si>
  <si>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</si>
  <si>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</si>
  <si>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</si>
  <si>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</si>
  <si>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</si>
  <si>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</si>
  <si>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</si>
  <si>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</si>
  <si>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</si>
  <si>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</si>
  <si>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</si>
  <si>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</si>
  <si>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</si>
  <si>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</si>
  <si>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</si>
  <si>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</si>
  <si>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</si>
  <si>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</si>
  <si>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</si>
  <si>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</si>
  <si>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</si>
  <si>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</si>
  <si>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</si>
  <si>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</si>
  <si>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</si>
  <si>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</si>
  <si>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</si>
  <si>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</si>
  <si>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</si>
  <si>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</si>
  <si>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</si>
  <si>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</si>
  <si>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</si>
  <si>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</si>
  <si>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</si>
  <si>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</si>
  <si>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</si>
  <si>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</si>
  <si>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</si>
  <si>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</si>
  <si>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</si>
  <si>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</si>
  <si>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</si>
  <si>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</si>
  <si>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</si>
  <si>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</si>
  <si>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</si>
  <si>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</si>
  <si>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</si>
  <si>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</si>
  <si>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</si>
  <si>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</si>
  <si>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</si>
  <si>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</si>
  <si>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</si>
  <si>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</si>
  <si>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</si>
  <si>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</si>
  <si>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</si>
  <si>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</si>
  <si>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</si>
  <si>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</si>
  <si>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</si>
  <si>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</si>
  <si>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</si>
  <si>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</si>
  <si>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</si>
  <si>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</si>
  <si>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</si>
  <si>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</si>
  <si>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</si>
  <si>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</si>
  <si>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</si>
  <si>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</si>
  <si>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</si>
  <si>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</si>
  <si>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</si>
  <si>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</si>
  <si>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</si>
  <si>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</si>
  <si>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</si>
  <si>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</si>
  <si>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</si>
  <si>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</si>
  <si>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</si>
  <si>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</si>
  <si>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</si>
  <si>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</si>
  <si>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</si>
  <si>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</si>
  <si>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</si>
  <si>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</si>
  <si>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</si>
  <si>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</si>
  <si>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</si>
  <si>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</si>
  <si>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</si>
  <si>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</si>
  <si>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</si>
  <si>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</si>
  <si>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</si>
  <si>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</si>
  <si>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</si>
  <si>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</si>
  <si>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</si>
  <si>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</si>
  <si>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</si>
  <si>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</si>
  <si>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</si>
  <si>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</si>
  <si>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</si>
  <si>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</si>
  <si>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</si>
  <si>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</si>
  <si>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</si>
  <si>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</si>
  <si>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</si>
  <si>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</si>
  <si>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</si>
  <si>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</si>
  <si>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</si>
  <si>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</si>
  <si>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</si>
  <si>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</si>
  <si>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</si>
  <si>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</si>
  <si>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</si>
  <si>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</si>
  <si>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</si>
  <si>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</si>
  <si>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</si>
  <si>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</si>
  <si>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</si>
  <si>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</si>
  <si>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</si>
  <si>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</si>
  <si>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</si>
  <si>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</si>
  <si>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</si>
  <si>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</si>
  <si>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</si>
  <si>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</si>
  <si>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</si>
  <si>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</si>
  <si>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</si>
  <si>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</si>
  <si>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</si>
  <si>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</si>
  <si>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</si>
  <si>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</si>
  <si>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</si>
  <si>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</si>
  <si>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</si>
  <si>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</si>
  <si>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</si>
  <si>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</si>
  <si>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</si>
  <si>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</si>
  <si>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</si>
  <si>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</si>
  <si>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</si>
  <si>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</si>
  <si>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</si>
  <si>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</si>
  <si>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</si>
  <si>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</si>
  <si>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</si>
  <si>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</si>
  <si>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</si>
  <si>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</si>
  <si>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</si>
  <si>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</si>
  <si>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</si>
  <si>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</si>
  <si>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</si>
  <si>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</si>
  <si>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</si>
  <si>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</si>
  <si>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</si>
  <si>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</si>
  <si>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</si>
  <si>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</si>
  <si>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</si>
  <si>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</si>
  <si>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</si>
  <si>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</si>
  <si>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</si>
  <si>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</si>
  <si>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</si>
  <si>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</si>
  <si>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</si>
  <si>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</si>
  <si>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</si>
  <si>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</si>
  <si>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</si>
  <si>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</si>
  <si>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</si>
  <si>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</si>
  <si>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</si>
  <si>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</si>
  <si>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</si>
  <si>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</si>
  <si>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</si>
  <si>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</si>
  <si>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</si>
  <si>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</si>
  <si>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</si>
  <si>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</si>
  <si>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</si>
  <si>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</si>
  <si>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</si>
  <si>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</si>
  <si>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</si>
  <si>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</si>
  <si>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</si>
  <si>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</si>
  <si>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</si>
  <si>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</si>
  <si>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</si>
  <si>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</si>
  <si>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</si>
  <si>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</si>
  <si>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</si>
  <si>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</si>
  <si>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</si>
  <si>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3336034264</t>
  </si>
  <si>
    <t>3336034247</t>
  </si>
  <si>
    <t>3336034223</t>
  </si>
  <si>
    <t>3336034161</t>
  </si>
  <si>
    <t>3336034154</t>
  </si>
  <si>
    <t>3336034152</t>
  </si>
  <si>
    <t>3336034088</t>
  </si>
  <si>
    <t>3336034264 </t>
  </si>
  <si>
    <t>3336034696</t>
  </si>
  <si>
    <t>3336034695</t>
  </si>
  <si>
    <t>3336034692</t>
  </si>
  <si>
    <t>3336034688</t>
  </si>
  <si>
    <t>3336034684</t>
  </si>
  <si>
    <t>3336034656</t>
  </si>
  <si>
    <t>3336034625</t>
  </si>
  <si>
    <t>3336034619</t>
  </si>
  <si>
    <t>3336034615</t>
  </si>
  <si>
    <t>3336034611</t>
  </si>
  <si>
    <t>3336034610</t>
  </si>
  <si>
    <t>3336034558</t>
  </si>
  <si>
    <t>3336034493</t>
  </si>
  <si>
    <t>3336034474</t>
  </si>
  <si>
    <t>3336034470</t>
  </si>
  <si>
    <t>3336034440</t>
  </si>
  <si>
    <t>3336034428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</si>
  <si>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</si>
  <si>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</si>
  <si>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</si>
  <si>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</si>
  <si>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</si>
  <si>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</si>
  <si>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</si>
  <si>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</si>
  <si>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</si>
  <si>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</si>
  <si>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</si>
  <si>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</si>
  <si>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</si>
  <si>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</si>
  <si>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</si>
  <si>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</si>
  <si>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</si>
  <si>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</si>
  <si>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</si>
  <si>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</si>
  <si>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</si>
  <si>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</si>
  <si>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</si>
  <si>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</si>
  <si>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</si>
  <si>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</si>
  <si>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</si>
  <si>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</si>
  <si>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</si>
  <si>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</si>
  <si>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</si>
  <si>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</si>
  <si>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</si>
  <si>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3336034834</t>
  </si>
  <si>
    <t>3336034807</t>
  </si>
  <si>
    <t>3336034804</t>
  </si>
  <si>
    <t>3336034783</t>
  </si>
  <si>
    <t>3336034759</t>
  </si>
  <si>
    <t>3336034756</t>
  </si>
  <si>
    <t>3336034749</t>
  </si>
  <si>
    <t>3336034744</t>
  </si>
  <si>
    <t>3336034728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</si>
  <si>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</si>
  <si>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</si>
  <si>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</si>
  <si>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</si>
  <si>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</si>
  <si>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</si>
  <si>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</si>
  <si>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</si>
  <si>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</si>
  <si>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</si>
  <si>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</si>
  <si>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</si>
  <si>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</si>
  <si>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</si>
  <si>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</si>
  <si>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</si>
  <si>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</si>
  <si>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</si>
  <si>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3336035119</t>
  </si>
  <si>
    <t>3336035118</t>
  </si>
  <si>
    <t>3336035117</t>
  </si>
  <si>
    <t>3336035116</t>
  </si>
  <si>
    <t>3336035160</t>
  </si>
  <si>
    <t>3336035159</t>
  </si>
  <si>
    <t>3336035158</t>
  </si>
  <si>
    <t>3336035157</t>
  </si>
  <si>
    <t>3336035156</t>
  </si>
  <si>
    <t>3336035155</t>
  </si>
  <si>
    <t>3336035154</t>
  </si>
  <si>
    <t>3336035153</t>
  </si>
  <si>
    <t>3336035152</t>
  </si>
  <si>
    <t>3336035151</t>
  </si>
  <si>
    <t>3336035150</t>
  </si>
  <si>
    <t>3336035149</t>
  </si>
  <si>
    <t>3336035148</t>
  </si>
  <si>
    <t>3336035147</t>
  </si>
  <si>
    <t>3336035146</t>
  </si>
  <si>
    <t>3336035145</t>
  </si>
  <si>
    <t xml:space="preserve">GAVETA DE RECHAZO LLENA </t>
  </si>
  <si>
    <t>2 Gavetas Vacías y 1 Fallando</t>
  </si>
  <si>
    <t>3336035161</t>
  </si>
  <si>
    <t>3336035163</t>
  </si>
  <si>
    <t>3336035175</t>
  </si>
  <si>
    <t>3336035178</t>
  </si>
  <si>
    <t>3336035183</t>
  </si>
  <si>
    <t>3336035190</t>
  </si>
  <si>
    <t>3336035197</t>
  </si>
  <si>
    <t>3336035200</t>
  </si>
  <si>
    <t>3336035201</t>
  </si>
  <si>
    <t>3336035203</t>
  </si>
  <si>
    <t>3336035208</t>
  </si>
  <si>
    <t>3336035210</t>
  </si>
  <si>
    <t>3336035214</t>
  </si>
  <si>
    <t>Peguero Solano, Victor Manuel</t>
  </si>
  <si>
    <t>23/9/2021 10:06</t>
  </si>
  <si>
    <t>23/9/2021 10:49</t>
  </si>
  <si>
    <t>23/9/2021 10:52</t>
  </si>
  <si>
    <t>23/9/2021 10:59</t>
  </si>
  <si>
    <t>23/9/2021 10:47</t>
  </si>
  <si>
    <t>23/9/2021 10:58</t>
  </si>
  <si>
    <t>23/9/2021 10:51</t>
  </si>
  <si>
    <t>23/9/2021 10:57</t>
  </si>
  <si>
    <t>23/9/2021 11:02</t>
  </si>
  <si>
    <t>23/9/2021 11:03</t>
  </si>
  <si>
    <t>23/9/2021 11:05</t>
  </si>
  <si>
    <t>23/9/2021 11:01</t>
  </si>
  <si>
    <t>23/9/2021 11:08</t>
  </si>
  <si>
    <t>23/9/2021 11:07</t>
  </si>
  <si>
    <t>23/9/2021 11:14</t>
  </si>
  <si>
    <t>23/9/2021 11:19</t>
  </si>
  <si>
    <t>23/9/2021 11:17</t>
  </si>
  <si>
    <t>23/9/2021 11:13</t>
  </si>
  <si>
    <t>23/9/2021 11:16</t>
  </si>
  <si>
    <t>23/9/2021 11:15</t>
  </si>
  <si>
    <t>23/9/2021 11:09</t>
  </si>
  <si>
    <t>23/9/2021 11:10</t>
  </si>
  <si>
    <t>23/9/2021 11:32</t>
  </si>
  <si>
    <t>23/9/2021 11:24</t>
  </si>
  <si>
    <t>23/9/2021 11:21</t>
  </si>
  <si>
    <t>3336035741</t>
  </si>
  <si>
    <t>3336035733</t>
  </si>
  <si>
    <t>3336035729</t>
  </si>
  <si>
    <t>3336035717</t>
  </si>
  <si>
    <t>3336035712</t>
  </si>
  <si>
    <t>3336035705</t>
  </si>
  <si>
    <t>3336035703</t>
  </si>
  <si>
    <t>3336035700</t>
  </si>
  <si>
    <t>3336035690</t>
  </si>
  <si>
    <t>3336035688</t>
  </si>
  <si>
    <t>3336035673</t>
  </si>
  <si>
    <t>3336035633</t>
  </si>
  <si>
    <t>3336035596</t>
  </si>
  <si>
    <t>3336035583</t>
  </si>
  <si>
    <t>3336035574</t>
  </si>
  <si>
    <t>3336035567</t>
  </si>
  <si>
    <t>3336035546</t>
  </si>
  <si>
    <t>3336035543</t>
  </si>
  <si>
    <t>3336035523</t>
  </si>
  <si>
    <t>3336035501</t>
  </si>
  <si>
    <t>3336035498</t>
  </si>
  <si>
    <t>3336035490</t>
  </si>
  <si>
    <t>3336035389</t>
  </si>
  <si>
    <t>3336035387</t>
  </si>
  <si>
    <t>GAVETAS VACIAS + GAVETA FALLANDO</t>
  </si>
  <si>
    <t>In Progress</t>
  </si>
  <si>
    <t>23/9/2021 12:38</t>
  </si>
  <si>
    <t>23/9/2021 14:14</t>
  </si>
  <si>
    <t>23/9/2021 14:28</t>
  </si>
  <si>
    <t>23/9/2021 14:35</t>
  </si>
  <si>
    <t>23/9/2021 14:11</t>
  </si>
  <si>
    <t>23/9/2021 14:36</t>
  </si>
  <si>
    <t>23/9/2021 14:33</t>
  </si>
  <si>
    <t>23/9/2021 14:34</t>
  </si>
  <si>
    <t>23/9/2021 14:47</t>
  </si>
  <si>
    <t>23/9/2021 14:42</t>
  </si>
  <si>
    <t>23/9/2021 14:46</t>
  </si>
  <si>
    <t>23/9/2021 13:17</t>
  </si>
  <si>
    <t>23/9/2021 14:51</t>
  </si>
  <si>
    <t>23/9/2021 14:32</t>
  </si>
  <si>
    <t>23/9/2021 14:48</t>
  </si>
  <si>
    <t>23/9/2021 14:52</t>
  </si>
  <si>
    <t>23/9/2021 14:53</t>
  </si>
  <si>
    <t>23/9/2021 14:54</t>
  </si>
  <si>
    <t>23//9/2021 14:59</t>
  </si>
  <si>
    <t>23/9/2021 15:00</t>
  </si>
  <si>
    <t>23/9/2021 15:06</t>
  </si>
  <si>
    <t>23/9/2021 15:10</t>
  </si>
  <si>
    <t>23/9/2021 15:08</t>
  </si>
  <si>
    <t>23/9/2021 15:09</t>
  </si>
  <si>
    <t>23/9/2021 15:6</t>
  </si>
  <si>
    <t>23/9/2021 15:03</t>
  </si>
  <si>
    <t>23/9/2021 15:07</t>
  </si>
  <si>
    <t>23/9/2021 13:26</t>
  </si>
  <si>
    <t>23/9/2021 15:05</t>
  </si>
  <si>
    <t>23/9/2021 15:04</t>
  </si>
  <si>
    <t>23/9/2021 15:25</t>
  </si>
  <si>
    <t>23/9/2021 15:27</t>
  </si>
  <si>
    <t>23/9/2021 15:31</t>
  </si>
  <si>
    <t>23/9/2021 15:29</t>
  </si>
  <si>
    <t>23/9/2021 15:26</t>
  </si>
  <si>
    <t>23/9/2021 15:30</t>
  </si>
  <si>
    <t>23/9/2021 15:16</t>
  </si>
  <si>
    <t>23/9/2021 15:28</t>
  </si>
  <si>
    <t>3336036106</t>
  </si>
  <si>
    <t>3336036099</t>
  </si>
  <si>
    <t>3336036093</t>
  </si>
  <si>
    <t>3336036090</t>
  </si>
  <si>
    <t>3336036080</t>
  </si>
  <si>
    <t>3336036071</t>
  </si>
  <si>
    <t>3336036065</t>
  </si>
  <si>
    <t>3336036057</t>
  </si>
  <si>
    <t>3336036054</t>
  </si>
  <si>
    <t>3336036046</t>
  </si>
  <si>
    <t>3336036043</t>
  </si>
  <si>
    <t>3336036042</t>
  </si>
  <si>
    <t>3336036041</t>
  </si>
  <si>
    <t>3336036040</t>
  </si>
  <si>
    <t>3336036036</t>
  </si>
  <si>
    <t>3336036033</t>
  </si>
  <si>
    <t>3336036028</t>
  </si>
  <si>
    <t>3336035960</t>
  </si>
  <si>
    <t>3336035957</t>
  </si>
  <si>
    <t>3336035949</t>
  </si>
  <si>
    <t>3336035946</t>
  </si>
  <si>
    <t>3336035943</t>
  </si>
  <si>
    <t>3336035936</t>
  </si>
  <si>
    <t>3336035926</t>
  </si>
  <si>
    <t>3336035919</t>
  </si>
  <si>
    <t>3336035915</t>
  </si>
  <si>
    <t>3336035911</t>
  </si>
  <si>
    <t>3336035849</t>
  </si>
  <si>
    <t>3336035844</t>
  </si>
  <si>
    <t>3336035837</t>
  </si>
  <si>
    <t>3336035834</t>
  </si>
  <si>
    <t>3336035829</t>
  </si>
  <si>
    <t>3336035808</t>
  </si>
  <si>
    <t>3336035799</t>
  </si>
  <si>
    <t>3336035795</t>
  </si>
  <si>
    <t>3336035780</t>
  </si>
  <si>
    <t>3336035756</t>
  </si>
  <si>
    <t xml:space="preserve">DISPENSADOR </t>
  </si>
  <si>
    <t>CARGA FALLIDA</t>
  </si>
  <si>
    <t>REINICIO FALLIDO</t>
  </si>
  <si>
    <t>23/9/2021 15:57</t>
  </si>
  <si>
    <t>23/9/2021 15:21</t>
  </si>
  <si>
    <t>23/9/2021 15:51</t>
  </si>
  <si>
    <t>23/9/2021 16:05</t>
  </si>
  <si>
    <t>23/9/2021 16:04</t>
  </si>
  <si>
    <t>23/*9/2021 16:05</t>
  </si>
  <si>
    <t>3336036169</t>
  </si>
  <si>
    <t>3336036166</t>
  </si>
  <si>
    <t>3336036162</t>
  </si>
  <si>
    <t>3336036158</t>
  </si>
  <si>
    <t>3336036154</t>
  </si>
  <si>
    <t>3336036111</t>
  </si>
  <si>
    <t>3336036104</t>
  </si>
  <si>
    <t>3336036102</t>
  </si>
  <si>
    <t>3336036095</t>
  </si>
  <si>
    <t>3336036044</t>
  </si>
  <si>
    <t>3336035790</t>
  </si>
  <si>
    <t xml:space="preserve">FUERA DE SERVICIO </t>
  </si>
  <si>
    <t>Closed</t>
  </si>
  <si>
    <t>Cuevas Peralta, Ivan Hanell</t>
  </si>
  <si>
    <t>Moreta, Christian Aury</t>
  </si>
  <si>
    <t>REINICIO EXITOSO</t>
  </si>
  <si>
    <t>CARGA EXITOSA</t>
  </si>
  <si>
    <t>3336036348</t>
  </si>
  <si>
    <t>3336036346</t>
  </si>
  <si>
    <t>3336036345</t>
  </si>
  <si>
    <t>3336036344</t>
  </si>
  <si>
    <t>3336036343</t>
  </si>
  <si>
    <t>3336036341</t>
  </si>
  <si>
    <t>3336036340</t>
  </si>
  <si>
    <t>3336036337</t>
  </si>
  <si>
    <t>3336036334</t>
  </si>
  <si>
    <t>3336036333</t>
  </si>
  <si>
    <t>3336036330</t>
  </si>
  <si>
    <t>3336036329</t>
  </si>
  <si>
    <t>3336036328</t>
  </si>
  <si>
    <t>3336036327</t>
  </si>
  <si>
    <t>3336036325</t>
  </si>
  <si>
    <t>3336036322</t>
  </si>
  <si>
    <t>3336036320</t>
  </si>
  <si>
    <t>3336036304</t>
  </si>
  <si>
    <t>3336036302</t>
  </si>
  <si>
    <t>3336036301</t>
  </si>
  <si>
    <t>3336036298</t>
  </si>
  <si>
    <t>3336036289</t>
  </si>
  <si>
    <t>3336036284</t>
  </si>
  <si>
    <t>3336036258</t>
  </si>
  <si>
    <t>3336036231</t>
  </si>
  <si>
    <t>3336036229</t>
  </si>
  <si>
    <t>3336036225</t>
  </si>
  <si>
    <t>3336036214</t>
  </si>
  <si>
    <t>3336036213</t>
  </si>
  <si>
    <t>3336036209</t>
  </si>
  <si>
    <t>3336036175</t>
  </si>
  <si>
    <t>3336036148</t>
  </si>
  <si>
    <t>3336036135</t>
  </si>
  <si>
    <t>3336036123</t>
  </si>
  <si>
    <t>3336036119</t>
  </si>
  <si>
    <t>3336036116</t>
  </si>
  <si>
    <t>3336036115</t>
  </si>
  <si>
    <t>3336036357</t>
  </si>
  <si>
    <t>3336036356</t>
  </si>
  <si>
    <t>3336036355</t>
  </si>
  <si>
    <t>3336036354</t>
  </si>
  <si>
    <t>3336036352</t>
  </si>
  <si>
    <t>3336036351</t>
  </si>
  <si>
    <t>3336036350</t>
  </si>
  <si>
    <t>3336036349</t>
  </si>
  <si>
    <t>GAVETAS FALLANDO</t>
  </si>
  <si>
    <t xml:space="preserve">Gonzalez Ceballos, Dionisio </t>
  </si>
  <si>
    <t>23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</si>
</sst>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47"/>
      <tableStyleElement type="headerRow" dxfId="646"/>
      <tableStyleElement type="totalRow" dxfId="645"/>
      <tableStyleElement type="firstColumn" dxfId="644"/>
      <tableStyleElement type="lastColumn" dxfId="643"/>
      <tableStyleElement type="firstRowStripe" dxfId="642"/>
      <tableStyleElement type="firstColumnStripe" dxfId="6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44003" TargetMode="External"/><Relationship Id="rId13" Type="http://schemas.openxmlformats.org/officeDocument/2006/relationships/hyperlink" Target="http://s460-helpdesk/CAisd/pdmweb.exe?OP=SEARCH+FACTORY=in+SKIPLIST=1+QBE.EQ.id=3743990" TargetMode="External"/><Relationship Id="rId18" Type="http://schemas.openxmlformats.org/officeDocument/2006/relationships/hyperlink" Target="http://s460-helpdesk/CAisd/pdmweb.exe?OP=SEARCH+FACTORY=in+SKIPLIST=1+QBE.EQ.id=374395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44007" TargetMode="External"/><Relationship Id="rId12" Type="http://schemas.openxmlformats.org/officeDocument/2006/relationships/hyperlink" Target="http://s460-helpdesk/CAisd/pdmweb.exe?OP=SEARCH+FACTORY=in+SKIPLIST=1+QBE.EQ.id=3743993" TargetMode="External"/><Relationship Id="rId17" Type="http://schemas.openxmlformats.org/officeDocument/2006/relationships/hyperlink" Target="http://s460-helpdesk/CAisd/pdmweb.exe?OP=SEARCH+FACTORY=in+SKIPLIST=1+QBE.EQ.id=374396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397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4399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43976" TargetMode="External"/><Relationship Id="rId10" Type="http://schemas.openxmlformats.org/officeDocument/2006/relationships/hyperlink" Target="http://s460-helpdesk/CAisd/pdmweb.exe?OP=SEARCH+FACTORY=in+SKIPLIST=1+QBE.EQ.id=3743996" TargetMode="External"/><Relationship Id="rId19" Type="http://schemas.openxmlformats.org/officeDocument/2006/relationships/hyperlink" Target="http://s460-helpdesk/CAisd/pdmweb.exe?OP=SEARCH+FACTORY=in+SKIPLIST=1+QBE.EQ.id=374395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4001" TargetMode="External"/><Relationship Id="rId14" Type="http://schemas.openxmlformats.org/officeDocument/2006/relationships/hyperlink" Target="http://s460-helpdesk/CAisd/pdmweb.exe?OP=SEARCH+FACTORY=in+SKIPLIST=1+QBE.EQ.id=37439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1.72986111111095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1" priority="99428"/>
  </conditionalFormatting>
  <conditionalFormatting sqref="E3">
    <cfRule type="duplicateValues" dxfId="120" priority="121791"/>
  </conditionalFormatting>
  <conditionalFormatting sqref="E3">
    <cfRule type="duplicateValues" dxfId="119" priority="121792"/>
    <cfRule type="duplicateValues" dxfId="118" priority="121793"/>
  </conditionalFormatting>
  <conditionalFormatting sqref="E3">
    <cfRule type="duplicateValues" dxfId="117" priority="121794"/>
    <cfRule type="duplicateValues" dxfId="116" priority="121795"/>
    <cfRule type="duplicateValues" dxfId="115" priority="121796"/>
    <cfRule type="duplicateValues" dxfId="114" priority="121797"/>
  </conditionalFormatting>
  <conditionalFormatting sqref="B3">
    <cfRule type="duplicateValues" dxfId="113" priority="121798"/>
  </conditionalFormatting>
  <conditionalFormatting sqref="E4">
    <cfRule type="duplicateValues" dxfId="112" priority="143"/>
  </conditionalFormatting>
  <conditionalFormatting sqref="E4">
    <cfRule type="duplicateValues" dxfId="111" priority="140"/>
    <cfRule type="duplicateValues" dxfId="110" priority="141"/>
    <cfRule type="duplicateValues" dxfId="109" priority="142"/>
  </conditionalFormatting>
  <conditionalFormatting sqref="E4">
    <cfRule type="duplicateValues" dxfId="108" priority="139"/>
  </conditionalFormatting>
  <conditionalFormatting sqref="E4">
    <cfRule type="duplicateValues" dxfId="107" priority="136"/>
    <cfRule type="duplicateValues" dxfId="106" priority="137"/>
    <cfRule type="duplicateValues" dxfId="105" priority="138"/>
  </conditionalFormatting>
  <conditionalFormatting sqref="B4">
    <cfRule type="duplicateValues" dxfId="104" priority="135"/>
  </conditionalFormatting>
  <conditionalFormatting sqref="E4">
    <cfRule type="duplicateValues" dxfId="103" priority="134"/>
  </conditionalFormatting>
  <conditionalFormatting sqref="B5">
    <cfRule type="duplicateValues" dxfId="102" priority="118"/>
  </conditionalFormatting>
  <conditionalFormatting sqref="E5">
    <cfRule type="duplicateValues" dxfId="101" priority="117"/>
  </conditionalFormatting>
  <conditionalFormatting sqref="E5">
    <cfRule type="duplicateValues" dxfId="100" priority="114"/>
    <cfRule type="duplicateValues" dxfId="99" priority="115"/>
    <cfRule type="duplicateValues" dxfId="98" priority="116"/>
  </conditionalFormatting>
  <conditionalFormatting sqref="E5">
    <cfRule type="duplicateValues" dxfId="97" priority="113"/>
  </conditionalFormatting>
  <conditionalFormatting sqref="E5">
    <cfRule type="duplicateValues" dxfId="96" priority="110"/>
    <cfRule type="duplicateValues" dxfId="95" priority="111"/>
    <cfRule type="duplicateValues" dxfId="94" priority="112"/>
  </conditionalFormatting>
  <conditionalFormatting sqref="E5">
    <cfRule type="duplicateValues" dxfId="93" priority="109"/>
  </conditionalFormatting>
  <conditionalFormatting sqref="E7">
    <cfRule type="duplicateValues" dxfId="92" priority="62"/>
  </conditionalFormatting>
  <conditionalFormatting sqref="E7">
    <cfRule type="duplicateValues" dxfId="91" priority="60"/>
    <cfRule type="duplicateValues" dxfId="90" priority="61"/>
  </conditionalFormatting>
  <conditionalFormatting sqref="E7">
    <cfRule type="duplicateValues" dxfId="89" priority="57"/>
    <cfRule type="duplicateValues" dxfId="88" priority="58"/>
    <cfRule type="duplicateValues" dxfId="87" priority="59"/>
  </conditionalFormatting>
  <conditionalFormatting sqref="E7">
    <cfRule type="duplicateValues" dxfId="86" priority="53"/>
    <cfRule type="duplicateValues" dxfId="85" priority="54"/>
    <cfRule type="duplicateValues" dxfId="84" priority="55"/>
    <cfRule type="duplicateValues" dxfId="83" priority="56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E8">
    <cfRule type="duplicateValues" dxfId="79" priority="49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E8">
    <cfRule type="duplicateValues" dxfId="76" priority="46"/>
  </conditionalFormatting>
  <conditionalFormatting sqref="B8">
    <cfRule type="duplicateValues" dxfId="75" priority="45"/>
  </conditionalFormatting>
  <conditionalFormatting sqref="E8">
    <cfRule type="duplicateValues" dxfId="74" priority="44"/>
  </conditionalFormatting>
  <conditionalFormatting sqref="E9">
    <cfRule type="duplicateValues" dxfId="73" priority="33"/>
    <cfRule type="duplicateValues" dxfId="72" priority="34"/>
    <cfRule type="duplicateValues" dxfId="71" priority="35"/>
    <cfRule type="duplicateValues" dxfId="70" priority="36"/>
  </conditionalFormatting>
  <conditionalFormatting sqref="B9">
    <cfRule type="duplicateValues" dxfId="69" priority="130254"/>
  </conditionalFormatting>
  <conditionalFormatting sqref="E6">
    <cfRule type="duplicateValues" dxfId="68" priority="130256"/>
  </conditionalFormatting>
  <conditionalFormatting sqref="B6">
    <cfRule type="duplicateValues" dxfId="67" priority="130257"/>
  </conditionalFormatting>
  <conditionalFormatting sqref="B6">
    <cfRule type="duplicateValues" dxfId="66" priority="130258"/>
    <cfRule type="duplicateValues" dxfId="65" priority="130259"/>
    <cfRule type="duplicateValues" dxfId="64" priority="130260"/>
  </conditionalFormatting>
  <conditionalFormatting sqref="E6">
    <cfRule type="duplicateValues" dxfId="63" priority="130261"/>
    <cfRule type="duplicateValues" dxfId="62" priority="130262"/>
  </conditionalFormatting>
  <conditionalFormatting sqref="E6">
    <cfRule type="duplicateValues" dxfId="61" priority="130263"/>
    <cfRule type="duplicateValues" dxfId="60" priority="130264"/>
    <cfRule type="duplicateValues" dxfId="59" priority="130265"/>
  </conditionalFormatting>
  <conditionalFormatting sqref="E6">
    <cfRule type="duplicateValues" dxfId="58" priority="130266"/>
    <cfRule type="duplicateValues" dxfId="57" priority="130267"/>
    <cfRule type="duplicateValues" dxfId="56" priority="130268"/>
    <cfRule type="duplicateValues" dxfId="55" priority="130269"/>
  </conditionalFormatting>
  <conditionalFormatting sqref="B10">
    <cfRule type="duplicateValues" dxfId="54" priority="148812"/>
  </conditionalFormatting>
  <conditionalFormatting sqref="E10">
    <cfRule type="duplicateValues" dxfId="53" priority="148813"/>
  </conditionalFormatting>
  <conditionalFormatting sqref="E11:E12">
    <cfRule type="duplicateValues" dxfId="52" priority="26"/>
  </conditionalFormatting>
  <conditionalFormatting sqref="E11:E12">
    <cfRule type="duplicateValues" dxfId="51" priority="25"/>
  </conditionalFormatting>
  <conditionalFormatting sqref="E11:E12">
    <cfRule type="duplicateValues" dxfId="50" priority="23"/>
    <cfRule type="duplicateValues" dxfId="49" priority="24"/>
  </conditionalFormatting>
  <conditionalFormatting sqref="E11:E12">
    <cfRule type="duplicateValues" dxfId="48" priority="20"/>
    <cfRule type="duplicateValues" dxfId="47" priority="21"/>
    <cfRule type="duplicateValues" dxfId="46" priority="22"/>
  </conditionalFormatting>
  <conditionalFormatting sqref="B11:B12">
    <cfRule type="duplicateValues" dxfId="45" priority="18"/>
    <cfRule type="duplicateValues" dxfId="44" priority="19"/>
  </conditionalFormatting>
  <conditionalFormatting sqref="B11:B12">
    <cfRule type="duplicateValues" dxfId="43" priority="17"/>
  </conditionalFormatting>
  <conditionalFormatting sqref="B11:B12">
    <cfRule type="duplicateValues" dxfId="42" priority="14"/>
    <cfRule type="duplicateValues" dxfId="41" priority="15"/>
    <cfRule type="duplicateValues" dxfId="40" priority="16"/>
  </conditionalFormatting>
  <conditionalFormatting sqref="E13">
    <cfRule type="duplicateValues" dxfId="39" priority="13"/>
  </conditionalFormatting>
  <conditionalFormatting sqref="E13">
    <cfRule type="duplicateValues" dxfId="38" priority="12"/>
  </conditionalFormatting>
  <conditionalFormatting sqref="E13">
    <cfRule type="duplicateValues" dxfId="37" priority="10"/>
    <cfRule type="duplicateValues" dxfId="36" priority="11"/>
  </conditionalFormatting>
  <conditionalFormatting sqref="E13">
    <cfRule type="duplicateValues" dxfId="35" priority="7"/>
    <cfRule type="duplicateValues" dxfId="34" priority="8"/>
    <cfRule type="duplicateValues" dxfId="33" priority="9"/>
  </conditionalFormatting>
  <conditionalFormatting sqref="B13">
    <cfRule type="duplicateValues" dxfId="32" priority="5"/>
    <cfRule type="duplicateValues" dxfId="31" priority="6"/>
  </conditionalFormatting>
  <conditionalFormatting sqref="B13">
    <cfRule type="duplicateValues" dxfId="30" priority="4"/>
  </conditionalFormatting>
  <conditionalFormatting sqref="B13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63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1:B810 B823:B1048576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A1025147"/>
  <sheetViews>
    <sheetView tabSelected="1" zoomScale="70" zoomScaleNormal="70" workbookViewId="0">
      <pane ySplit="4" topLeftCell="A225" activePane="bottomLeft" state="frozen"/>
      <selection pane="bottomLeft" activeCell="L256" sqref="L256"/>
    </sheetView>
  </sheetViews>
  <sheetFormatPr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22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2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2" ht="18.75" thickBot="1" x14ac:dyDescent="0.3">
      <c r="A3" s="164" t="s">
        <v>2953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2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22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  <c r="R5" s="99"/>
      <c r="S5" s="99"/>
      <c r="T5" s="99"/>
      <c r="U5" s="129"/>
      <c r="V5" s="68"/>
    </row>
    <row r="6" spans="1:22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  <c r="R6" s="99"/>
      <c r="S6" s="99"/>
      <c r="T6" s="99"/>
      <c r="U6" s="129"/>
      <c r="V6" s="68"/>
    </row>
    <row r="7" spans="1:22" ht="18" x14ac:dyDescent="0.25">
      <c r="A7" s="138" t="str">
        <f>VLOOKUP(E7,'LISTADO ATM'!$A$2:$C$901,3,0)</f>
        <v>SUR</v>
      </c>
      <c r="B7" s="144">
        <v>3336034889</v>
      </c>
      <c r="C7" s="94">
        <v>44460.391967592594</v>
      </c>
      <c r="D7" s="94" t="s">
        <v>2440</v>
      </c>
      <c r="E7" s="136">
        <v>616</v>
      </c>
      <c r="F7" s="138" t="str">
        <f>VLOOKUP(E7,VIP!$A$2:$O16116,2,0)</f>
        <v>DRBR187</v>
      </c>
      <c r="G7" s="138" t="str">
        <f>VLOOKUP(E7,'LISTADO ATM'!$A$2:$B$900,2,0)</f>
        <v xml:space="preserve">ATM 5ta. Brigada Barahona </v>
      </c>
      <c r="H7" s="138" t="str">
        <f>VLOOKUP(E7,VIP!$A$2:$O21077,7,FALSE)</f>
        <v>Si</v>
      </c>
      <c r="I7" s="138" t="str">
        <f>VLOOKUP(E7,VIP!$A$2:$O13042,8,FALSE)</f>
        <v>Si</v>
      </c>
      <c r="J7" s="138" t="str">
        <f>VLOOKUP(E7,VIP!$A$2:$O12992,8,FALSE)</f>
        <v>Si</v>
      </c>
      <c r="K7" s="138" t="str">
        <f>VLOOKUP(E7,VIP!$A$2:$O16566,6,0)</f>
        <v>NO</v>
      </c>
      <c r="L7" s="143" t="s">
        <v>2409</v>
      </c>
      <c r="M7" s="156" t="s">
        <v>2530</v>
      </c>
      <c r="N7" s="93" t="s">
        <v>2443</v>
      </c>
      <c r="O7" s="138" t="s">
        <v>2444</v>
      </c>
      <c r="P7" s="143"/>
      <c r="Q7" s="157" t="s">
        <v>2773</v>
      </c>
      <c r="R7" s="99"/>
      <c r="S7" s="99"/>
      <c r="T7" s="99"/>
      <c r="U7" s="129"/>
      <c r="V7" s="68"/>
    </row>
    <row r="8" spans="1:22" ht="18" x14ac:dyDescent="0.25">
      <c r="A8" s="138" t="str">
        <f>VLOOKUP(E8,'LISTADO ATM'!$A$2:$C$901,3,0)</f>
        <v>DISTRITO NACIONAL</v>
      </c>
      <c r="B8" s="144">
        <v>3336032435</v>
      </c>
      <c r="C8" s="94">
        <v>44460.393321759257</v>
      </c>
      <c r="D8" s="94" t="s">
        <v>2440</v>
      </c>
      <c r="E8" s="136">
        <v>818</v>
      </c>
      <c r="F8" s="138" t="str">
        <f>VLOOKUP(E8,VIP!$A$2:$O16115,2,0)</f>
        <v>DRBR818</v>
      </c>
      <c r="G8" s="138" t="str">
        <f>VLOOKUP(E8,'LISTADO ATM'!$A$2:$B$900,2,0)</f>
        <v xml:space="preserve">ATM Juridicción Inmobiliaria </v>
      </c>
      <c r="H8" s="138" t="str">
        <f>VLOOKUP(E8,VIP!$A$2:$O21076,7,FALSE)</f>
        <v>No</v>
      </c>
      <c r="I8" s="138" t="str">
        <f>VLOOKUP(E8,VIP!$A$2:$O13041,8,FALSE)</f>
        <v>No</v>
      </c>
      <c r="J8" s="138" t="str">
        <f>VLOOKUP(E8,VIP!$A$2:$O12991,8,FALSE)</f>
        <v>No</v>
      </c>
      <c r="K8" s="138" t="str">
        <f>VLOOKUP(E8,VIP!$A$2:$O16565,6,0)</f>
        <v>NO</v>
      </c>
      <c r="L8" s="143" t="s">
        <v>2628</v>
      </c>
      <c r="M8" s="93" t="s">
        <v>2437</v>
      </c>
      <c r="N8" s="93" t="s">
        <v>2443</v>
      </c>
      <c r="O8" s="138" t="s">
        <v>2444</v>
      </c>
      <c r="P8" s="143"/>
      <c r="Q8" s="134" t="s">
        <v>2628</v>
      </c>
      <c r="R8" s="99"/>
      <c r="S8" s="99"/>
      <c r="T8" s="99"/>
      <c r="U8" s="129"/>
      <c r="V8" s="68"/>
    </row>
    <row r="9" spans="1:22" ht="18" x14ac:dyDescent="0.25">
      <c r="A9" s="138" t="str">
        <f>VLOOKUP(E9,'LISTADO ATM'!$A$2:$C$901,3,0)</f>
        <v>DISTRITO NACIONAL</v>
      </c>
      <c r="B9" s="144">
        <v>3336032513</v>
      </c>
      <c r="C9" s="94">
        <v>44460.414537037039</v>
      </c>
      <c r="D9" s="94" t="s">
        <v>2440</v>
      </c>
      <c r="E9" s="136">
        <v>416</v>
      </c>
      <c r="F9" s="138" t="str">
        <f>VLOOKUP(E9,VIP!$A$2:$O16106,2,0)</f>
        <v>DRBR416</v>
      </c>
      <c r="G9" s="138" t="str">
        <f>VLOOKUP(E9,'LISTADO ATM'!$A$2:$B$900,2,0)</f>
        <v xml:space="preserve">ATM Autobanco San Martín II </v>
      </c>
      <c r="H9" s="138" t="str">
        <f>VLOOKUP(E9,VIP!$A$2:$O21067,7,FALSE)</f>
        <v>Si</v>
      </c>
      <c r="I9" s="138" t="str">
        <f>VLOOKUP(E9,VIP!$A$2:$O13032,8,FALSE)</f>
        <v>Si</v>
      </c>
      <c r="J9" s="138" t="str">
        <f>VLOOKUP(E9,VIP!$A$2:$O12982,8,FALSE)</f>
        <v>Si</v>
      </c>
      <c r="K9" s="138" t="str">
        <f>VLOOKUP(E9,VIP!$A$2:$O16556,6,0)</f>
        <v>NO</v>
      </c>
      <c r="L9" s="143" t="s">
        <v>2409</v>
      </c>
      <c r="M9" s="156" t="s">
        <v>2530</v>
      </c>
      <c r="N9" s="93" t="s">
        <v>2443</v>
      </c>
      <c r="O9" s="138" t="s">
        <v>2444</v>
      </c>
      <c r="P9" s="143"/>
      <c r="Q9" s="157" t="s">
        <v>2833</v>
      </c>
      <c r="R9" s="99"/>
      <c r="S9" s="99"/>
      <c r="T9" s="99"/>
      <c r="U9" s="129"/>
      <c r="V9" s="68"/>
    </row>
    <row r="10" spans="1:22" ht="18" x14ac:dyDescent="0.25">
      <c r="A10" s="138" t="str">
        <f>VLOOKUP(E10,'LISTADO ATM'!$A$2:$C$901,3,0)</f>
        <v>DISTRITO NACIONAL</v>
      </c>
      <c r="B10" s="144">
        <v>3336032521</v>
      </c>
      <c r="C10" s="94">
        <v>44460.417199074072</v>
      </c>
      <c r="D10" s="94" t="s">
        <v>2440</v>
      </c>
      <c r="E10" s="136">
        <v>559</v>
      </c>
      <c r="F10" s="138" t="str">
        <f>VLOOKUP(E10,VIP!$A$2:$O16105,2,0)</f>
        <v>DRBR559</v>
      </c>
      <c r="G10" s="138" t="str">
        <f>VLOOKUP(E10,'LISTADO ATM'!$A$2:$B$900,2,0)</f>
        <v xml:space="preserve">ATM UNP Metro I </v>
      </c>
      <c r="H10" s="138" t="str">
        <f>VLOOKUP(E10,VIP!$A$2:$O21066,7,FALSE)</f>
        <v>Si</v>
      </c>
      <c r="I10" s="138" t="str">
        <f>VLOOKUP(E10,VIP!$A$2:$O13031,8,FALSE)</f>
        <v>Si</v>
      </c>
      <c r="J10" s="138" t="str">
        <f>VLOOKUP(E10,VIP!$A$2:$O12981,8,FALSE)</f>
        <v>Si</v>
      </c>
      <c r="K10" s="138" t="str">
        <f>VLOOKUP(E10,VIP!$A$2:$O16555,6,0)</f>
        <v>SI</v>
      </c>
      <c r="L10" s="143" t="s">
        <v>2409</v>
      </c>
      <c r="M10" s="156" t="s">
        <v>2530</v>
      </c>
      <c r="N10" s="93" t="s">
        <v>2443</v>
      </c>
      <c r="O10" s="138" t="s">
        <v>2444</v>
      </c>
      <c r="P10" s="143"/>
      <c r="Q10" s="157" t="s">
        <v>2834</v>
      </c>
      <c r="R10" s="99"/>
      <c r="S10" s="99"/>
      <c r="T10" s="99"/>
      <c r="U10" s="129"/>
      <c r="V10" s="68"/>
    </row>
    <row r="11" spans="1:22" ht="18" x14ac:dyDescent="0.25">
      <c r="A11" s="138" t="str">
        <f>VLOOKUP(E11,'LISTADO ATM'!$A$2:$C$901,3,0)</f>
        <v>DISTRITO NACIONAL</v>
      </c>
      <c r="B11" s="144">
        <v>3336032650</v>
      </c>
      <c r="C11" s="94">
        <v>44460.456331018519</v>
      </c>
      <c r="D11" s="94" t="s">
        <v>2174</v>
      </c>
      <c r="E11" s="136">
        <v>517</v>
      </c>
      <c r="F11" s="138" t="str">
        <f>VLOOKUP(E11,VIP!$A$2:$O16100,2,0)</f>
        <v>DRBR517</v>
      </c>
      <c r="G11" s="138" t="str">
        <f>VLOOKUP(E11,'LISTADO ATM'!$A$2:$B$900,2,0)</f>
        <v xml:space="preserve">ATM Autobanco Oficina Sans Soucí </v>
      </c>
      <c r="H11" s="138" t="str">
        <f>VLOOKUP(E11,VIP!$A$2:$O21061,7,FALSE)</f>
        <v>Si</v>
      </c>
      <c r="I11" s="138" t="str">
        <f>VLOOKUP(E11,VIP!$A$2:$O13026,8,FALSE)</f>
        <v>Si</v>
      </c>
      <c r="J11" s="138" t="str">
        <f>VLOOKUP(E11,VIP!$A$2:$O12976,8,FALSE)</f>
        <v>Si</v>
      </c>
      <c r="K11" s="138" t="str">
        <f>VLOOKUP(E11,VIP!$A$2:$O16550,6,0)</f>
        <v>SI</v>
      </c>
      <c r="L11" s="143" t="s">
        <v>2212</v>
      </c>
      <c r="M11" s="156" t="s">
        <v>2530</v>
      </c>
      <c r="N11" s="93" t="s">
        <v>2443</v>
      </c>
      <c r="O11" s="138" t="s">
        <v>2445</v>
      </c>
      <c r="P11" s="143"/>
      <c r="Q11" s="157" t="s">
        <v>2885</v>
      </c>
      <c r="R11" s="99"/>
      <c r="S11" s="99"/>
      <c r="T11" s="99"/>
      <c r="U11" s="129"/>
      <c r="V11" s="68"/>
    </row>
    <row r="12" spans="1:22" ht="18" x14ac:dyDescent="0.25">
      <c r="A12" s="138" t="str">
        <f>VLOOKUP(E12,'LISTADO ATM'!$A$2:$C$901,3,0)</f>
        <v>SUR</v>
      </c>
      <c r="B12" s="144">
        <v>3336032702</v>
      </c>
      <c r="C12" s="94">
        <v>44460.469861111109</v>
      </c>
      <c r="D12" s="94" t="s">
        <v>2459</v>
      </c>
      <c r="E12" s="136">
        <v>699</v>
      </c>
      <c r="F12" s="138" t="str">
        <f>VLOOKUP(E12,VIP!$A$2:$O16130,2,0)</f>
        <v>DRBR699</v>
      </c>
      <c r="G12" s="138" t="str">
        <f>VLOOKUP(E12,'LISTADO ATM'!$A$2:$B$900,2,0)</f>
        <v>ATM S/M Bravo Bani</v>
      </c>
      <c r="H12" s="138" t="str">
        <f>VLOOKUP(E12,VIP!$A$2:$O21091,7,FALSE)</f>
        <v>NO</v>
      </c>
      <c r="I12" s="138" t="str">
        <f>VLOOKUP(E12,VIP!$A$2:$O13056,8,FALSE)</f>
        <v>SI</v>
      </c>
      <c r="J12" s="138" t="str">
        <f>VLOOKUP(E12,VIP!$A$2:$O13006,8,FALSE)</f>
        <v>SI</v>
      </c>
      <c r="K12" s="138" t="str">
        <f>VLOOKUP(E12,VIP!$A$2:$O16580,6,0)</f>
        <v>NO</v>
      </c>
      <c r="L12" s="143" t="s">
        <v>2433</v>
      </c>
      <c r="M12" s="156" t="s">
        <v>2530</v>
      </c>
      <c r="N12" s="93" t="s">
        <v>2443</v>
      </c>
      <c r="O12" s="138" t="s">
        <v>2616</v>
      </c>
      <c r="P12" s="143"/>
      <c r="Q12" s="94">
        <v>44462.772916666669</v>
      </c>
      <c r="R12" s="99"/>
      <c r="S12" s="99"/>
      <c r="T12" s="99"/>
      <c r="U12" s="129"/>
      <c r="V12" s="68"/>
    </row>
    <row r="13" spans="1:22" ht="18" x14ac:dyDescent="0.25">
      <c r="A13" s="138" t="str">
        <f>VLOOKUP(E13,'LISTADO ATM'!$A$2:$C$901,3,0)</f>
        <v>DISTRITO NACIONAL</v>
      </c>
      <c r="B13" s="144">
        <v>3336033038</v>
      </c>
      <c r="C13" s="94">
        <v>44460.560300925928</v>
      </c>
      <c r="D13" s="94" t="s">
        <v>2174</v>
      </c>
      <c r="E13" s="136">
        <v>70</v>
      </c>
      <c r="F13" s="138" t="str">
        <f>VLOOKUP(E13,VIP!$A$2:$O16117,2,0)</f>
        <v>DRBR070</v>
      </c>
      <c r="G13" s="138" t="str">
        <f>VLOOKUP(E13,'LISTADO ATM'!$A$2:$B$900,2,0)</f>
        <v xml:space="preserve">ATM Autoservicio Plaza Lama Zona Oriental </v>
      </c>
      <c r="H13" s="138" t="str">
        <f>VLOOKUP(E13,VIP!$A$2:$O21078,7,FALSE)</f>
        <v>Si</v>
      </c>
      <c r="I13" s="138" t="str">
        <f>VLOOKUP(E13,VIP!$A$2:$O13043,8,FALSE)</f>
        <v>Si</v>
      </c>
      <c r="J13" s="138" t="str">
        <f>VLOOKUP(E13,VIP!$A$2:$O12993,8,FALSE)</f>
        <v>Si</v>
      </c>
      <c r="K13" s="138" t="str">
        <f>VLOOKUP(E13,VIP!$A$2:$O16567,6,0)</f>
        <v>NO</v>
      </c>
      <c r="L13" s="143" t="s">
        <v>2455</v>
      </c>
      <c r="M13" s="93" t="s">
        <v>2437</v>
      </c>
      <c r="N13" s="93" t="s">
        <v>2630</v>
      </c>
      <c r="O13" s="138" t="s">
        <v>2445</v>
      </c>
      <c r="P13" s="143"/>
      <c r="Q13" s="134" t="s">
        <v>2455</v>
      </c>
      <c r="R13" s="99"/>
      <c r="S13" s="99"/>
      <c r="T13" s="99"/>
      <c r="U13" s="129"/>
      <c r="V13" s="68"/>
    </row>
    <row r="14" spans="1:22" ht="18" x14ac:dyDescent="0.25">
      <c r="A14" s="138" t="str">
        <f>VLOOKUP(E14,'LISTADO ATM'!$A$2:$C$901,3,0)</f>
        <v>DISTRITO NACIONAL</v>
      </c>
      <c r="B14" s="144">
        <v>3336033194</v>
      </c>
      <c r="C14" s="94">
        <v>44460.627476851849</v>
      </c>
      <c r="D14" s="94" t="s">
        <v>2440</v>
      </c>
      <c r="E14" s="136">
        <v>850</v>
      </c>
      <c r="F14" s="138" t="str">
        <f>VLOOKUP(E14,VIP!$A$2:$O16158,2,0)</f>
        <v>DRBR850</v>
      </c>
      <c r="G14" s="138" t="str">
        <f>VLOOKUP(E14,'LISTADO ATM'!$A$2:$B$900,2,0)</f>
        <v xml:space="preserve">ATM Hotel Be Live Hamaca </v>
      </c>
      <c r="H14" s="138" t="str">
        <f>VLOOKUP(E14,VIP!$A$2:$O21119,7,FALSE)</f>
        <v>Si</v>
      </c>
      <c r="I14" s="138" t="str">
        <f>VLOOKUP(E14,VIP!$A$2:$O13084,8,FALSE)</f>
        <v>Si</v>
      </c>
      <c r="J14" s="138" t="str">
        <f>VLOOKUP(E14,VIP!$A$2:$O13034,8,FALSE)</f>
        <v>Si</v>
      </c>
      <c r="K14" s="138" t="str">
        <f>VLOOKUP(E14,VIP!$A$2:$O16608,6,0)</f>
        <v>NO</v>
      </c>
      <c r="L14" s="143" t="s">
        <v>2409</v>
      </c>
      <c r="M14" s="93" t="s">
        <v>2437</v>
      </c>
      <c r="N14" s="93" t="s">
        <v>2443</v>
      </c>
      <c r="O14" s="138" t="s">
        <v>2444</v>
      </c>
      <c r="P14" s="143"/>
      <c r="Q14" s="134" t="s">
        <v>2409</v>
      </c>
      <c r="R14" s="99"/>
      <c r="S14" s="99"/>
      <c r="T14" s="99"/>
      <c r="U14" s="129"/>
      <c r="V14" s="68"/>
    </row>
    <row r="15" spans="1:22" ht="18" x14ac:dyDescent="0.25">
      <c r="A15" s="138" t="str">
        <f>VLOOKUP(E15,'LISTADO ATM'!$A$2:$C$901,3,0)</f>
        <v>DISTRITO NACIONAL</v>
      </c>
      <c r="B15" s="144">
        <v>3336035086</v>
      </c>
      <c r="C15" s="94">
        <v>44460.678530092591</v>
      </c>
      <c r="D15" s="94" t="s">
        <v>2440</v>
      </c>
      <c r="E15" s="136">
        <v>267</v>
      </c>
      <c r="F15" s="138" t="str">
        <f>VLOOKUP(E15,VIP!$A$2:$O16149,2,0)</f>
        <v>DRBR267</v>
      </c>
      <c r="G15" s="138" t="str">
        <f>VLOOKUP(E15,'LISTADO ATM'!$A$2:$B$900,2,0)</f>
        <v xml:space="preserve">ATM Centro de Caja México </v>
      </c>
      <c r="H15" s="138" t="str">
        <f>VLOOKUP(E15,VIP!$A$2:$O21110,7,FALSE)</f>
        <v>Si</v>
      </c>
      <c r="I15" s="138" t="str">
        <f>VLOOKUP(E15,VIP!$A$2:$O13075,8,FALSE)</f>
        <v>Si</v>
      </c>
      <c r="J15" s="138" t="str">
        <f>VLOOKUP(E15,VIP!$A$2:$O13025,8,FALSE)</f>
        <v>Si</v>
      </c>
      <c r="K15" s="138" t="str">
        <f>VLOOKUP(E15,VIP!$A$2:$O16599,6,0)</f>
        <v>NO</v>
      </c>
      <c r="L15" s="143" t="s">
        <v>2409</v>
      </c>
      <c r="M15" s="156" t="s">
        <v>2530</v>
      </c>
      <c r="N15" s="93" t="s">
        <v>2443</v>
      </c>
      <c r="O15" s="138" t="s">
        <v>2444</v>
      </c>
      <c r="P15" s="143"/>
      <c r="Q15" s="157" t="s">
        <v>2833</v>
      </c>
      <c r="R15" s="99"/>
      <c r="S15" s="99"/>
      <c r="T15" s="99"/>
      <c r="U15" s="129"/>
      <c r="V15" s="68"/>
    </row>
    <row r="16" spans="1:22" ht="18" x14ac:dyDescent="0.25">
      <c r="A16" s="138" t="str">
        <f>VLOOKUP(E16,'LISTADO ATM'!$A$2:$C$901,3,0)</f>
        <v>NORTE</v>
      </c>
      <c r="B16" s="144">
        <v>3336033562</v>
      </c>
      <c r="C16" s="94">
        <v>44460.728159722225</v>
      </c>
      <c r="D16" s="94" t="s">
        <v>2175</v>
      </c>
      <c r="E16" s="136">
        <v>257</v>
      </c>
      <c r="F16" s="138" t="str">
        <f>VLOOKUP(E16,VIP!$A$2:$O16137,2,0)</f>
        <v>DRBR257</v>
      </c>
      <c r="G16" s="138" t="str">
        <f>VLOOKUP(E16,'LISTADO ATM'!$A$2:$B$900,2,0)</f>
        <v xml:space="preserve">ATM S/M Pola (Santiago) </v>
      </c>
      <c r="H16" s="138" t="str">
        <f>VLOOKUP(E16,VIP!$A$2:$O21098,7,FALSE)</f>
        <v>Si</v>
      </c>
      <c r="I16" s="138" t="str">
        <f>VLOOKUP(E16,VIP!$A$2:$O13063,8,FALSE)</f>
        <v>Si</v>
      </c>
      <c r="J16" s="138" t="str">
        <f>VLOOKUP(E16,VIP!$A$2:$O13013,8,FALSE)</f>
        <v>Si</v>
      </c>
      <c r="K16" s="138" t="str">
        <f>VLOOKUP(E16,VIP!$A$2:$O16587,6,0)</f>
        <v>NO</v>
      </c>
      <c r="L16" s="143" t="s">
        <v>2629</v>
      </c>
      <c r="M16" s="93" t="s">
        <v>2437</v>
      </c>
      <c r="N16" s="93" t="s">
        <v>2443</v>
      </c>
      <c r="O16" s="138" t="s">
        <v>2625</v>
      </c>
      <c r="P16" s="143"/>
      <c r="Q16" s="134" t="s">
        <v>2629</v>
      </c>
      <c r="R16" s="99"/>
      <c r="S16" s="99"/>
      <c r="T16" s="99"/>
      <c r="U16" s="129"/>
      <c r="V16" s="68"/>
    </row>
    <row r="17" spans="1:22" ht="18" x14ac:dyDescent="0.25">
      <c r="A17" s="138" t="str">
        <f>VLOOKUP(E17,'LISTADO ATM'!$A$2:$C$901,3,0)</f>
        <v>DISTRITO NACIONAL</v>
      </c>
      <c r="B17" s="144">
        <v>3336033610</v>
      </c>
      <c r="C17" s="94">
        <v>44460.785405092596</v>
      </c>
      <c r="D17" s="94" t="s">
        <v>2174</v>
      </c>
      <c r="E17" s="136">
        <v>951</v>
      </c>
      <c r="F17" s="138" t="str">
        <f>VLOOKUP(E17,VIP!$A$2:$O16132,2,0)</f>
        <v>DRBR203</v>
      </c>
      <c r="G17" s="138" t="str">
        <f>VLOOKUP(E17,'LISTADO ATM'!$A$2:$B$900,2,0)</f>
        <v xml:space="preserve">ATM Oficina Plaza Haché JFK </v>
      </c>
      <c r="H17" s="138" t="str">
        <f>VLOOKUP(E17,VIP!$A$2:$O21093,7,FALSE)</f>
        <v>Si</v>
      </c>
      <c r="I17" s="138" t="str">
        <f>VLOOKUP(E17,VIP!$A$2:$O13058,8,FALSE)</f>
        <v>Si</v>
      </c>
      <c r="J17" s="138" t="str">
        <f>VLOOKUP(E17,VIP!$A$2:$O13008,8,FALSE)</f>
        <v>Si</v>
      </c>
      <c r="K17" s="138" t="str">
        <f>VLOOKUP(E17,VIP!$A$2:$O16582,6,0)</f>
        <v>NO</v>
      </c>
      <c r="L17" s="143" t="s">
        <v>2212</v>
      </c>
      <c r="M17" s="156" t="s">
        <v>2530</v>
      </c>
      <c r="N17" s="93" t="s">
        <v>2443</v>
      </c>
      <c r="O17" s="138" t="s">
        <v>2445</v>
      </c>
      <c r="P17" s="143"/>
      <c r="Q17" s="157" t="s">
        <v>2812</v>
      </c>
      <c r="R17" s="99"/>
      <c r="S17" s="99"/>
      <c r="T17" s="99"/>
      <c r="U17" s="129"/>
      <c r="V17" s="68"/>
    </row>
    <row r="18" spans="1:22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156" t="s">
        <v>2530</v>
      </c>
      <c r="N18" s="93" t="s">
        <v>2443</v>
      </c>
      <c r="O18" s="138" t="s">
        <v>2444</v>
      </c>
      <c r="P18" s="143"/>
      <c r="Q18" s="157" t="s">
        <v>2817</v>
      </c>
      <c r="R18" s="99"/>
      <c r="S18" s="99"/>
      <c r="T18" s="99"/>
      <c r="U18" s="129"/>
      <c r="V18" s="68"/>
    </row>
    <row r="19" spans="1:22" ht="18" x14ac:dyDescent="0.25">
      <c r="A19" s="138" t="str">
        <f>VLOOKUP(E19,'LISTADO ATM'!$A$2:$C$901,3,0)</f>
        <v>DISTRITO NACIONAL</v>
      </c>
      <c r="B19" s="144">
        <v>3336030524</v>
      </c>
      <c r="C19" s="94">
        <v>44460.866712962961</v>
      </c>
      <c r="D19" s="94" t="s">
        <v>2614</v>
      </c>
      <c r="E19" s="136">
        <v>406</v>
      </c>
      <c r="F19" s="138" t="str">
        <f>VLOOKUP(E19,VIP!$A$2:$O16114,2,0)</f>
        <v>DRBR406</v>
      </c>
      <c r="G19" s="138" t="str">
        <f>VLOOKUP(E19,'LISTADO ATM'!$A$2:$B$900,2,0)</f>
        <v xml:space="preserve">ATM UNP Plaza Lama Máximo Gómez </v>
      </c>
      <c r="H19" s="138" t="str">
        <f>VLOOKUP(E19,VIP!$A$2:$O21075,7,FALSE)</f>
        <v>Si</v>
      </c>
      <c r="I19" s="138" t="str">
        <f>VLOOKUP(E19,VIP!$A$2:$O13040,8,FALSE)</f>
        <v>Si</v>
      </c>
      <c r="J19" s="138" t="str">
        <f>VLOOKUP(E19,VIP!$A$2:$O12990,8,FALSE)</f>
        <v>Si</v>
      </c>
      <c r="K19" s="138" t="str">
        <f>VLOOKUP(E19,VIP!$A$2:$O16564,6,0)</f>
        <v>SI</v>
      </c>
      <c r="L19" s="143" t="s">
        <v>2433</v>
      </c>
      <c r="M19" s="156" t="s">
        <v>2530</v>
      </c>
      <c r="N19" s="93" t="s">
        <v>2443</v>
      </c>
      <c r="O19" s="138" t="s">
        <v>2615</v>
      </c>
      <c r="P19" s="143"/>
      <c r="Q19" s="94">
        <v>44462.784722222219</v>
      </c>
      <c r="R19" s="99"/>
      <c r="S19" s="99"/>
      <c r="T19" s="99"/>
      <c r="U19" s="129"/>
      <c r="V19" s="68"/>
    </row>
    <row r="20" spans="1:22" ht="18" x14ac:dyDescent="0.25">
      <c r="A20" s="138" t="str">
        <f>VLOOKUP(E20,'LISTADO ATM'!$A$2:$C$901,3,0)</f>
        <v>NORTE</v>
      </c>
      <c r="B20" s="144">
        <v>3336033661</v>
      </c>
      <c r="C20" s="94">
        <v>44460.945057870369</v>
      </c>
      <c r="D20" s="94" t="s">
        <v>2175</v>
      </c>
      <c r="E20" s="136">
        <v>991</v>
      </c>
      <c r="F20" s="138" t="str">
        <f>VLOOKUP(E20,VIP!$A$2:$O16104,2,0)</f>
        <v>DRBR991</v>
      </c>
      <c r="G20" s="138" t="str">
        <f>VLOOKUP(E20,'LISTADO ATM'!$A$2:$B$900,2,0)</f>
        <v xml:space="preserve">ATM UNP Las Matas de Santa Cruz </v>
      </c>
      <c r="H20" s="138" t="str">
        <f>VLOOKUP(E20,VIP!$A$2:$O21065,7,FALSE)</f>
        <v>Si</v>
      </c>
      <c r="I20" s="138" t="str">
        <f>VLOOKUP(E20,VIP!$A$2:$O13030,8,FALSE)</f>
        <v>Si</v>
      </c>
      <c r="J20" s="138" t="str">
        <f>VLOOKUP(E20,VIP!$A$2:$O12980,8,FALSE)</f>
        <v>Si</v>
      </c>
      <c r="K20" s="138" t="str">
        <f>VLOOKUP(E20,VIP!$A$2:$O16554,6,0)</f>
        <v>NO</v>
      </c>
      <c r="L20" s="143" t="s">
        <v>2212</v>
      </c>
      <c r="M20" s="156" t="s">
        <v>2530</v>
      </c>
      <c r="N20" s="93" t="s">
        <v>2443</v>
      </c>
      <c r="O20" s="138" t="s">
        <v>2625</v>
      </c>
      <c r="P20" s="143"/>
      <c r="Q20" s="157" t="s">
        <v>2808</v>
      </c>
      <c r="R20" s="99"/>
      <c r="S20" s="99"/>
      <c r="T20" s="99"/>
      <c r="U20" s="129"/>
      <c r="V20" s="68"/>
    </row>
    <row r="21" spans="1:22" ht="18" x14ac:dyDescent="0.25">
      <c r="A21" s="138" t="str">
        <f>VLOOKUP(E21,'LISTADO ATM'!$A$2:$C$901,3,0)</f>
        <v>ESTE</v>
      </c>
      <c r="B21" s="144">
        <v>3336033669</v>
      </c>
      <c r="C21" s="94">
        <v>44461.021284722221</v>
      </c>
      <c r="D21" s="94" t="s">
        <v>2459</v>
      </c>
      <c r="E21" s="136">
        <v>651</v>
      </c>
      <c r="F21" s="138" t="str">
        <f>VLOOKUP(E21,VIP!$A$2:$O16113,2,0)</f>
        <v>DRBR651</v>
      </c>
      <c r="G21" s="138" t="str">
        <f>VLOOKUP(E21,'LISTADO ATM'!$A$2:$B$900,2,0)</f>
        <v>ATM Eco Petroleo Romana</v>
      </c>
      <c r="H21" s="138" t="str">
        <f>VLOOKUP(E21,VIP!$A$2:$O21074,7,FALSE)</f>
        <v>Si</v>
      </c>
      <c r="I21" s="138" t="str">
        <f>VLOOKUP(E21,VIP!$A$2:$O13039,8,FALSE)</f>
        <v>Si</v>
      </c>
      <c r="J21" s="138" t="str">
        <f>VLOOKUP(E21,VIP!$A$2:$O12989,8,FALSE)</f>
        <v>Si</v>
      </c>
      <c r="K21" s="138" t="str">
        <f>VLOOKUP(E21,VIP!$A$2:$O16563,6,0)</f>
        <v>NO</v>
      </c>
      <c r="L21" s="143" t="s">
        <v>2409</v>
      </c>
      <c r="M21" s="156" t="s">
        <v>2530</v>
      </c>
      <c r="N21" s="93" t="s">
        <v>2443</v>
      </c>
      <c r="O21" s="138" t="s">
        <v>2616</v>
      </c>
      <c r="P21" s="143"/>
      <c r="Q21" s="157" t="s">
        <v>2775</v>
      </c>
      <c r="R21" s="99"/>
      <c r="S21" s="99"/>
      <c r="T21" s="99"/>
      <c r="U21" s="129"/>
      <c r="V21" s="68"/>
    </row>
    <row r="22" spans="1:22" ht="18" x14ac:dyDescent="0.25">
      <c r="A22" s="138" t="str">
        <f>VLOOKUP(E22,'LISTADO ATM'!$A$2:$C$901,3,0)</f>
        <v>ESTE</v>
      </c>
      <c r="B22" s="144" t="s">
        <v>2639</v>
      </c>
      <c r="C22" s="94">
        <v>44461.419814814813</v>
      </c>
      <c r="D22" s="94" t="s">
        <v>2459</v>
      </c>
      <c r="E22" s="136">
        <v>772</v>
      </c>
      <c r="F22" s="138" t="str">
        <f>VLOOKUP(E22,VIP!$A$2:$O16136,2,0)</f>
        <v>DRBR215</v>
      </c>
      <c r="G22" s="138" t="str">
        <f>VLOOKUP(E22,'LISTADO ATM'!$A$2:$B$900,2,0)</f>
        <v xml:space="preserve">ATM UNP Yamasá </v>
      </c>
      <c r="H22" s="138" t="str">
        <f>VLOOKUP(E22,VIP!$A$2:$O21097,7,FALSE)</f>
        <v>Si</v>
      </c>
      <c r="I22" s="138" t="str">
        <f>VLOOKUP(E22,VIP!$A$2:$O13062,8,FALSE)</f>
        <v>Si</v>
      </c>
      <c r="J22" s="138" t="str">
        <f>VLOOKUP(E22,VIP!$A$2:$O13012,8,FALSE)</f>
        <v>Si</v>
      </c>
      <c r="K22" s="138" t="str">
        <f>VLOOKUP(E22,VIP!$A$2:$O16586,6,0)</f>
        <v>NO</v>
      </c>
      <c r="L22" s="143" t="s">
        <v>2433</v>
      </c>
      <c r="M22" s="156" t="s">
        <v>2530</v>
      </c>
      <c r="N22" s="93" t="s">
        <v>2443</v>
      </c>
      <c r="O22" s="138" t="s">
        <v>2616</v>
      </c>
      <c r="P22" s="143"/>
      <c r="Q22" s="157" t="s">
        <v>2766</v>
      </c>
      <c r="R22" s="99"/>
      <c r="S22" s="99"/>
      <c r="T22" s="99"/>
      <c r="U22" s="129"/>
      <c r="V22" s="68"/>
    </row>
    <row r="23" spans="1:22" ht="18" x14ac:dyDescent="0.25">
      <c r="A23" s="138" t="str">
        <f>VLOOKUP(E23,'LISTADO ATM'!$A$2:$C$901,3,0)</f>
        <v>NORTE</v>
      </c>
      <c r="B23" s="144" t="s">
        <v>2638</v>
      </c>
      <c r="C23" s="94">
        <v>44461.43990740741</v>
      </c>
      <c r="D23" s="94" t="s">
        <v>2614</v>
      </c>
      <c r="E23" s="136">
        <v>40</v>
      </c>
      <c r="F23" s="138" t="str">
        <f>VLOOKUP(E23,VIP!$A$2:$O16131,2,0)</f>
        <v>DRBR040</v>
      </c>
      <c r="G23" s="138" t="str">
        <f>VLOOKUP(E23,'LISTADO ATM'!$A$2:$B$900,2,0)</f>
        <v xml:space="preserve">ATM Oficina El Puñal </v>
      </c>
      <c r="H23" s="138" t="str">
        <f>VLOOKUP(E23,VIP!$A$2:$O21092,7,FALSE)</f>
        <v>Si</v>
      </c>
      <c r="I23" s="138" t="str">
        <f>VLOOKUP(E23,VIP!$A$2:$O13057,8,FALSE)</f>
        <v>Si</v>
      </c>
      <c r="J23" s="138" t="str">
        <f>VLOOKUP(E23,VIP!$A$2:$O13007,8,FALSE)</f>
        <v>Si</v>
      </c>
      <c r="K23" s="138" t="str">
        <f>VLOOKUP(E23,VIP!$A$2:$O16581,6,0)</f>
        <v>NO</v>
      </c>
      <c r="L23" s="143" t="s">
        <v>2409</v>
      </c>
      <c r="M23" s="156" t="s">
        <v>2530</v>
      </c>
      <c r="N23" s="93" t="s">
        <v>2443</v>
      </c>
      <c r="O23" s="138" t="s">
        <v>2615</v>
      </c>
      <c r="P23" s="143"/>
      <c r="Q23" s="157" t="s">
        <v>2833</v>
      </c>
      <c r="R23" s="99"/>
      <c r="S23" s="99"/>
      <c r="T23" s="99"/>
      <c r="U23" s="129"/>
      <c r="V23" s="68"/>
    </row>
    <row r="24" spans="1:22" ht="18" x14ac:dyDescent="0.25">
      <c r="A24" s="138" t="str">
        <f>VLOOKUP(E24,'LISTADO ATM'!$A$2:$C$901,3,0)</f>
        <v>DISTRITO NACIONAL</v>
      </c>
      <c r="B24" s="144" t="s">
        <v>2637</v>
      </c>
      <c r="C24" s="94">
        <v>44461.440983796296</v>
      </c>
      <c r="D24" s="94" t="s">
        <v>2440</v>
      </c>
      <c r="E24" s="136">
        <v>989</v>
      </c>
      <c r="F24" s="138" t="str">
        <f>VLOOKUP(E24,VIP!$A$2:$O16130,2,0)</f>
        <v>DRBR989</v>
      </c>
      <c r="G24" s="138" t="str">
        <f>VLOOKUP(E24,'LISTADO ATM'!$A$2:$B$900,2,0)</f>
        <v xml:space="preserve">ATM Ministerio de Deportes </v>
      </c>
      <c r="H24" s="138" t="str">
        <f>VLOOKUP(E24,VIP!$A$2:$O21091,7,FALSE)</f>
        <v>Si</v>
      </c>
      <c r="I24" s="138" t="str">
        <f>VLOOKUP(E24,VIP!$A$2:$O13056,8,FALSE)</f>
        <v>Si</v>
      </c>
      <c r="J24" s="138" t="str">
        <f>VLOOKUP(E24,VIP!$A$2:$O13006,8,FALSE)</f>
        <v>Si</v>
      </c>
      <c r="K24" s="138" t="str">
        <f>VLOOKUP(E24,VIP!$A$2:$O16580,6,0)</f>
        <v>NO</v>
      </c>
      <c r="L24" s="143" t="s">
        <v>2409</v>
      </c>
      <c r="M24" s="156" t="s">
        <v>2530</v>
      </c>
      <c r="N24" s="93" t="s">
        <v>2443</v>
      </c>
      <c r="O24" s="138" t="s">
        <v>2444</v>
      </c>
      <c r="P24" s="143"/>
      <c r="Q24" s="157" t="s">
        <v>2833</v>
      </c>
      <c r="R24" s="99"/>
      <c r="S24" s="99"/>
      <c r="T24" s="99"/>
      <c r="U24" s="129"/>
      <c r="V24" s="68"/>
    </row>
    <row r="25" spans="1:22" ht="18" x14ac:dyDescent="0.25">
      <c r="A25" s="138" t="str">
        <f>VLOOKUP(E25,'LISTADO ATM'!$A$2:$C$901,3,0)</f>
        <v>DISTRITO NACIONAL</v>
      </c>
      <c r="B25" s="144" t="s">
        <v>2636</v>
      </c>
      <c r="C25" s="94">
        <v>44461.442199074074</v>
      </c>
      <c r="D25" s="94" t="s">
        <v>2440</v>
      </c>
      <c r="E25" s="136">
        <v>183</v>
      </c>
      <c r="F25" s="138" t="str">
        <f>VLOOKUP(E25,VIP!$A$2:$O16128,2,0)</f>
        <v>DRBR183</v>
      </c>
      <c r="G25" s="138" t="str">
        <f>VLOOKUP(E25,'LISTADO ATM'!$A$2:$B$900,2,0)</f>
        <v>ATM Estación Nativa Km. 22 Aut. Duarte.</v>
      </c>
      <c r="H25" s="138" t="str">
        <f>VLOOKUP(E25,VIP!$A$2:$O21089,7,FALSE)</f>
        <v>N/A</v>
      </c>
      <c r="I25" s="138" t="str">
        <f>VLOOKUP(E25,VIP!$A$2:$O13054,8,FALSE)</f>
        <v>N/A</v>
      </c>
      <c r="J25" s="138" t="str">
        <f>VLOOKUP(E25,VIP!$A$2:$O13004,8,FALSE)</f>
        <v>N/A</v>
      </c>
      <c r="K25" s="138" t="str">
        <f>VLOOKUP(E25,VIP!$A$2:$O16578,6,0)</f>
        <v>N/A</v>
      </c>
      <c r="L25" s="143" t="s">
        <v>2409</v>
      </c>
      <c r="M25" s="93" t="s">
        <v>2437</v>
      </c>
      <c r="N25" s="93" t="s">
        <v>2443</v>
      </c>
      <c r="O25" s="138" t="s">
        <v>2444</v>
      </c>
      <c r="P25" s="143"/>
      <c r="Q25" s="134" t="s">
        <v>2409</v>
      </c>
      <c r="R25" s="99"/>
      <c r="S25" s="99"/>
      <c r="T25" s="99"/>
      <c r="U25" s="129"/>
      <c r="V25" s="68"/>
    </row>
    <row r="26" spans="1:22" ht="18" x14ac:dyDescent="0.25">
      <c r="A26" s="138" t="str">
        <f>VLOOKUP(E26,'LISTADO ATM'!$A$2:$C$901,3,0)</f>
        <v>DISTRITO NACIONAL</v>
      </c>
      <c r="B26" s="144" t="s">
        <v>2635</v>
      </c>
      <c r="C26" s="94">
        <v>44461.457233796296</v>
      </c>
      <c r="D26" s="94" t="s">
        <v>2440</v>
      </c>
      <c r="E26" s="136">
        <v>618</v>
      </c>
      <c r="F26" s="138" t="str">
        <f>VLOOKUP(E26,VIP!$A$2:$O16119,2,0)</f>
        <v>DRBR618</v>
      </c>
      <c r="G26" s="138" t="str">
        <f>VLOOKUP(E26,'LISTADO ATM'!$A$2:$B$900,2,0)</f>
        <v xml:space="preserve">ATM Bienes Nacionales </v>
      </c>
      <c r="H26" s="138" t="str">
        <f>VLOOKUP(E26,VIP!$A$2:$O21080,7,FALSE)</f>
        <v>Si</v>
      </c>
      <c r="I26" s="138" t="str">
        <f>VLOOKUP(E26,VIP!$A$2:$O13045,8,FALSE)</f>
        <v>Si</v>
      </c>
      <c r="J26" s="138" t="str">
        <f>VLOOKUP(E26,VIP!$A$2:$O12995,8,FALSE)</f>
        <v>Si</v>
      </c>
      <c r="K26" s="138" t="str">
        <f>VLOOKUP(E26,VIP!$A$2:$O16569,6,0)</f>
        <v>NO</v>
      </c>
      <c r="L26" s="143" t="s">
        <v>2433</v>
      </c>
      <c r="M26" s="156" t="s">
        <v>2530</v>
      </c>
      <c r="N26" s="93" t="s">
        <v>2443</v>
      </c>
      <c r="O26" s="138" t="s">
        <v>2444</v>
      </c>
      <c r="P26" s="143"/>
      <c r="Q26" s="157" t="s">
        <v>2767</v>
      </c>
      <c r="R26" s="99"/>
      <c r="S26" s="99"/>
      <c r="T26" s="99"/>
      <c r="U26" s="129"/>
      <c r="V26" s="68"/>
    </row>
    <row r="27" spans="1:22" ht="18" x14ac:dyDescent="0.25">
      <c r="A27" s="138" t="str">
        <f>VLOOKUP(E27,'LISTADO ATM'!$A$2:$C$901,3,0)</f>
        <v>SUR</v>
      </c>
      <c r="B27" s="144" t="s">
        <v>2634</v>
      </c>
      <c r="C27" s="94">
        <v>44461.464062500003</v>
      </c>
      <c r="D27" s="94" t="s">
        <v>2459</v>
      </c>
      <c r="E27" s="136">
        <v>252</v>
      </c>
      <c r="F27" s="138" t="str">
        <f>VLOOKUP(E27,VIP!$A$2:$O16114,2,0)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VLOOKUP(E27,VIP!$A$2:$O21075,7,FALSE)</f>
        <v>Si</v>
      </c>
      <c r="I27" s="138" t="str">
        <f>VLOOKUP(E27,VIP!$A$2:$O13040,8,FALSE)</f>
        <v>Si</v>
      </c>
      <c r="J27" s="138" t="str">
        <f>VLOOKUP(E27,VIP!$A$2:$O12990,8,FALSE)</f>
        <v>Si</v>
      </c>
      <c r="K27" s="138" t="str">
        <f>VLOOKUP(E27,VIP!$A$2:$O16564,6,0)</f>
        <v>NO</v>
      </c>
      <c r="L27" s="143" t="s">
        <v>2409</v>
      </c>
      <c r="M27" s="156" t="s">
        <v>2530</v>
      </c>
      <c r="N27" s="93" t="s">
        <v>2443</v>
      </c>
      <c r="O27" s="138" t="s">
        <v>2616</v>
      </c>
      <c r="P27" s="143"/>
      <c r="Q27" s="157" t="s">
        <v>2772</v>
      </c>
      <c r="R27" s="99"/>
      <c r="S27" s="99"/>
      <c r="T27" s="99"/>
      <c r="U27" s="129"/>
      <c r="V27" s="68"/>
    </row>
    <row r="28" spans="1:22" ht="18" x14ac:dyDescent="0.25">
      <c r="A28" s="138" t="str">
        <f>VLOOKUP(E28,'LISTADO ATM'!$A$2:$C$901,3,0)</f>
        <v>DISTRITO NACIONAL</v>
      </c>
      <c r="B28" s="144" t="s">
        <v>2633</v>
      </c>
      <c r="C28" s="94">
        <v>44461.467928240738</v>
      </c>
      <c r="D28" s="94" t="s">
        <v>2440</v>
      </c>
      <c r="E28" s="136">
        <v>983</v>
      </c>
      <c r="F28" s="138" t="str">
        <f>VLOOKUP(E28,VIP!$A$2:$O16111,2,0)</f>
        <v>DRBR983</v>
      </c>
      <c r="G28" s="138" t="str">
        <f>VLOOKUP(E28,'LISTADO ATM'!$A$2:$B$900,2,0)</f>
        <v xml:space="preserve">ATM Bravo República de Colombia </v>
      </c>
      <c r="H28" s="138" t="str">
        <f>VLOOKUP(E28,VIP!$A$2:$O21072,7,FALSE)</f>
        <v>Si</v>
      </c>
      <c r="I28" s="138" t="str">
        <f>VLOOKUP(E28,VIP!$A$2:$O13037,8,FALSE)</f>
        <v>No</v>
      </c>
      <c r="J28" s="138" t="str">
        <f>VLOOKUP(E28,VIP!$A$2:$O12987,8,FALSE)</f>
        <v>No</v>
      </c>
      <c r="K28" s="138" t="str">
        <f>VLOOKUP(E28,VIP!$A$2:$O16561,6,0)</f>
        <v>NO</v>
      </c>
      <c r="L28" s="143" t="s">
        <v>2628</v>
      </c>
      <c r="M28" s="93" t="s">
        <v>2437</v>
      </c>
      <c r="N28" s="93" t="s">
        <v>2443</v>
      </c>
      <c r="O28" s="138" t="s">
        <v>2444</v>
      </c>
      <c r="P28" s="143"/>
      <c r="Q28" s="134" t="s">
        <v>2628</v>
      </c>
      <c r="R28" s="99"/>
      <c r="S28" s="99"/>
      <c r="T28" s="99"/>
      <c r="U28" s="129"/>
      <c r="V28" s="68"/>
    </row>
    <row r="29" spans="1:22" ht="18" x14ac:dyDescent="0.25">
      <c r="A29" s="138" t="str">
        <f>VLOOKUP(E29,'LISTADO ATM'!$A$2:$C$901,3,0)</f>
        <v>SUR</v>
      </c>
      <c r="B29" s="144" t="s">
        <v>2632</v>
      </c>
      <c r="C29" s="94">
        <v>44461.47378472222</v>
      </c>
      <c r="D29" s="94" t="s">
        <v>2459</v>
      </c>
      <c r="E29" s="136">
        <v>249</v>
      </c>
      <c r="F29" s="138" t="str">
        <f>VLOOKUP(E29,VIP!$A$2:$O16108,2,0)</f>
        <v>DRBR249</v>
      </c>
      <c r="G29" s="138" t="str">
        <f>VLOOKUP(E29,'LISTADO ATM'!$A$2:$B$900,2,0)</f>
        <v xml:space="preserve">ATM Banco Agrícola Neiba </v>
      </c>
      <c r="H29" s="138" t="str">
        <f>VLOOKUP(E29,VIP!$A$2:$O21069,7,FALSE)</f>
        <v>Si</v>
      </c>
      <c r="I29" s="138" t="str">
        <f>VLOOKUP(E29,VIP!$A$2:$O13034,8,FALSE)</f>
        <v>Si</v>
      </c>
      <c r="J29" s="138" t="str">
        <f>VLOOKUP(E29,VIP!$A$2:$O12984,8,FALSE)</f>
        <v>Si</v>
      </c>
      <c r="K29" s="138" t="str">
        <f>VLOOKUP(E29,VIP!$A$2:$O16558,6,0)</f>
        <v>NO</v>
      </c>
      <c r="L29" s="143" t="s">
        <v>2409</v>
      </c>
      <c r="M29" s="156" t="s">
        <v>2530</v>
      </c>
      <c r="N29" s="93" t="s">
        <v>2443</v>
      </c>
      <c r="O29" s="138" t="s">
        <v>2616</v>
      </c>
      <c r="P29" s="143"/>
      <c r="Q29" s="157" t="s">
        <v>2833</v>
      </c>
      <c r="R29" s="99"/>
      <c r="S29" s="99"/>
      <c r="T29" s="99"/>
      <c r="U29" s="129"/>
      <c r="V29" s="68"/>
    </row>
    <row r="30" spans="1:22" ht="18" x14ac:dyDescent="0.25">
      <c r="A30" s="138" t="str">
        <f>VLOOKUP(E30,'LISTADO ATM'!$A$2:$C$901,3,0)</f>
        <v>SUR</v>
      </c>
      <c r="B30" s="144" t="s">
        <v>2657</v>
      </c>
      <c r="C30" s="94">
        <v>44461.514907407407</v>
      </c>
      <c r="D30" s="94" t="s">
        <v>2459</v>
      </c>
      <c r="E30" s="136">
        <v>296</v>
      </c>
      <c r="F30" s="138" t="str">
        <f>VLOOKUP(E30,VIP!$A$2:$O16149,2,0)</f>
        <v>DRBR296</v>
      </c>
      <c r="G30" s="138" t="str">
        <f>VLOOKUP(E30,'LISTADO ATM'!$A$2:$B$900,2,0)</f>
        <v>ATM Estación BANICOMB (Baní)  ECO Petroleo</v>
      </c>
      <c r="H30" s="138" t="str">
        <f>VLOOKUP(E30,VIP!$A$2:$O21110,7,FALSE)</f>
        <v>Si</v>
      </c>
      <c r="I30" s="138" t="str">
        <f>VLOOKUP(E30,VIP!$A$2:$O13075,8,FALSE)</f>
        <v>Si</v>
      </c>
      <c r="J30" s="138" t="str">
        <f>VLOOKUP(E30,VIP!$A$2:$O13025,8,FALSE)</f>
        <v>Si</v>
      </c>
      <c r="K30" s="138" t="str">
        <f>VLOOKUP(E30,VIP!$A$2:$O16599,6,0)</f>
        <v>NO</v>
      </c>
      <c r="L30" s="143" t="s">
        <v>2409</v>
      </c>
      <c r="M30" s="156" t="s">
        <v>2530</v>
      </c>
      <c r="N30" s="93" t="s">
        <v>2443</v>
      </c>
      <c r="O30" s="138" t="s">
        <v>2616</v>
      </c>
      <c r="P30" s="143"/>
      <c r="Q30" s="94">
        <v>44462.803472222222</v>
      </c>
      <c r="R30" s="99"/>
      <c r="S30" s="99"/>
      <c r="T30" s="99"/>
      <c r="U30" s="129"/>
      <c r="V30" s="68"/>
    </row>
    <row r="31" spans="1:22" ht="18" x14ac:dyDescent="0.25">
      <c r="A31" s="138" t="str">
        <f>VLOOKUP(E31,'LISTADO ATM'!$A$2:$C$901,3,0)</f>
        <v>DISTRITO NACIONAL</v>
      </c>
      <c r="B31" s="144" t="s">
        <v>2656</v>
      </c>
      <c r="C31" s="94">
        <v>44461.519143518519</v>
      </c>
      <c r="D31" s="94" t="s">
        <v>2440</v>
      </c>
      <c r="E31" s="136">
        <v>889</v>
      </c>
      <c r="F31" s="138" t="str">
        <f>VLOOKUP(E31,VIP!$A$2:$O16147,2,0)</f>
        <v>DRBR889</v>
      </c>
      <c r="G31" s="138" t="str">
        <f>VLOOKUP(E31,'LISTADO ATM'!$A$2:$B$900,2,0)</f>
        <v>ATM Oficina Plaza Lama Máximo Gómez II</v>
      </c>
      <c r="H31" s="138" t="str">
        <f>VLOOKUP(E31,VIP!$A$2:$O21108,7,FALSE)</f>
        <v>Si</v>
      </c>
      <c r="I31" s="138" t="str">
        <f>VLOOKUP(E31,VIP!$A$2:$O13073,8,FALSE)</f>
        <v>Si</v>
      </c>
      <c r="J31" s="138" t="str">
        <f>VLOOKUP(E31,VIP!$A$2:$O13023,8,FALSE)</f>
        <v>Si</v>
      </c>
      <c r="K31" s="138" t="str">
        <f>VLOOKUP(E31,VIP!$A$2:$O16597,6,0)</f>
        <v>NO</v>
      </c>
      <c r="L31" s="143" t="s">
        <v>2409</v>
      </c>
      <c r="M31" s="156" t="s">
        <v>2530</v>
      </c>
      <c r="N31" s="93" t="s">
        <v>2443</v>
      </c>
      <c r="O31" s="138" t="s">
        <v>2444</v>
      </c>
      <c r="P31" s="143"/>
      <c r="Q31" s="94">
        <v>44462.803472222222</v>
      </c>
      <c r="R31" s="99"/>
      <c r="S31" s="99"/>
      <c r="T31" s="99"/>
      <c r="U31" s="129"/>
      <c r="V31" s="68"/>
    </row>
    <row r="32" spans="1:22" ht="18" x14ac:dyDescent="0.25">
      <c r="A32" s="138" t="str">
        <f>VLOOKUP(E32,'LISTADO ATM'!$A$2:$C$901,3,0)</f>
        <v>DISTRITO NACIONAL</v>
      </c>
      <c r="B32" s="144" t="s">
        <v>2655</v>
      </c>
      <c r="C32" s="94">
        <v>44461.528657407405</v>
      </c>
      <c r="D32" s="94" t="s">
        <v>2459</v>
      </c>
      <c r="E32" s="136">
        <v>514</v>
      </c>
      <c r="F32" s="138" t="str">
        <f>VLOOKUP(E32,VIP!$A$2:$O16143,2,0)</f>
        <v>DRBR514</v>
      </c>
      <c r="G32" s="138" t="str">
        <f>VLOOKUP(E32,'LISTADO ATM'!$A$2:$B$900,2,0)</f>
        <v>ATM Autoservicio Charles de Gaulle</v>
      </c>
      <c r="H32" s="138" t="str">
        <f>VLOOKUP(E32,VIP!$A$2:$O21104,7,FALSE)</f>
        <v>Si</v>
      </c>
      <c r="I32" s="138" t="str">
        <f>VLOOKUP(E32,VIP!$A$2:$O13069,8,FALSE)</f>
        <v>No</v>
      </c>
      <c r="J32" s="138" t="str">
        <f>VLOOKUP(E32,VIP!$A$2:$O13019,8,FALSE)</f>
        <v>No</v>
      </c>
      <c r="K32" s="138" t="str">
        <f>VLOOKUP(E32,VIP!$A$2:$O16593,6,0)</f>
        <v>NO</v>
      </c>
      <c r="L32" s="143" t="s">
        <v>2409</v>
      </c>
      <c r="M32" s="156" t="s">
        <v>2530</v>
      </c>
      <c r="N32" s="93" t="s">
        <v>2443</v>
      </c>
      <c r="O32" s="138" t="s">
        <v>2616</v>
      </c>
      <c r="P32" s="143"/>
      <c r="Q32" s="157" t="s">
        <v>2774</v>
      </c>
      <c r="R32" s="99"/>
      <c r="S32" s="99"/>
      <c r="T32" s="99"/>
      <c r="U32" s="129"/>
      <c r="V32" s="68"/>
    </row>
    <row r="33" spans="1:27" ht="18" x14ac:dyDescent="0.25">
      <c r="A33" s="138" t="str">
        <f>VLOOKUP(E33,'LISTADO ATM'!$A$2:$C$901,3,0)</f>
        <v>NORTE</v>
      </c>
      <c r="B33" s="144" t="s">
        <v>2654</v>
      </c>
      <c r="C33" s="94">
        <v>44461.529826388891</v>
      </c>
      <c r="D33" s="94" t="s">
        <v>2459</v>
      </c>
      <c r="E33" s="136">
        <v>307</v>
      </c>
      <c r="F33" s="138" t="str">
        <f>VLOOKUP(E33,VIP!$A$2:$O16142,2,0)</f>
        <v>DRBR307</v>
      </c>
      <c r="G33" s="138" t="str">
        <f>VLOOKUP(E33,'LISTADO ATM'!$A$2:$B$900,2,0)</f>
        <v>ATM Oficina Nagua II</v>
      </c>
      <c r="H33" s="138" t="str">
        <f>VLOOKUP(E33,VIP!$A$2:$O21103,7,FALSE)</f>
        <v>Si</v>
      </c>
      <c r="I33" s="138" t="str">
        <f>VLOOKUP(E33,VIP!$A$2:$O13068,8,FALSE)</f>
        <v>Si</v>
      </c>
      <c r="J33" s="138" t="str">
        <f>VLOOKUP(E33,VIP!$A$2:$O13018,8,FALSE)</f>
        <v>Si</v>
      </c>
      <c r="K33" s="138" t="str">
        <f>VLOOKUP(E33,VIP!$A$2:$O16592,6,0)</f>
        <v>SI</v>
      </c>
      <c r="L33" s="143" t="s">
        <v>2409</v>
      </c>
      <c r="M33" s="156" t="s">
        <v>2530</v>
      </c>
      <c r="N33" s="93" t="s">
        <v>2443</v>
      </c>
      <c r="O33" s="138" t="s">
        <v>2616</v>
      </c>
      <c r="P33" s="143"/>
      <c r="Q33" s="157" t="s">
        <v>2773</v>
      </c>
      <c r="R33" s="44"/>
      <c r="S33" s="44"/>
      <c r="T33" s="44"/>
      <c r="U33" s="44"/>
      <c r="V33" s="44"/>
      <c r="W33" s="99"/>
      <c r="X33" s="99"/>
      <c r="Y33" s="99"/>
      <c r="Z33" s="129"/>
      <c r="AA33" s="68"/>
    </row>
    <row r="34" spans="1:27" ht="18" x14ac:dyDescent="0.25">
      <c r="A34" s="138" t="str">
        <f>VLOOKUP(E34,'LISTADO ATM'!$A$2:$C$901,3,0)</f>
        <v>SUR</v>
      </c>
      <c r="B34" s="144" t="s">
        <v>2653</v>
      </c>
      <c r="C34" s="94">
        <v>44461.538495370369</v>
      </c>
      <c r="D34" s="94" t="s">
        <v>2459</v>
      </c>
      <c r="E34" s="136">
        <v>781</v>
      </c>
      <c r="F34" s="138" t="str">
        <f>VLOOKUP(E34,VIP!$A$2:$O16140,2,0)</f>
        <v>DRBR186</v>
      </c>
      <c r="G34" s="138" t="str">
        <f>VLOOKUP(E34,'LISTADO ATM'!$A$2:$B$900,2,0)</f>
        <v xml:space="preserve">ATM Estación Isla Barahona </v>
      </c>
      <c r="H34" s="138" t="str">
        <f>VLOOKUP(E34,VIP!$A$2:$O21101,7,FALSE)</f>
        <v>Si</v>
      </c>
      <c r="I34" s="138" t="str">
        <f>VLOOKUP(E34,VIP!$A$2:$O13066,8,FALSE)</f>
        <v>Si</v>
      </c>
      <c r="J34" s="138" t="str">
        <f>VLOOKUP(E34,VIP!$A$2:$O13016,8,FALSE)</f>
        <v>Si</v>
      </c>
      <c r="K34" s="138" t="str">
        <f>VLOOKUP(E34,VIP!$A$2:$O16590,6,0)</f>
        <v>NO</v>
      </c>
      <c r="L34" s="143" t="s">
        <v>2409</v>
      </c>
      <c r="M34" s="156" t="s">
        <v>2530</v>
      </c>
      <c r="N34" s="93" t="s">
        <v>2443</v>
      </c>
      <c r="O34" s="138" t="s">
        <v>2616</v>
      </c>
      <c r="P34" s="143"/>
      <c r="Q34" s="157" t="s">
        <v>2773</v>
      </c>
      <c r="R34" s="99"/>
      <c r="S34" s="99"/>
      <c r="T34" s="99"/>
      <c r="U34" s="129"/>
      <c r="V34" s="68"/>
    </row>
    <row r="35" spans="1:27" ht="18" x14ac:dyDescent="0.25">
      <c r="A35" s="138" t="str">
        <f>VLOOKUP(E35,'LISTADO ATM'!$A$2:$C$901,3,0)</f>
        <v>DISTRITO NACIONAL</v>
      </c>
      <c r="B35" s="144" t="s">
        <v>2652</v>
      </c>
      <c r="C35" s="94">
        <v>44461.585150462961</v>
      </c>
      <c r="D35" s="94" t="s">
        <v>2174</v>
      </c>
      <c r="E35" s="136">
        <v>535</v>
      </c>
      <c r="F35" s="138" t="str">
        <f>VLOOKUP(E35,VIP!$A$2:$O16135,2,0)</f>
        <v>DRBR535</v>
      </c>
      <c r="G35" s="138" t="str">
        <f>VLOOKUP(E35,'LISTADO ATM'!$A$2:$B$900,2,0)</f>
        <v xml:space="preserve">ATM Autoservicio Torre III </v>
      </c>
      <c r="H35" s="138" t="str">
        <f>VLOOKUP(E35,VIP!$A$2:$O21096,7,FALSE)</f>
        <v>Si</v>
      </c>
      <c r="I35" s="138" t="str">
        <f>VLOOKUP(E35,VIP!$A$2:$O13061,8,FALSE)</f>
        <v>No</v>
      </c>
      <c r="J35" s="138" t="str">
        <f>VLOOKUP(E35,VIP!$A$2:$O13011,8,FALSE)</f>
        <v>No</v>
      </c>
      <c r="K35" s="138" t="str">
        <f>VLOOKUP(E35,VIP!$A$2:$O16585,6,0)</f>
        <v>SI</v>
      </c>
      <c r="L35" s="143" t="s">
        <v>2455</v>
      </c>
      <c r="M35" s="156" t="s">
        <v>2530</v>
      </c>
      <c r="N35" s="93" t="s">
        <v>2630</v>
      </c>
      <c r="O35" s="138" t="s">
        <v>2445</v>
      </c>
      <c r="P35" s="143"/>
      <c r="Q35" s="157" t="s">
        <v>2842</v>
      </c>
      <c r="R35" s="99"/>
      <c r="S35" s="99"/>
      <c r="T35" s="99"/>
      <c r="U35" s="129"/>
      <c r="V35" s="68"/>
    </row>
    <row r="36" spans="1:27" ht="18" x14ac:dyDescent="0.25">
      <c r="A36" s="138" t="str">
        <f>VLOOKUP(E36,'LISTADO ATM'!$A$2:$C$901,3,0)</f>
        <v>DISTRITO NACIONAL</v>
      </c>
      <c r="B36" s="144" t="s">
        <v>2651</v>
      </c>
      <c r="C36" s="94">
        <v>44461.596608796295</v>
      </c>
      <c r="D36" s="94" t="s">
        <v>2174</v>
      </c>
      <c r="E36" s="136">
        <v>239</v>
      </c>
      <c r="F36" s="138" t="str">
        <f>VLOOKUP(E36,VIP!$A$2:$O16127,2,0)</f>
        <v>DRBR239</v>
      </c>
      <c r="G36" s="138" t="str">
        <f>VLOOKUP(E36,'LISTADO ATM'!$A$2:$B$900,2,0)</f>
        <v xml:space="preserve">ATM Autobanco Charles de Gaulle </v>
      </c>
      <c r="H36" s="138" t="str">
        <f>VLOOKUP(E36,VIP!$A$2:$O21088,7,FALSE)</f>
        <v>Si</v>
      </c>
      <c r="I36" s="138" t="str">
        <f>VLOOKUP(E36,VIP!$A$2:$O13053,8,FALSE)</f>
        <v>Si</v>
      </c>
      <c r="J36" s="138" t="str">
        <f>VLOOKUP(E36,VIP!$A$2:$O13003,8,FALSE)</f>
        <v>Si</v>
      </c>
      <c r="K36" s="138" t="str">
        <f>VLOOKUP(E36,VIP!$A$2:$O16577,6,0)</f>
        <v>SI</v>
      </c>
      <c r="L36" s="143" t="s">
        <v>2455</v>
      </c>
      <c r="M36" s="93" t="s">
        <v>2437</v>
      </c>
      <c r="N36" s="93" t="s">
        <v>2630</v>
      </c>
      <c r="O36" s="138" t="s">
        <v>2445</v>
      </c>
      <c r="P36" s="143"/>
      <c r="Q36" s="134" t="s">
        <v>2455</v>
      </c>
      <c r="R36" s="99"/>
      <c r="S36" s="99"/>
      <c r="T36" s="99"/>
      <c r="U36" s="129"/>
      <c r="V36" s="68"/>
    </row>
    <row r="37" spans="1:27" ht="18" x14ac:dyDescent="0.25">
      <c r="A37" s="138" t="str">
        <f>VLOOKUP(E37,'LISTADO ATM'!$A$2:$C$901,3,0)</f>
        <v>DISTRITO NACIONAL</v>
      </c>
      <c r="B37" s="144" t="s">
        <v>2650</v>
      </c>
      <c r="C37" s="94">
        <v>44461.598310185182</v>
      </c>
      <c r="D37" s="94" t="s">
        <v>2440</v>
      </c>
      <c r="E37" s="136">
        <v>441</v>
      </c>
      <c r="F37" s="138" t="str">
        <f>VLOOKUP(E37,VIP!$A$2:$O16126,2,0)</f>
        <v>DRBR441</v>
      </c>
      <c r="G37" s="138" t="str">
        <f>VLOOKUP(E37,'LISTADO ATM'!$A$2:$B$900,2,0)</f>
        <v>ATM Estacion de Servicio Romulo Betancour</v>
      </c>
      <c r="H37" s="138" t="str">
        <f>VLOOKUP(E37,VIP!$A$2:$O21087,7,FALSE)</f>
        <v>NO</v>
      </c>
      <c r="I37" s="138" t="str">
        <f>VLOOKUP(E37,VIP!$A$2:$O13052,8,FALSE)</f>
        <v>NO</v>
      </c>
      <c r="J37" s="138" t="str">
        <f>VLOOKUP(E37,VIP!$A$2:$O13002,8,FALSE)</f>
        <v>NO</v>
      </c>
      <c r="K37" s="138" t="str">
        <f>VLOOKUP(E37,VIP!$A$2:$O16576,6,0)</f>
        <v>NO</v>
      </c>
      <c r="L37" s="143" t="s">
        <v>2409</v>
      </c>
      <c r="M37" s="156" t="s">
        <v>2530</v>
      </c>
      <c r="N37" s="93" t="s">
        <v>2443</v>
      </c>
      <c r="O37" s="138" t="s">
        <v>2444</v>
      </c>
      <c r="P37" s="143"/>
      <c r="Q37" s="157" t="s">
        <v>2832</v>
      </c>
      <c r="R37" s="99"/>
      <c r="S37" s="99"/>
      <c r="T37" s="99"/>
      <c r="U37" s="129"/>
      <c r="V37" s="68"/>
    </row>
    <row r="38" spans="1:27" ht="18" x14ac:dyDescent="0.25">
      <c r="A38" s="138" t="str">
        <f>VLOOKUP(E38,'LISTADO ATM'!$A$2:$C$901,3,0)</f>
        <v>DISTRITO NACIONAL</v>
      </c>
      <c r="B38" s="144" t="s">
        <v>2649</v>
      </c>
      <c r="C38" s="94">
        <v>44461.600787037038</v>
      </c>
      <c r="D38" s="94" t="s">
        <v>2174</v>
      </c>
      <c r="E38" s="136">
        <v>724</v>
      </c>
      <c r="F38" s="138" t="str">
        <f>VLOOKUP(E38,VIP!$A$2:$O16124,2,0)</f>
        <v>DRBR997</v>
      </c>
      <c r="G38" s="138" t="str">
        <f>VLOOKUP(E38,'LISTADO ATM'!$A$2:$B$900,2,0)</f>
        <v xml:space="preserve">ATM El Huacal I </v>
      </c>
      <c r="H38" s="138" t="str">
        <f>VLOOKUP(E38,VIP!$A$2:$O21085,7,FALSE)</f>
        <v>Si</v>
      </c>
      <c r="I38" s="138" t="str">
        <f>VLOOKUP(E38,VIP!$A$2:$O13050,8,FALSE)</f>
        <v>Si</v>
      </c>
      <c r="J38" s="138" t="str">
        <f>VLOOKUP(E38,VIP!$A$2:$O13000,8,FALSE)</f>
        <v>Si</v>
      </c>
      <c r="K38" s="138" t="str">
        <f>VLOOKUP(E38,VIP!$A$2:$O16574,6,0)</f>
        <v>NO</v>
      </c>
      <c r="L38" s="143" t="s">
        <v>2212</v>
      </c>
      <c r="M38" s="156" t="s">
        <v>2530</v>
      </c>
      <c r="N38" s="93" t="s">
        <v>2630</v>
      </c>
      <c r="O38" s="138" t="s">
        <v>2445</v>
      </c>
      <c r="P38" s="143"/>
      <c r="Q38" s="157" t="s">
        <v>2756</v>
      </c>
      <c r="R38" s="99"/>
      <c r="S38" s="99"/>
      <c r="T38" s="99"/>
      <c r="U38" s="129"/>
      <c r="V38" s="68"/>
    </row>
    <row r="39" spans="1:27" ht="18" x14ac:dyDescent="0.25">
      <c r="A39" s="138" t="str">
        <f>VLOOKUP(E39,'LISTADO ATM'!$A$2:$C$901,3,0)</f>
        <v>ESTE</v>
      </c>
      <c r="B39" s="144" t="s">
        <v>2648</v>
      </c>
      <c r="C39" s="94">
        <v>44461.602025462962</v>
      </c>
      <c r="D39" s="94" t="s">
        <v>2440</v>
      </c>
      <c r="E39" s="136">
        <v>608</v>
      </c>
      <c r="F39" s="138" t="str">
        <f>VLOOKUP(E39,VIP!$A$2:$O16122,2,0)</f>
        <v>DRBR305</v>
      </c>
      <c r="G39" s="138" t="str">
        <f>VLOOKUP(E39,'LISTADO ATM'!$A$2:$B$900,2,0)</f>
        <v xml:space="preserve">ATM Oficina Jumbo (San Pedro) </v>
      </c>
      <c r="H39" s="138" t="str">
        <f>VLOOKUP(E39,VIP!$A$2:$O21083,7,FALSE)</f>
        <v>Si</v>
      </c>
      <c r="I39" s="138" t="str">
        <f>VLOOKUP(E39,VIP!$A$2:$O13048,8,FALSE)</f>
        <v>Si</v>
      </c>
      <c r="J39" s="138" t="str">
        <f>VLOOKUP(E39,VIP!$A$2:$O12998,8,FALSE)</f>
        <v>Si</v>
      </c>
      <c r="K39" s="138" t="str">
        <f>VLOOKUP(E39,VIP!$A$2:$O16572,6,0)</f>
        <v>SI</v>
      </c>
      <c r="L39" s="143" t="s">
        <v>2409</v>
      </c>
      <c r="M39" s="156" t="s">
        <v>2530</v>
      </c>
      <c r="N39" s="93" t="s">
        <v>2443</v>
      </c>
      <c r="O39" s="138" t="s">
        <v>2444</v>
      </c>
      <c r="P39" s="143"/>
      <c r="Q39" s="94">
        <v>44462.802777777775</v>
      </c>
      <c r="R39" s="99"/>
      <c r="S39" s="99"/>
      <c r="T39" s="99"/>
      <c r="U39" s="129"/>
      <c r="V39" s="68"/>
    </row>
    <row r="40" spans="1:27" ht="18" x14ac:dyDescent="0.25">
      <c r="A40" s="138" t="str">
        <f>VLOOKUP(E40,'LISTADO ATM'!$A$2:$C$901,3,0)</f>
        <v>ESTE</v>
      </c>
      <c r="B40" s="144" t="s">
        <v>2647</v>
      </c>
      <c r="C40" s="94">
        <v>44461.605208333334</v>
      </c>
      <c r="D40" s="94" t="s">
        <v>2459</v>
      </c>
      <c r="E40" s="136">
        <v>843</v>
      </c>
      <c r="F40" s="138" t="str">
        <f>VLOOKUP(E40,VIP!$A$2:$O16120,2,0)</f>
        <v>DRBR843</v>
      </c>
      <c r="G40" s="138" t="str">
        <f>VLOOKUP(E40,'LISTADO ATM'!$A$2:$B$900,2,0)</f>
        <v xml:space="preserve">ATM Oficina Romana Centro </v>
      </c>
      <c r="H40" s="138" t="str">
        <f>VLOOKUP(E40,VIP!$A$2:$O21081,7,FALSE)</f>
        <v>Si</v>
      </c>
      <c r="I40" s="138" t="str">
        <f>VLOOKUP(E40,VIP!$A$2:$O13046,8,FALSE)</f>
        <v>Si</v>
      </c>
      <c r="J40" s="138" t="str">
        <f>VLOOKUP(E40,VIP!$A$2:$O12996,8,FALSE)</f>
        <v>Si</v>
      </c>
      <c r="K40" s="138" t="str">
        <f>VLOOKUP(E40,VIP!$A$2:$O16570,6,0)</f>
        <v>NO</v>
      </c>
      <c r="L40" s="143" t="s">
        <v>2409</v>
      </c>
      <c r="M40" s="156" t="s">
        <v>2530</v>
      </c>
      <c r="N40" s="93" t="s">
        <v>2443</v>
      </c>
      <c r="O40" s="138" t="s">
        <v>2616</v>
      </c>
      <c r="P40" s="143"/>
      <c r="Q40" s="157" t="s">
        <v>2772</v>
      </c>
      <c r="R40" s="99"/>
      <c r="S40" s="99"/>
      <c r="T40" s="99"/>
      <c r="U40" s="129"/>
      <c r="V40" s="68"/>
    </row>
    <row r="41" spans="1:27" ht="18" x14ac:dyDescent="0.25">
      <c r="A41" s="138" t="str">
        <f>VLOOKUP(E41,'LISTADO ATM'!$A$2:$C$901,3,0)</f>
        <v>ESTE</v>
      </c>
      <c r="B41" s="144" t="s">
        <v>2646</v>
      </c>
      <c r="C41" s="94">
        <v>44461.616585648146</v>
      </c>
      <c r="D41" s="94" t="s">
        <v>2174</v>
      </c>
      <c r="E41" s="136">
        <v>803</v>
      </c>
      <c r="F41" s="138" t="str">
        <f>VLOOKUP(E41,VIP!$A$2:$O16115,2,0)</f>
        <v>DRBR803</v>
      </c>
      <c r="G41" s="138" t="str">
        <f>VLOOKUP(E41,'LISTADO ATM'!$A$2:$B$900,2,0)</f>
        <v xml:space="preserve">ATM Hotel Be Live Canoa (Bayahibe) I </v>
      </c>
      <c r="H41" s="138" t="str">
        <f>VLOOKUP(E41,VIP!$A$2:$O21076,7,FALSE)</f>
        <v>Si</v>
      </c>
      <c r="I41" s="138" t="str">
        <f>VLOOKUP(E41,VIP!$A$2:$O13041,8,FALSE)</f>
        <v>Si</v>
      </c>
      <c r="J41" s="138" t="str">
        <f>VLOOKUP(E41,VIP!$A$2:$O12991,8,FALSE)</f>
        <v>Si</v>
      </c>
      <c r="K41" s="138" t="str">
        <f>VLOOKUP(E41,VIP!$A$2:$O16565,6,0)</f>
        <v>NO</v>
      </c>
      <c r="L41" s="143" t="s">
        <v>2238</v>
      </c>
      <c r="M41" s="156" t="s">
        <v>2530</v>
      </c>
      <c r="N41" s="93" t="s">
        <v>2630</v>
      </c>
      <c r="O41" s="138" t="s">
        <v>2445</v>
      </c>
      <c r="P41" s="143"/>
      <c r="Q41" s="157" t="s">
        <v>2816</v>
      </c>
      <c r="R41" s="99"/>
      <c r="S41" s="99"/>
      <c r="T41" s="99"/>
      <c r="U41" s="129"/>
      <c r="V41" s="68"/>
    </row>
    <row r="42" spans="1:27" ht="18" x14ac:dyDescent="0.25">
      <c r="A42" s="138" t="str">
        <f>VLOOKUP(E42,'LISTADO ATM'!$A$2:$C$901,3,0)</f>
        <v>DISTRITO NACIONAL</v>
      </c>
      <c r="B42" s="144" t="s">
        <v>2645</v>
      </c>
      <c r="C42" s="94">
        <v>44461.621481481481</v>
      </c>
      <c r="D42" s="94" t="s">
        <v>2440</v>
      </c>
      <c r="E42" s="136">
        <v>374</v>
      </c>
      <c r="F42" s="138" t="str">
        <f>VLOOKUP(E42,VIP!$A$2:$O16113,2,0)</f>
        <v>DRBR374</v>
      </c>
      <c r="G42" s="138" t="str">
        <f>VLOOKUP(E42,'LISTADO ATM'!$A$2:$B$900,2,0)</f>
        <v>Ofic. Dual Blue Mall #2</v>
      </c>
      <c r="H42" s="138" t="str">
        <f>VLOOKUP(E42,VIP!$A$2:$O21074,7,FALSE)</f>
        <v>Si</v>
      </c>
      <c r="I42" s="138" t="str">
        <f>VLOOKUP(E42,VIP!$A$2:$O13039,8,FALSE)</f>
        <v>Si</v>
      </c>
      <c r="J42" s="138" t="str">
        <f>VLOOKUP(E42,VIP!$A$2:$O12989,8,FALSE)</f>
        <v>Si</v>
      </c>
      <c r="K42" s="138" t="str">
        <f>VLOOKUP(E42,VIP!$A$2:$O16563,6,0)</f>
        <v>SI</v>
      </c>
      <c r="L42" s="143" t="s">
        <v>2606</v>
      </c>
      <c r="M42" s="156" t="s">
        <v>2530</v>
      </c>
      <c r="N42" s="93" t="s">
        <v>2443</v>
      </c>
      <c r="O42" s="138" t="s">
        <v>2444</v>
      </c>
      <c r="P42" s="143"/>
      <c r="Q42" s="157" t="s">
        <v>2818</v>
      </c>
      <c r="R42" s="99"/>
      <c r="S42" s="99"/>
      <c r="T42" s="99"/>
      <c r="U42" s="129"/>
      <c r="V42" s="68"/>
    </row>
    <row r="43" spans="1:27" ht="18" x14ac:dyDescent="0.25">
      <c r="A43" s="138" t="str">
        <f>VLOOKUP(E43,'LISTADO ATM'!$A$2:$C$901,3,0)</f>
        <v>ESTE</v>
      </c>
      <c r="B43" s="144" t="s">
        <v>2644</v>
      </c>
      <c r="C43" s="94">
        <v>44461.623171296298</v>
      </c>
      <c r="D43" s="94" t="s">
        <v>2459</v>
      </c>
      <c r="E43" s="136">
        <v>631</v>
      </c>
      <c r="F43" s="138" t="str">
        <f>VLOOKUP(E43,VIP!$A$2:$O16112,2,0)</f>
        <v>DRBR417</v>
      </c>
      <c r="G43" s="138" t="str">
        <f>VLOOKUP(E43,'LISTADO ATM'!$A$2:$B$900,2,0)</f>
        <v xml:space="preserve">ATM ASOCODEQUI (San Pedro) </v>
      </c>
      <c r="H43" s="138" t="str">
        <f>VLOOKUP(E43,VIP!$A$2:$O21073,7,FALSE)</f>
        <v>Si</v>
      </c>
      <c r="I43" s="138" t="str">
        <f>VLOOKUP(E43,VIP!$A$2:$O13038,8,FALSE)</f>
        <v>Si</v>
      </c>
      <c r="J43" s="138" t="str">
        <f>VLOOKUP(E43,VIP!$A$2:$O12988,8,FALSE)</f>
        <v>Si</v>
      </c>
      <c r="K43" s="138" t="str">
        <f>VLOOKUP(E43,VIP!$A$2:$O16562,6,0)</f>
        <v>NO</v>
      </c>
      <c r="L43" s="143" t="s">
        <v>2628</v>
      </c>
      <c r="M43" s="156" t="s">
        <v>2530</v>
      </c>
      <c r="N43" s="93" t="s">
        <v>2443</v>
      </c>
      <c r="O43" s="138" t="s">
        <v>2616</v>
      </c>
      <c r="P43" s="143"/>
      <c r="Q43" s="157" t="s">
        <v>2817</v>
      </c>
      <c r="R43" s="99"/>
      <c r="S43" s="99"/>
      <c r="T43" s="99"/>
      <c r="U43" s="129"/>
      <c r="V43" s="68"/>
    </row>
    <row r="44" spans="1:27" ht="18" x14ac:dyDescent="0.25">
      <c r="A44" s="138" t="str">
        <f>VLOOKUP(E44,'LISTADO ATM'!$A$2:$C$901,3,0)</f>
        <v>SUR</v>
      </c>
      <c r="B44" s="144" t="s">
        <v>2643</v>
      </c>
      <c r="C44" s="94">
        <v>44461.625150462962</v>
      </c>
      <c r="D44" s="94" t="s">
        <v>2440</v>
      </c>
      <c r="E44" s="136">
        <v>512</v>
      </c>
      <c r="F44" s="138" t="str">
        <f>VLOOKUP(E44,VIP!$A$2:$O16111,2,0)</f>
        <v>DRBR512</v>
      </c>
      <c r="G44" s="138" t="str">
        <f>VLOOKUP(E44,'LISTADO ATM'!$A$2:$B$900,2,0)</f>
        <v>ATM Plaza Jesús Ferreira</v>
      </c>
      <c r="H44" s="138" t="str">
        <f>VLOOKUP(E44,VIP!$A$2:$O21072,7,FALSE)</f>
        <v>N/A</v>
      </c>
      <c r="I44" s="138" t="str">
        <f>VLOOKUP(E44,VIP!$A$2:$O13037,8,FALSE)</f>
        <v>N/A</v>
      </c>
      <c r="J44" s="138" t="str">
        <f>VLOOKUP(E44,VIP!$A$2:$O12987,8,FALSE)</f>
        <v>N/A</v>
      </c>
      <c r="K44" s="138" t="str">
        <f>VLOOKUP(E44,VIP!$A$2:$O16561,6,0)</f>
        <v>N/A</v>
      </c>
      <c r="L44" s="143" t="s">
        <v>2409</v>
      </c>
      <c r="M44" s="156" t="s">
        <v>2530</v>
      </c>
      <c r="N44" s="93" t="s">
        <v>2443</v>
      </c>
      <c r="O44" s="138" t="s">
        <v>2444</v>
      </c>
      <c r="P44" s="143"/>
      <c r="Q44" s="94">
        <v>44462.803472222222</v>
      </c>
      <c r="R44" s="99"/>
      <c r="S44" s="99"/>
      <c r="T44" s="99"/>
      <c r="U44" s="129"/>
      <c r="V44" s="68"/>
    </row>
    <row r="45" spans="1:27" ht="18" x14ac:dyDescent="0.25">
      <c r="A45" s="138" t="str">
        <f>VLOOKUP(E45,'LISTADO ATM'!$A$2:$C$901,3,0)</f>
        <v>DISTRITO NACIONAL</v>
      </c>
      <c r="B45" s="144" t="s">
        <v>2642</v>
      </c>
      <c r="C45" s="94">
        <v>44461.626076388886</v>
      </c>
      <c r="D45" s="94" t="s">
        <v>2174</v>
      </c>
      <c r="E45" s="136">
        <v>349</v>
      </c>
      <c r="F45" s="138" t="str">
        <f>VLOOKUP(E45,VIP!$A$2:$O16109,2,0)</f>
        <v>DRBR349</v>
      </c>
      <c r="G45" s="138" t="str">
        <f>VLOOKUP(E45,'LISTADO ATM'!$A$2:$B$900,2,0)</f>
        <v>ATM SENASA</v>
      </c>
      <c r="H45" s="138" t="str">
        <f>VLOOKUP(E45,VIP!$A$2:$O21070,7,FALSE)</f>
        <v>Si</v>
      </c>
      <c r="I45" s="138" t="str">
        <f>VLOOKUP(E45,VIP!$A$2:$O13035,8,FALSE)</f>
        <v>Si</v>
      </c>
      <c r="J45" s="138" t="str">
        <f>VLOOKUP(E45,VIP!$A$2:$O12985,8,FALSE)</f>
        <v>Si</v>
      </c>
      <c r="K45" s="138" t="str">
        <f>VLOOKUP(E45,VIP!$A$2:$O16559,6,0)</f>
        <v>NO</v>
      </c>
      <c r="L45" s="143" t="s">
        <v>2455</v>
      </c>
      <c r="M45" s="156" t="s">
        <v>2530</v>
      </c>
      <c r="N45" s="93" t="s">
        <v>2443</v>
      </c>
      <c r="O45" s="138" t="s">
        <v>2445</v>
      </c>
      <c r="P45" s="143"/>
      <c r="Q45" s="157" t="s">
        <v>2841</v>
      </c>
      <c r="R45" s="99"/>
      <c r="S45" s="99"/>
      <c r="T45" s="99"/>
      <c r="U45" s="129"/>
      <c r="V45" s="68"/>
    </row>
    <row r="46" spans="1:27" ht="18" x14ac:dyDescent="0.25">
      <c r="A46" s="138" t="str">
        <f>VLOOKUP(E46,'LISTADO ATM'!$A$2:$C$901,3,0)</f>
        <v>SUR</v>
      </c>
      <c r="B46" s="144" t="s">
        <v>2641</v>
      </c>
      <c r="C46" s="94">
        <v>44461.626562500001</v>
      </c>
      <c r="D46" s="94" t="s">
        <v>2459</v>
      </c>
      <c r="E46" s="136">
        <v>182</v>
      </c>
      <c r="F46" s="138" t="str">
        <f>VLOOKUP(E46,VIP!$A$2:$O16108,2,0)</f>
        <v>DRBR182</v>
      </c>
      <c r="G46" s="138" t="str">
        <f>VLOOKUP(E46,'LISTADO ATM'!$A$2:$B$900,2,0)</f>
        <v xml:space="preserve">ATM Barahona Comb </v>
      </c>
      <c r="H46" s="138" t="str">
        <f>VLOOKUP(E46,VIP!$A$2:$O21069,7,FALSE)</f>
        <v>Si</v>
      </c>
      <c r="I46" s="138" t="str">
        <f>VLOOKUP(E46,VIP!$A$2:$O13034,8,FALSE)</f>
        <v>Si</v>
      </c>
      <c r="J46" s="138" t="str">
        <f>VLOOKUP(E46,VIP!$A$2:$O12984,8,FALSE)</f>
        <v>Si</v>
      </c>
      <c r="K46" s="138" t="str">
        <f>VLOOKUP(E46,VIP!$A$2:$O16558,6,0)</f>
        <v>NO</v>
      </c>
      <c r="L46" s="143" t="s">
        <v>2409</v>
      </c>
      <c r="M46" s="156" t="s">
        <v>2530</v>
      </c>
      <c r="N46" s="93" t="s">
        <v>2443</v>
      </c>
      <c r="O46" s="138" t="s">
        <v>2616</v>
      </c>
      <c r="P46" s="143"/>
      <c r="Q46" s="157" t="s">
        <v>2770</v>
      </c>
      <c r="R46" s="99"/>
      <c r="S46" s="99"/>
      <c r="T46" s="99"/>
      <c r="U46" s="129"/>
      <c r="V46" s="68"/>
    </row>
    <row r="47" spans="1:27" ht="18" x14ac:dyDescent="0.25">
      <c r="A47" s="138" t="str">
        <f>VLOOKUP(E47,'LISTADO ATM'!$A$2:$C$901,3,0)</f>
        <v>SUR</v>
      </c>
      <c r="B47" s="144" t="s">
        <v>2699</v>
      </c>
      <c r="C47" s="94">
        <v>44461.63658564815</v>
      </c>
      <c r="D47" s="94" t="s">
        <v>2440</v>
      </c>
      <c r="E47" s="136">
        <v>592</v>
      </c>
      <c r="F47" s="138" t="str">
        <f>VLOOKUP(E47,VIP!$A$2:$O16153,2,0)</f>
        <v>DRBR081</v>
      </c>
      <c r="G47" s="138" t="str">
        <f>VLOOKUP(E47,'LISTADO ATM'!$A$2:$B$900,2,0)</f>
        <v xml:space="preserve">ATM Centro de Caja San Cristóbal I </v>
      </c>
      <c r="H47" s="138" t="str">
        <f>VLOOKUP(E47,VIP!$A$2:$O21114,7,FALSE)</f>
        <v>Si</v>
      </c>
      <c r="I47" s="138" t="str">
        <f>VLOOKUP(E47,VIP!$A$2:$O13079,8,FALSE)</f>
        <v>Si</v>
      </c>
      <c r="J47" s="138" t="str">
        <f>VLOOKUP(E47,VIP!$A$2:$O13029,8,FALSE)</f>
        <v>Si</v>
      </c>
      <c r="K47" s="138" t="str">
        <f>VLOOKUP(E47,VIP!$A$2:$O16603,6,0)</f>
        <v>SI</v>
      </c>
      <c r="L47" s="143" t="s">
        <v>2409</v>
      </c>
      <c r="M47" s="93" t="s">
        <v>2437</v>
      </c>
      <c r="N47" s="93" t="s">
        <v>2443</v>
      </c>
      <c r="O47" s="138" t="s">
        <v>2444</v>
      </c>
      <c r="P47" s="143"/>
      <c r="Q47" s="134" t="s">
        <v>2409</v>
      </c>
      <c r="R47" s="99"/>
      <c r="S47" s="99"/>
      <c r="T47" s="99"/>
      <c r="U47" s="129"/>
      <c r="V47" s="68"/>
    </row>
    <row r="48" spans="1:27" ht="18" x14ac:dyDescent="0.25">
      <c r="A48" s="138" t="str">
        <f>VLOOKUP(E48,'LISTADO ATM'!$A$2:$C$901,3,0)</f>
        <v>DISTRITO NACIONAL</v>
      </c>
      <c r="B48" s="144" t="s">
        <v>2698</v>
      </c>
      <c r="C48" s="94">
        <v>44461.641550925924</v>
      </c>
      <c r="D48" s="94" t="s">
        <v>2459</v>
      </c>
      <c r="E48" s="136">
        <v>713</v>
      </c>
      <c r="F48" s="138" t="str">
        <f>VLOOKUP(E48,VIP!$A$2:$O16151,2,0)</f>
        <v>DRBR016</v>
      </c>
      <c r="G48" s="138" t="str">
        <f>VLOOKUP(E48,'LISTADO ATM'!$A$2:$B$900,2,0)</f>
        <v xml:space="preserve">ATM Oficina Las Américas </v>
      </c>
      <c r="H48" s="138" t="str">
        <f>VLOOKUP(E48,VIP!$A$2:$O21112,7,FALSE)</f>
        <v>Si</v>
      </c>
      <c r="I48" s="138" t="str">
        <f>VLOOKUP(E48,VIP!$A$2:$O13077,8,FALSE)</f>
        <v>Si</v>
      </c>
      <c r="J48" s="138" t="str">
        <f>VLOOKUP(E48,VIP!$A$2:$O13027,8,FALSE)</f>
        <v>Si</v>
      </c>
      <c r="K48" s="138" t="str">
        <f>VLOOKUP(E48,VIP!$A$2:$O16601,6,0)</f>
        <v>NO</v>
      </c>
      <c r="L48" s="143" t="s">
        <v>2409</v>
      </c>
      <c r="M48" s="156" t="s">
        <v>2530</v>
      </c>
      <c r="N48" s="93" t="s">
        <v>2443</v>
      </c>
      <c r="O48" s="138" t="s">
        <v>2616</v>
      </c>
      <c r="P48" s="143"/>
      <c r="Q48" s="157" t="s">
        <v>2830</v>
      </c>
      <c r="R48" s="99"/>
      <c r="S48" s="99"/>
      <c r="T48" s="99"/>
      <c r="U48" s="129"/>
      <c r="V48" s="68"/>
    </row>
    <row r="49" spans="1:22" ht="18" x14ac:dyDescent="0.25">
      <c r="A49" s="138" t="str">
        <f>VLOOKUP(E49,'LISTADO ATM'!$A$2:$C$901,3,0)</f>
        <v>DISTRITO NACIONAL</v>
      </c>
      <c r="B49" s="144" t="s">
        <v>2697</v>
      </c>
      <c r="C49" s="94">
        <v>44461.642488425925</v>
      </c>
      <c r="D49" s="94" t="s">
        <v>2459</v>
      </c>
      <c r="E49" s="136">
        <v>745</v>
      </c>
      <c r="F49" s="138" t="str">
        <f>VLOOKUP(E49,VIP!$A$2:$O16150,2,0)</f>
        <v>DRBR027</v>
      </c>
      <c r="G49" s="138" t="str">
        <f>VLOOKUP(E49,'LISTADO ATM'!$A$2:$B$900,2,0)</f>
        <v xml:space="preserve">ATM Oficina Ave. Duarte </v>
      </c>
      <c r="H49" s="138" t="str">
        <f>VLOOKUP(E49,VIP!$A$2:$O21111,7,FALSE)</f>
        <v>No</v>
      </c>
      <c r="I49" s="138" t="str">
        <f>VLOOKUP(E49,VIP!$A$2:$O13076,8,FALSE)</f>
        <v>No</v>
      </c>
      <c r="J49" s="138" t="str">
        <f>VLOOKUP(E49,VIP!$A$2:$O13026,8,FALSE)</f>
        <v>No</v>
      </c>
      <c r="K49" s="138" t="str">
        <f>VLOOKUP(E49,VIP!$A$2:$O16600,6,0)</f>
        <v>NO</v>
      </c>
      <c r="L49" s="143" t="s">
        <v>2409</v>
      </c>
      <c r="M49" s="156" t="s">
        <v>2530</v>
      </c>
      <c r="N49" s="93" t="s">
        <v>2443</v>
      </c>
      <c r="O49" s="138" t="s">
        <v>2616</v>
      </c>
      <c r="P49" s="143"/>
      <c r="Q49" s="157" t="s">
        <v>2830</v>
      </c>
      <c r="R49" s="99"/>
      <c r="S49" s="99"/>
      <c r="T49" s="99"/>
      <c r="U49" s="129"/>
      <c r="V49" s="68"/>
    </row>
    <row r="50" spans="1:22" ht="18" x14ac:dyDescent="0.25">
      <c r="A50" s="138" t="str">
        <f>VLOOKUP(E50,'LISTADO ATM'!$A$2:$C$901,3,0)</f>
        <v>ESTE</v>
      </c>
      <c r="B50" s="144" t="s">
        <v>2696</v>
      </c>
      <c r="C50" s="94">
        <v>44461.64403935185</v>
      </c>
      <c r="D50" s="94" t="s">
        <v>2459</v>
      </c>
      <c r="E50" s="136">
        <v>429</v>
      </c>
      <c r="F50" s="138" t="str">
        <f>VLOOKUP(E50,VIP!$A$2:$O16149,2,0)</f>
        <v>DRBR429</v>
      </c>
      <c r="G50" s="138" t="str">
        <f>VLOOKUP(E50,'LISTADO ATM'!$A$2:$B$900,2,0)</f>
        <v xml:space="preserve">ATM Oficina Jumbo La Romana </v>
      </c>
      <c r="H50" s="138" t="str">
        <f>VLOOKUP(E50,VIP!$A$2:$O21110,7,FALSE)</f>
        <v>Si</v>
      </c>
      <c r="I50" s="138" t="str">
        <f>VLOOKUP(E50,VIP!$A$2:$O13075,8,FALSE)</f>
        <v>Si</v>
      </c>
      <c r="J50" s="138" t="str">
        <f>VLOOKUP(E50,VIP!$A$2:$O13025,8,FALSE)</f>
        <v>Si</v>
      </c>
      <c r="K50" s="138" t="str">
        <f>VLOOKUP(E50,VIP!$A$2:$O16599,6,0)</f>
        <v>NO</v>
      </c>
      <c r="L50" s="143" t="s">
        <v>2409</v>
      </c>
      <c r="M50" s="156" t="s">
        <v>2530</v>
      </c>
      <c r="N50" s="93" t="s">
        <v>2443</v>
      </c>
      <c r="O50" s="138" t="s">
        <v>2616</v>
      </c>
      <c r="P50" s="143"/>
      <c r="Q50" s="157" t="s">
        <v>2825</v>
      </c>
      <c r="R50" s="99"/>
      <c r="S50" s="99"/>
      <c r="T50" s="99"/>
      <c r="U50" s="129"/>
      <c r="V50" s="68"/>
    </row>
    <row r="51" spans="1:22" ht="18" x14ac:dyDescent="0.25">
      <c r="A51" s="138" t="str">
        <f>VLOOKUP(E51,'LISTADO ATM'!$A$2:$C$901,3,0)</f>
        <v>DISTRITO NACIONAL</v>
      </c>
      <c r="B51" s="144" t="s">
        <v>2695</v>
      </c>
      <c r="C51" s="94">
        <v>44461.645231481481</v>
      </c>
      <c r="D51" s="94" t="s">
        <v>2440</v>
      </c>
      <c r="E51" s="136">
        <v>896</v>
      </c>
      <c r="F51" s="138" t="str">
        <f>VLOOKUP(E51,VIP!$A$2:$O16148,2,0)</f>
        <v>DRBR896</v>
      </c>
      <c r="G51" s="138" t="str">
        <f>VLOOKUP(E51,'LISTADO ATM'!$A$2:$B$900,2,0)</f>
        <v xml:space="preserve">ATM Campamento Militar 16 de Agosto I </v>
      </c>
      <c r="H51" s="138" t="str">
        <f>VLOOKUP(E51,VIP!$A$2:$O21109,7,FALSE)</f>
        <v>Si</v>
      </c>
      <c r="I51" s="138" t="str">
        <f>VLOOKUP(E51,VIP!$A$2:$O13074,8,FALSE)</f>
        <v>Si</v>
      </c>
      <c r="J51" s="138" t="str">
        <f>VLOOKUP(E51,VIP!$A$2:$O13024,8,FALSE)</f>
        <v>Si</v>
      </c>
      <c r="K51" s="138" t="str">
        <f>VLOOKUP(E51,VIP!$A$2:$O16598,6,0)</f>
        <v>NO</v>
      </c>
      <c r="L51" s="143" t="s">
        <v>2409</v>
      </c>
      <c r="M51" s="156" t="s">
        <v>2530</v>
      </c>
      <c r="N51" s="93" t="s">
        <v>2443</v>
      </c>
      <c r="O51" s="138" t="s">
        <v>2444</v>
      </c>
      <c r="P51" s="143"/>
      <c r="Q51" s="94">
        <v>44462.803472222222</v>
      </c>
      <c r="R51" s="99"/>
      <c r="S51" s="99"/>
      <c r="T51" s="99"/>
      <c r="U51" s="129"/>
      <c r="V51" s="68"/>
    </row>
    <row r="52" spans="1:22" ht="18" x14ac:dyDescent="0.25">
      <c r="A52" s="138" t="str">
        <f>VLOOKUP(E52,'LISTADO ATM'!$A$2:$C$901,3,0)</f>
        <v>DISTRITO NACIONAL</v>
      </c>
      <c r="B52" s="144" t="s">
        <v>2694</v>
      </c>
      <c r="C52" s="94">
        <v>44461.646319444444</v>
      </c>
      <c r="D52" s="94" t="s">
        <v>2440</v>
      </c>
      <c r="E52" s="136">
        <v>839</v>
      </c>
      <c r="F52" s="138" t="str">
        <f>VLOOKUP(E52,VIP!$A$2:$O16147,2,0)</f>
        <v>DRBR839</v>
      </c>
      <c r="G52" s="138" t="str">
        <f>VLOOKUP(E52,'LISTADO ATM'!$A$2:$B$900,2,0)</f>
        <v xml:space="preserve">ATM INAPA </v>
      </c>
      <c r="H52" s="138" t="str">
        <f>VLOOKUP(E52,VIP!$A$2:$O21108,7,FALSE)</f>
        <v>Si</v>
      </c>
      <c r="I52" s="138" t="str">
        <f>VLOOKUP(E52,VIP!$A$2:$O13073,8,FALSE)</f>
        <v>Si</v>
      </c>
      <c r="J52" s="138" t="str">
        <f>VLOOKUP(E52,VIP!$A$2:$O13023,8,FALSE)</f>
        <v>Si</v>
      </c>
      <c r="K52" s="138" t="str">
        <f>VLOOKUP(E52,VIP!$A$2:$O16597,6,0)</f>
        <v>NO</v>
      </c>
      <c r="L52" s="143" t="s">
        <v>2409</v>
      </c>
      <c r="M52" s="156" t="s">
        <v>2530</v>
      </c>
      <c r="N52" s="93" t="s">
        <v>2443</v>
      </c>
      <c r="O52" s="138" t="s">
        <v>2444</v>
      </c>
      <c r="P52" s="143"/>
      <c r="Q52" s="157" t="s">
        <v>2831</v>
      </c>
      <c r="R52" s="99"/>
      <c r="S52" s="99"/>
      <c r="T52" s="99"/>
      <c r="U52" s="129"/>
      <c r="V52" s="68"/>
    </row>
    <row r="53" spans="1:22" ht="18" x14ac:dyDescent="0.25">
      <c r="A53" s="138" t="str">
        <f>VLOOKUP(E53,'LISTADO ATM'!$A$2:$C$901,3,0)</f>
        <v>NORTE</v>
      </c>
      <c r="B53" s="144" t="s">
        <v>2693</v>
      </c>
      <c r="C53" s="94">
        <v>44461.650011574071</v>
      </c>
      <c r="D53" s="94" t="s">
        <v>2614</v>
      </c>
      <c r="E53" s="136">
        <v>807</v>
      </c>
      <c r="F53" s="138" t="str">
        <f>VLOOKUP(E53,VIP!$A$2:$O16144,2,0)</f>
        <v>DRBR207</v>
      </c>
      <c r="G53" s="138" t="str">
        <f>VLOOKUP(E53,'LISTADO ATM'!$A$2:$B$900,2,0)</f>
        <v xml:space="preserve">ATM S/M Morel (Mao) </v>
      </c>
      <c r="H53" s="138" t="str">
        <f>VLOOKUP(E53,VIP!$A$2:$O21105,7,FALSE)</f>
        <v>Si</v>
      </c>
      <c r="I53" s="138" t="str">
        <f>VLOOKUP(E53,VIP!$A$2:$O13070,8,FALSE)</f>
        <v>Si</v>
      </c>
      <c r="J53" s="138" t="str">
        <f>VLOOKUP(E53,VIP!$A$2:$O13020,8,FALSE)</f>
        <v>Si</v>
      </c>
      <c r="K53" s="138" t="str">
        <f>VLOOKUP(E53,VIP!$A$2:$O16594,6,0)</f>
        <v>SI</v>
      </c>
      <c r="L53" s="143" t="s">
        <v>2409</v>
      </c>
      <c r="M53" s="156" t="s">
        <v>2530</v>
      </c>
      <c r="N53" s="93" t="s">
        <v>2443</v>
      </c>
      <c r="O53" s="138" t="s">
        <v>2615</v>
      </c>
      <c r="P53" s="143"/>
      <c r="Q53" s="157" t="s">
        <v>2831</v>
      </c>
      <c r="R53" s="99"/>
      <c r="S53" s="99"/>
      <c r="T53" s="99"/>
      <c r="U53" s="129"/>
      <c r="V53" s="68"/>
    </row>
    <row r="54" spans="1:22" ht="18" x14ac:dyDescent="0.25">
      <c r="A54" s="138" t="str">
        <f>VLOOKUP(E54,'LISTADO ATM'!$A$2:$C$901,3,0)</f>
        <v>SUR</v>
      </c>
      <c r="B54" s="144" t="s">
        <v>2692</v>
      </c>
      <c r="C54" s="94">
        <v>44461.651134259257</v>
      </c>
      <c r="D54" s="94" t="s">
        <v>2459</v>
      </c>
      <c r="E54" s="136">
        <v>817</v>
      </c>
      <c r="F54" s="138" t="str">
        <f>VLOOKUP(E54,VIP!$A$2:$O16143,2,0)</f>
        <v>DRBR817</v>
      </c>
      <c r="G54" s="138" t="str">
        <f>VLOOKUP(E54,'LISTADO ATM'!$A$2:$B$900,2,0)</f>
        <v xml:space="preserve">ATM Ayuntamiento Sabana Larga (San José de Ocoa) </v>
      </c>
      <c r="H54" s="138" t="str">
        <f>VLOOKUP(E54,VIP!$A$2:$O21104,7,FALSE)</f>
        <v>Si</v>
      </c>
      <c r="I54" s="138" t="str">
        <f>VLOOKUP(E54,VIP!$A$2:$O13069,8,FALSE)</f>
        <v>Si</v>
      </c>
      <c r="J54" s="138" t="str">
        <f>VLOOKUP(E54,VIP!$A$2:$O13019,8,FALSE)</f>
        <v>Si</v>
      </c>
      <c r="K54" s="138" t="str">
        <f>VLOOKUP(E54,VIP!$A$2:$O16593,6,0)</f>
        <v>NO</v>
      </c>
      <c r="L54" s="143" t="s">
        <v>2409</v>
      </c>
      <c r="M54" s="156" t="s">
        <v>2530</v>
      </c>
      <c r="N54" s="93" t="s">
        <v>2443</v>
      </c>
      <c r="O54" s="138" t="s">
        <v>2616</v>
      </c>
      <c r="P54" s="143"/>
      <c r="Q54" s="94">
        <v>44462.803472222222</v>
      </c>
      <c r="R54" s="99"/>
      <c r="S54" s="99"/>
      <c r="T54" s="99"/>
      <c r="U54" s="129"/>
      <c r="V54" s="68"/>
    </row>
    <row r="55" spans="1:22" ht="18" x14ac:dyDescent="0.25">
      <c r="A55" s="138" t="str">
        <f>VLOOKUP(E55,'LISTADO ATM'!$A$2:$C$901,3,0)</f>
        <v>NORTE</v>
      </c>
      <c r="B55" s="144" t="s">
        <v>2691</v>
      </c>
      <c r="C55" s="94">
        <v>44461.664340277777</v>
      </c>
      <c r="D55" s="94" t="s">
        <v>2459</v>
      </c>
      <c r="E55" s="136">
        <v>405</v>
      </c>
      <c r="F55" s="138" t="str">
        <f>VLOOKUP(E55,VIP!$A$2:$O16142,2,0)</f>
        <v>DRBR405</v>
      </c>
      <c r="G55" s="138" t="str">
        <f>VLOOKUP(E55,'LISTADO ATM'!$A$2:$B$900,2,0)</f>
        <v xml:space="preserve">ATM UNP Loma de Cabrera </v>
      </c>
      <c r="H55" s="138" t="str">
        <f>VLOOKUP(E55,VIP!$A$2:$O21103,7,FALSE)</f>
        <v>Si</v>
      </c>
      <c r="I55" s="138" t="str">
        <f>VLOOKUP(E55,VIP!$A$2:$O13068,8,FALSE)</f>
        <v>Si</v>
      </c>
      <c r="J55" s="138" t="str">
        <f>VLOOKUP(E55,VIP!$A$2:$O13018,8,FALSE)</f>
        <v>Si</v>
      </c>
      <c r="K55" s="138" t="str">
        <f>VLOOKUP(E55,VIP!$A$2:$O16592,6,0)</f>
        <v>NO</v>
      </c>
      <c r="L55" s="143" t="s">
        <v>2628</v>
      </c>
      <c r="M55" s="156" t="s">
        <v>2530</v>
      </c>
      <c r="N55" s="93" t="s">
        <v>2443</v>
      </c>
      <c r="O55" s="138" t="s">
        <v>2616</v>
      </c>
      <c r="P55" s="143"/>
      <c r="Q55" s="157" t="s">
        <v>2763</v>
      </c>
      <c r="R55" s="99"/>
      <c r="S55" s="99"/>
      <c r="T55" s="99"/>
      <c r="U55" s="129"/>
      <c r="V55" s="68"/>
    </row>
    <row r="56" spans="1:22" ht="18" x14ac:dyDescent="0.25">
      <c r="A56" s="138" t="str">
        <f>VLOOKUP(E56,'LISTADO ATM'!$A$2:$C$901,3,0)</f>
        <v>DISTRITO NACIONAL</v>
      </c>
      <c r="B56" s="144" t="s">
        <v>2690</v>
      </c>
      <c r="C56" s="94">
        <v>44461.686527777776</v>
      </c>
      <c r="D56" s="94" t="s">
        <v>2174</v>
      </c>
      <c r="E56" s="136">
        <v>382</v>
      </c>
      <c r="F56" s="138" t="str">
        <f>VLOOKUP(E56,VIP!$A$2:$O16140,2,0)</f>
        <v xml:space="preserve">DRBR382 </v>
      </c>
      <c r="G56" s="138" t="str">
        <f>VLOOKUP(E56,'LISTADO ATM'!$A$2:$B$900,2,0)</f>
        <v>ATM Estacion Del Metro Maria Montes</v>
      </c>
      <c r="H56" s="138" t="str">
        <f>VLOOKUP(E56,VIP!$A$2:$O21101,7,FALSE)</f>
        <v>N/A</v>
      </c>
      <c r="I56" s="138" t="str">
        <f>VLOOKUP(E56,VIP!$A$2:$O13066,8,FALSE)</f>
        <v>N/A</v>
      </c>
      <c r="J56" s="138" t="str">
        <f>VLOOKUP(E56,VIP!$A$2:$O13016,8,FALSE)</f>
        <v>N/A</v>
      </c>
      <c r="K56" s="138" t="str">
        <f>VLOOKUP(E56,VIP!$A$2:$O16590,6,0)</f>
        <v>N/A</v>
      </c>
      <c r="L56" s="143" t="s">
        <v>2455</v>
      </c>
      <c r="M56" s="93" t="s">
        <v>2437</v>
      </c>
      <c r="N56" s="93" t="s">
        <v>2443</v>
      </c>
      <c r="O56" s="138" t="s">
        <v>2445</v>
      </c>
      <c r="P56" s="143"/>
      <c r="Q56" s="134" t="s">
        <v>2455</v>
      </c>
      <c r="R56" s="99"/>
      <c r="S56" s="99"/>
      <c r="T56" s="99"/>
      <c r="U56" s="129"/>
      <c r="V56" s="68"/>
    </row>
    <row r="57" spans="1:22" ht="18" x14ac:dyDescent="0.25">
      <c r="A57" s="138" t="str">
        <f>VLOOKUP(E57,'LISTADO ATM'!$A$2:$C$901,3,0)</f>
        <v>DISTRITO NACIONAL</v>
      </c>
      <c r="B57" s="144" t="s">
        <v>2689</v>
      </c>
      <c r="C57" s="94">
        <v>44461.693923611114</v>
      </c>
      <c r="D57" s="94" t="s">
        <v>2440</v>
      </c>
      <c r="E57" s="136">
        <v>611</v>
      </c>
      <c r="F57" s="138" t="str">
        <f>VLOOKUP(E57,VIP!$A$2:$O16139,2,0)</f>
        <v>DRBR611</v>
      </c>
      <c r="G57" s="138" t="str">
        <f>VLOOKUP(E57,'LISTADO ATM'!$A$2:$B$900,2,0)</f>
        <v xml:space="preserve">ATM DGII Sede Central </v>
      </c>
      <c r="H57" s="138" t="str">
        <f>VLOOKUP(E57,VIP!$A$2:$O21100,7,FALSE)</f>
        <v>Si</v>
      </c>
      <c r="I57" s="138" t="str">
        <f>VLOOKUP(E57,VIP!$A$2:$O13065,8,FALSE)</f>
        <v>Si</v>
      </c>
      <c r="J57" s="138" t="str">
        <f>VLOOKUP(E57,VIP!$A$2:$O13015,8,FALSE)</f>
        <v>Si</v>
      </c>
      <c r="K57" s="138" t="str">
        <f>VLOOKUP(E57,VIP!$A$2:$O16589,6,0)</f>
        <v>NO</v>
      </c>
      <c r="L57" s="143" t="s">
        <v>2433</v>
      </c>
      <c r="M57" s="156" t="s">
        <v>2530</v>
      </c>
      <c r="N57" s="93" t="s">
        <v>2443</v>
      </c>
      <c r="O57" s="138" t="s">
        <v>2444</v>
      </c>
      <c r="P57" s="143"/>
      <c r="Q57" s="157" t="s">
        <v>2766</v>
      </c>
      <c r="R57" s="99"/>
      <c r="S57" s="99"/>
      <c r="T57" s="99"/>
      <c r="U57" s="129"/>
      <c r="V57" s="68"/>
    </row>
    <row r="58" spans="1:22" ht="18" x14ac:dyDescent="0.25">
      <c r="A58" s="138" t="str">
        <f>VLOOKUP(E58,'LISTADO ATM'!$A$2:$C$901,3,0)</f>
        <v>DISTRITO NACIONAL</v>
      </c>
      <c r="B58" s="144" t="s">
        <v>2688</v>
      </c>
      <c r="C58" s="94">
        <v>44461.696979166663</v>
      </c>
      <c r="D58" s="94" t="s">
        <v>2440</v>
      </c>
      <c r="E58" s="136">
        <v>486</v>
      </c>
      <c r="F58" s="138" t="str">
        <f>VLOOKUP(E58,VIP!$A$2:$O16138,2,0)</f>
        <v>DRBR486</v>
      </c>
      <c r="G58" s="138" t="str">
        <f>VLOOKUP(E58,'LISTADO ATM'!$A$2:$B$900,2,0)</f>
        <v xml:space="preserve">ATM Olé La Caleta </v>
      </c>
      <c r="H58" s="138" t="str">
        <f>VLOOKUP(E58,VIP!$A$2:$O21099,7,FALSE)</f>
        <v>Si</v>
      </c>
      <c r="I58" s="138" t="str">
        <f>VLOOKUP(E58,VIP!$A$2:$O13064,8,FALSE)</f>
        <v>Si</v>
      </c>
      <c r="J58" s="138" t="str">
        <f>VLOOKUP(E58,VIP!$A$2:$O13014,8,FALSE)</f>
        <v>Si</v>
      </c>
      <c r="K58" s="138" t="str">
        <f>VLOOKUP(E58,VIP!$A$2:$O16588,6,0)</f>
        <v>NO</v>
      </c>
      <c r="L58" s="143" t="s">
        <v>2433</v>
      </c>
      <c r="M58" s="156" t="s">
        <v>2530</v>
      </c>
      <c r="N58" s="93" t="s">
        <v>2443</v>
      </c>
      <c r="O58" s="138" t="s">
        <v>2444</v>
      </c>
      <c r="P58" s="143"/>
      <c r="Q58" s="157" t="s">
        <v>2822</v>
      </c>
      <c r="R58" s="99"/>
      <c r="S58" s="99"/>
      <c r="T58" s="99"/>
      <c r="U58" s="129"/>
      <c r="V58" s="68"/>
    </row>
    <row r="59" spans="1:22" ht="18" x14ac:dyDescent="0.25">
      <c r="A59" s="138" t="str">
        <f>VLOOKUP(E59,'LISTADO ATM'!$A$2:$C$901,3,0)</f>
        <v>NORTE</v>
      </c>
      <c r="B59" s="144" t="s">
        <v>2687</v>
      </c>
      <c r="C59" s="94">
        <v>44461.703321759262</v>
      </c>
      <c r="D59" s="94" t="s">
        <v>2459</v>
      </c>
      <c r="E59" s="136">
        <v>778</v>
      </c>
      <c r="F59" s="138" t="str">
        <f>VLOOKUP(E59,VIP!$A$2:$O16137,2,0)</f>
        <v>DRBR202</v>
      </c>
      <c r="G59" s="138" t="str">
        <f>VLOOKUP(E59,'LISTADO ATM'!$A$2:$B$900,2,0)</f>
        <v xml:space="preserve">ATM Oficina Esperanza (Mao) </v>
      </c>
      <c r="H59" s="138" t="str">
        <f>VLOOKUP(E59,VIP!$A$2:$O21098,7,FALSE)</f>
        <v>Si</v>
      </c>
      <c r="I59" s="138" t="str">
        <f>VLOOKUP(E59,VIP!$A$2:$O13063,8,FALSE)</f>
        <v>Si</v>
      </c>
      <c r="J59" s="138" t="str">
        <f>VLOOKUP(E59,VIP!$A$2:$O13013,8,FALSE)</f>
        <v>Si</v>
      </c>
      <c r="K59" s="138" t="str">
        <f>VLOOKUP(E59,VIP!$A$2:$O16587,6,0)</f>
        <v>NO</v>
      </c>
      <c r="L59" s="143" t="s">
        <v>2409</v>
      </c>
      <c r="M59" s="156" t="s">
        <v>2530</v>
      </c>
      <c r="N59" s="93" t="s">
        <v>2443</v>
      </c>
      <c r="O59" s="138" t="s">
        <v>2621</v>
      </c>
      <c r="P59" s="143"/>
      <c r="Q59" s="157" t="s">
        <v>2769</v>
      </c>
      <c r="R59" s="99"/>
      <c r="S59" s="99"/>
      <c r="T59" s="99"/>
      <c r="U59" s="129"/>
      <c r="V59" s="68"/>
    </row>
    <row r="60" spans="1:22" ht="18" x14ac:dyDescent="0.25">
      <c r="A60" s="138" t="str">
        <f>VLOOKUP(E60,'LISTADO ATM'!$A$2:$C$901,3,0)</f>
        <v>DISTRITO NACIONAL</v>
      </c>
      <c r="B60" s="144" t="s">
        <v>2686</v>
      </c>
      <c r="C60" s="94">
        <v>44461.716909722221</v>
      </c>
      <c r="D60" s="94" t="s">
        <v>2174</v>
      </c>
      <c r="E60" s="136">
        <v>325</v>
      </c>
      <c r="F60" s="138" t="str">
        <f>VLOOKUP(E60,VIP!$A$2:$O16136,2,0)</f>
        <v>DRBR325</v>
      </c>
      <c r="G60" s="138" t="str">
        <f>VLOOKUP(E60,'LISTADO ATM'!$A$2:$B$900,2,0)</f>
        <v>ATM Casa Edwin</v>
      </c>
      <c r="H60" s="138" t="str">
        <f>VLOOKUP(E60,VIP!$A$2:$O21097,7,FALSE)</f>
        <v>Si</v>
      </c>
      <c r="I60" s="138" t="str">
        <f>VLOOKUP(E60,VIP!$A$2:$O13062,8,FALSE)</f>
        <v>Si</v>
      </c>
      <c r="J60" s="138" t="str">
        <f>VLOOKUP(E60,VIP!$A$2:$O13012,8,FALSE)</f>
        <v>Si</v>
      </c>
      <c r="K60" s="138" t="str">
        <f>VLOOKUP(E60,VIP!$A$2:$O16586,6,0)</f>
        <v>NO</v>
      </c>
      <c r="L60" s="143" t="s">
        <v>2455</v>
      </c>
      <c r="M60" s="156" t="s">
        <v>2530</v>
      </c>
      <c r="N60" s="93" t="s">
        <v>2443</v>
      </c>
      <c r="O60" s="138" t="s">
        <v>2445</v>
      </c>
      <c r="P60" s="143"/>
      <c r="Q60" s="157" t="s">
        <v>2840</v>
      </c>
      <c r="R60" s="99"/>
      <c r="S60" s="99"/>
      <c r="T60" s="99"/>
      <c r="U60" s="129"/>
      <c r="V60" s="68"/>
    </row>
    <row r="61" spans="1:22" ht="18" x14ac:dyDescent="0.25">
      <c r="A61" s="138" t="str">
        <f>VLOOKUP(E61,'LISTADO ATM'!$A$2:$C$901,3,0)</f>
        <v>DISTRITO NACIONAL</v>
      </c>
      <c r="B61" s="144" t="s">
        <v>2685</v>
      </c>
      <c r="C61" s="94">
        <v>44461.720972222225</v>
      </c>
      <c r="D61" s="94" t="s">
        <v>2174</v>
      </c>
      <c r="E61" s="136">
        <v>420</v>
      </c>
      <c r="F61" s="138" t="str">
        <f>VLOOKUP(E61,VIP!$A$2:$O16135,2,0)</f>
        <v>DRBR420</v>
      </c>
      <c r="G61" s="138" t="str">
        <f>VLOOKUP(E61,'LISTADO ATM'!$A$2:$B$900,2,0)</f>
        <v xml:space="preserve">ATM DGII Av. Lincoln </v>
      </c>
      <c r="H61" s="138" t="str">
        <f>VLOOKUP(E61,VIP!$A$2:$O21096,7,FALSE)</f>
        <v>Si</v>
      </c>
      <c r="I61" s="138" t="str">
        <f>VLOOKUP(E61,VIP!$A$2:$O13061,8,FALSE)</f>
        <v>Si</v>
      </c>
      <c r="J61" s="138" t="str">
        <f>VLOOKUP(E61,VIP!$A$2:$O13011,8,FALSE)</f>
        <v>Si</v>
      </c>
      <c r="K61" s="138" t="str">
        <f>VLOOKUP(E61,VIP!$A$2:$O16585,6,0)</f>
        <v>NO</v>
      </c>
      <c r="L61" s="143" t="s">
        <v>2455</v>
      </c>
      <c r="M61" s="156" t="s">
        <v>2530</v>
      </c>
      <c r="N61" s="93" t="s">
        <v>2443</v>
      </c>
      <c r="O61" s="138" t="s">
        <v>2445</v>
      </c>
      <c r="P61" s="143"/>
      <c r="Q61" s="157" t="s">
        <v>2778</v>
      </c>
      <c r="R61" s="99"/>
      <c r="S61" s="99"/>
      <c r="T61" s="99"/>
      <c r="U61" s="129"/>
      <c r="V61" s="68"/>
    </row>
    <row r="62" spans="1:22" ht="18" x14ac:dyDescent="0.25">
      <c r="A62" s="138" t="str">
        <f>VLOOKUP(E62,'LISTADO ATM'!$A$2:$C$901,3,0)</f>
        <v>DISTRITO NACIONAL</v>
      </c>
      <c r="B62" s="144" t="s">
        <v>2684</v>
      </c>
      <c r="C62" s="94">
        <v>44461.722129629627</v>
      </c>
      <c r="D62" s="94" t="s">
        <v>2174</v>
      </c>
      <c r="E62" s="136">
        <v>718</v>
      </c>
      <c r="F62" s="138" t="str">
        <f>VLOOKUP(E62,VIP!$A$2:$O16134,2,0)</f>
        <v>DRBR24Y</v>
      </c>
      <c r="G62" s="138" t="str">
        <f>VLOOKUP(E62,'LISTADO ATM'!$A$2:$B$900,2,0)</f>
        <v xml:space="preserve">ATM Feria Ganadera </v>
      </c>
      <c r="H62" s="138" t="str">
        <f>VLOOKUP(E62,VIP!$A$2:$O21095,7,FALSE)</f>
        <v>Si</v>
      </c>
      <c r="I62" s="138" t="str">
        <f>VLOOKUP(E62,VIP!$A$2:$O13060,8,FALSE)</f>
        <v>Si</v>
      </c>
      <c r="J62" s="138" t="str">
        <f>VLOOKUP(E62,VIP!$A$2:$O13010,8,FALSE)</f>
        <v>Si</v>
      </c>
      <c r="K62" s="138" t="str">
        <f>VLOOKUP(E62,VIP!$A$2:$O16584,6,0)</f>
        <v>NO</v>
      </c>
      <c r="L62" s="143" t="s">
        <v>2238</v>
      </c>
      <c r="M62" s="156" t="s">
        <v>2530</v>
      </c>
      <c r="N62" s="93" t="s">
        <v>2443</v>
      </c>
      <c r="O62" s="138" t="s">
        <v>2445</v>
      </c>
      <c r="P62" s="143"/>
      <c r="Q62" s="157" t="s">
        <v>2815</v>
      </c>
      <c r="R62" s="99"/>
      <c r="S62" s="99"/>
      <c r="T62" s="99"/>
      <c r="U62" s="129"/>
      <c r="V62" s="68"/>
    </row>
    <row r="63" spans="1:22" ht="18" x14ac:dyDescent="0.25">
      <c r="A63" s="138" t="str">
        <f>VLOOKUP(E63,'LISTADO ATM'!$A$2:$C$901,3,0)</f>
        <v>DISTRITO NACIONAL</v>
      </c>
      <c r="B63" s="144" t="s">
        <v>2683</v>
      </c>
      <c r="C63" s="94">
        <v>44461.725497685184</v>
      </c>
      <c r="D63" s="94" t="s">
        <v>2174</v>
      </c>
      <c r="E63" s="136">
        <v>952</v>
      </c>
      <c r="F63" s="138" t="str">
        <f>VLOOKUP(E63,VIP!$A$2:$O16133,2,0)</f>
        <v>DRBR16L</v>
      </c>
      <c r="G63" s="138" t="str">
        <f>VLOOKUP(E63,'LISTADO ATM'!$A$2:$B$900,2,0)</f>
        <v xml:space="preserve">ATM Alvarez Rivas </v>
      </c>
      <c r="H63" s="138" t="str">
        <f>VLOOKUP(E63,VIP!$A$2:$O21094,7,FALSE)</f>
        <v>Si</v>
      </c>
      <c r="I63" s="138" t="str">
        <f>VLOOKUP(E63,VIP!$A$2:$O13059,8,FALSE)</f>
        <v>Si</v>
      </c>
      <c r="J63" s="138" t="str">
        <f>VLOOKUP(E63,VIP!$A$2:$O13009,8,FALSE)</f>
        <v>Si</v>
      </c>
      <c r="K63" s="138" t="str">
        <f>VLOOKUP(E63,VIP!$A$2:$O16583,6,0)</f>
        <v>NO</v>
      </c>
      <c r="L63" s="143" t="s">
        <v>2455</v>
      </c>
      <c r="M63" s="156" t="s">
        <v>2530</v>
      </c>
      <c r="N63" s="93" t="s">
        <v>2443</v>
      </c>
      <c r="O63" s="138" t="s">
        <v>2445</v>
      </c>
      <c r="P63" s="143"/>
      <c r="Q63" s="157" t="s">
        <v>2839</v>
      </c>
      <c r="R63" s="99"/>
      <c r="S63" s="99"/>
      <c r="T63" s="99"/>
      <c r="U63" s="129"/>
      <c r="V63" s="68"/>
    </row>
    <row r="64" spans="1:22" ht="18" x14ac:dyDescent="0.25">
      <c r="A64" s="138" t="str">
        <f>VLOOKUP(E64,'LISTADO ATM'!$A$2:$C$901,3,0)</f>
        <v>SUR</v>
      </c>
      <c r="B64" s="144" t="s">
        <v>2682</v>
      </c>
      <c r="C64" s="94">
        <v>44461.727141203701</v>
      </c>
      <c r="D64" s="94" t="s">
        <v>2174</v>
      </c>
      <c r="E64" s="136">
        <v>584</v>
      </c>
      <c r="F64" s="138" t="str">
        <f>VLOOKUP(E64,VIP!$A$2:$O16132,2,0)</f>
        <v>DRBR404</v>
      </c>
      <c r="G64" s="138" t="str">
        <f>VLOOKUP(E64,'LISTADO ATM'!$A$2:$B$900,2,0)</f>
        <v xml:space="preserve">ATM Oficina San Cristóbal I </v>
      </c>
      <c r="H64" s="138" t="str">
        <f>VLOOKUP(E64,VIP!$A$2:$O21093,7,FALSE)</f>
        <v>Si</v>
      </c>
      <c r="I64" s="138" t="str">
        <f>VLOOKUP(E64,VIP!$A$2:$O13058,8,FALSE)</f>
        <v>Si</v>
      </c>
      <c r="J64" s="138" t="str">
        <f>VLOOKUP(E64,VIP!$A$2:$O13008,8,FALSE)</f>
        <v>Si</v>
      </c>
      <c r="K64" s="138" t="str">
        <f>VLOOKUP(E64,VIP!$A$2:$O16582,6,0)</f>
        <v>SI</v>
      </c>
      <c r="L64" s="143" t="s">
        <v>2455</v>
      </c>
      <c r="M64" s="156" t="s">
        <v>2530</v>
      </c>
      <c r="N64" s="93" t="s">
        <v>2443</v>
      </c>
      <c r="O64" s="138" t="s">
        <v>2445</v>
      </c>
      <c r="P64" s="143"/>
      <c r="Q64" s="157" t="s">
        <v>2839</v>
      </c>
    </row>
    <row r="65" spans="1:17" ht="18" x14ac:dyDescent="0.25">
      <c r="A65" s="138" t="str">
        <f>VLOOKUP(E65,'LISTADO ATM'!$A$2:$C$901,3,0)</f>
        <v>DISTRITO NACIONAL</v>
      </c>
      <c r="B65" s="144" t="s">
        <v>2681</v>
      </c>
      <c r="C65" s="94">
        <v>44461.733865740738</v>
      </c>
      <c r="D65" s="94" t="s">
        <v>2174</v>
      </c>
      <c r="E65" s="136">
        <v>719</v>
      </c>
      <c r="F65" s="138" t="str">
        <f>VLOOKUP(E65,VIP!$A$2:$O16131,2,0)</f>
        <v>DRBR419</v>
      </c>
      <c r="G65" s="138" t="str">
        <f>VLOOKUP(E65,'LISTADO ATM'!$A$2:$B$900,2,0)</f>
        <v xml:space="preserve">ATM Ayuntamiento Municipal San Luís </v>
      </c>
      <c r="H65" s="138" t="str">
        <f>VLOOKUP(E65,VIP!$A$2:$O21092,7,FALSE)</f>
        <v>Si</v>
      </c>
      <c r="I65" s="138" t="str">
        <f>VLOOKUP(E65,VIP!$A$2:$O13057,8,FALSE)</f>
        <v>Si</v>
      </c>
      <c r="J65" s="138" t="str">
        <f>VLOOKUP(E65,VIP!$A$2:$O13007,8,FALSE)</f>
        <v>Si</v>
      </c>
      <c r="K65" s="138" t="str">
        <f>VLOOKUP(E65,VIP!$A$2:$O16581,6,0)</f>
        <v>NO</v>
      </c>
      <c r="L65" s="143" t="s">
        <v>2629</v>
      </c>
      <c r="M65" s="156" t="s">
        <v>2530</v>
      </c>
      <c r="N65" s="93" t="s">
        <v>2443</v>
      </c>
      <c r="O65" s="138" t="s">
        <v>2445</v>
      </c>
      <c r="P65" s="143"/>
      <c r="Q65" s="157" t="s">
        <v>2824</v>
      </c>
    </row>
    <row r="66" spans="1:17" ht="18" x14ac:dyDescent="0.25">
      <c r="A66" s="138" t="str">
        <f>VLOOKUP(E66,'LISTADO ATM'!$A$2:$C$901,3,0)</f>
        <v>DISTRITO NACIONAL</v>
      </c>
      <c r="B66" s="144" t="s">
        <v>2680</v>
      </c>
      <c r="C66" s="94">
        <v>44461.737245370372</v>
      </c>
      <c r="D66" s="94" t="s">
        <v>2174</v>
      </c>
      <c r="E66" s="136">
        <v>248</v>
      </c>
      <c r="F66" s="138" t="str">
        <f>VLOOKUP(E66,VIP!$A$2:$O16130,2,0)</f>
        <v>DRBR248</v>
      </c>
      <c r="G66" s="138" t="str">
        <f>VLOOKUP(E66,'LISTADO ATM'!$A$2:$B$900,2,0)</f>
        <v xml:space="preserve">ATM Shell Paraiso </v>
      </c>
      <c r="H66" s="138" t="str">
        <f>VLOOKUP(E66,VIP!$A$2:$O21091,7,FALSE)</f>
        <v>Si</v>
      </c>
      <c r="I66" s="138" t="str">
        <f>VLOOKUP(E66,VIP!$A$2:$O13056,8,FALSE)</f>
        <v>Si</v>
      </c>
      <c r="J66" s="138" t="str">
        <f>VLOOKUP(E66,VIP!$A$2:$O13006,8,FALSE)</f>
        <v>Si</v>
      </c>
      <c r="K66" s="138" t="str">
        <f>VLOOKUP(E66,VIP!$A$2:$O16580,6,0)</f>
        <v>NO</v>
      </c>
      <c r="L66" s="143" t="s">
        <v>2212</v>
      </c>
      <c r="M66" s="156" t="s">
        <v>2530</v>
      </c>
      <c r="N66" s="93" t="s">
        <v>2443</v>
      </c>
      <c r="O66" s="138" t="s">
        <v>2445</v>
      </c>
      <c r="P66" s="143"/>
      <c r="Q66" s="94">
        <v>44462.768750000003</v>
      </c>
    </row>
    <row r="67" spans="1:17" ht="18" x14ac:dyDescent="0.25">
      <c r="A67" s="138" t="str">
        <f>VLOOKUP(E67,'LISTADO ATM'!$A$2:$C$901,3,0)</f>
        <v>DISTRITO NACIONAL</v>
      </c>
      <c r="B67" s="144" t="s">
        <v>2679</v>
      </c>
      <c r="C67" s="94">
        <v>44461.738287037035</v>
      </c>
      <c r="D67" s="94" t="s">
        <v>2174</v>
      </c>
      <c r="E67" s="136">
        <v>618</v>
      </c>
      <c r="F67" s="138" t="str">
        <f>VLOOKUP(E67,VIP!$A$2:$O16129,2,0)</f>
        <v>DRBR618</v>
      </c>
      <c r="G67" s="138" t="str">
        <f>VLOOKUP(E67,'LISTADO ATM'!$A$2:$B$900,2,0)</f>
        <v xml:space="preserve">ATM Bienes Nacionales </v>
      </c>
      <c r="H67" s="138" t="str">
        <f>VLOOKUP(E67,VIP!$A$2:$O21090,7,FALSE)</f>
        <v>Si</v>
      </c>
      <c r="I67" s="138" t="str">
        <f>VLOOKUP(E67,VIP!$A$2:$O13055,8,FALSE)</f>
        <v>Si</v>
      </c>
      <c r="J67" s="138" t="str">
        <f>VLOOKUP(E67,VIP!$A$2:$O13005,8,FALSE)</f>
        <v>Si</v>
      </c>
      <c r="K67" s="138" t="str">
        <f>VLOOKUP(E67,VIP!$A$2:$O16579,6,0)</f>
        <v>NO</v>
      </c>
      <c r="L67" s="143" t="s">
        <v>2238</v>
      </c>
      <c r="M67" s="156" t="s">
        <v>2530</v>
      </c>
      <c r="N67" s="93" t="s">
        <v>2443</v>
      </c>
      <c r="O67" s="138" t="s">
        <v>2445</v>
      </c>
      <c r="P67" s="143"/>
      <c r="Q67" s="157" t="s">
        <v>2761</v>
      </c>
    </row>
    <row r="68" spans="1:17" ht="18" x14ac:dyDescent="0.25">
      <c r="A68" s="138" t="str">
        <f>VLOOKUP(E68,'LISTADO ATM'!$A$2:$C$901,3,0)</f>
        <v>DISTRITO NACIONAL</v>
      </c>
      <c r="B68" s="144" t="s">
        <v>2678</v>
      </c>
      <c r="C68" s="94">
        <v>44461.739930555559</v>
      </c>
      <c r="D68" s="94" t="s">
        <v>2174</v>
      </c>
      <c r="E68" s="136">
        <v>663</v>
      </c>
      <c r="F68" s="138" t="str">
        <f>VLOOKUP(E68,VIP!$A$2:$O16128,2,0)</f>
        <v>DRBR663</v>
      </c>
      <c r="G68" s="138" t="str">
        <f>VLOOKUP(E68,'LISTADO ATM'!$A$2:$B$900,2,0)</f>
        <v>ATM S/M Olé Av. España</v>
      </c>
      <c r="H68" s="138" t="str">
        <f>VLOOKUP(E68,VIP!$A$2:$O21089,7,FALSE)</f>
        <v>N/A</v>
      </c>
      <c r="I68" s="138" t="str">
        <f>VLOOKUP(E68,VIP!$A$2:$O13054,8,FALSE)</f>
        <v>N/A</v>
      </c>
      <c r="J68" s="138" t="str">
        <f>VLOOKUP(E68,VIP!$A$2:$O13004,8,FALSE)</f>
        <v>N/A</v>
      </c>
      <c r="K68" s="138" t="str">
        <f>VLOOKUP(E68,VIP!$A$2:$O16578,6,0)</f>
        <v>N/A</v>
      </c>
      <c r="L68" s="143" t="s">
        <v>2455</v>
      </c>
      <c r="M68" s="156" t="s">
        <v>2530</v>
      </c>
      <c r="N68" s="93" t="s">
        <v>2443</v>
      </c>
      <c r="O68" s="138" t="s">
        <v>2445</v>
      </c>
      <c r="P68" s="143"/>
      <c r="Q68" s="157" t="s">
        <v>2836</v>
      </c>
    </row>
    <row r="69" spans="1:17" ht="18" x14ac:dyDescent="0.25">
      <c r="A69" s="138" t="str">
        <f>VLOOKUP(E69,'LISTADO ATM'!$A$2:$C$901,3,0)</f>
        <v>DISTRITO NACIONAL</v>
      </c>
      <c r="B69" s="144" t="s">
        <v>2677</v>
      </c>
      <c r="C69" s="94">
        <v>44461.742361111108</v>
      </c>
      <c r="D69" s="94" t="s">
        <v>2440</v>
      </c>
      <c r="E69" s="136">
        <v>474</v>
      </c>
      <c r="F69" s="138" t="str">
        <f>VLOOKUP(E69,VIP!$A$2:$O16127,2,0)</f>
        <v>DRBR474</v>
      </c>
      <c r="G69" s="138" t="str">
        <f>VLOOKUP(E69,'LISTADO ATM'!$A$2:$B$900,2,0)</f>
        <v>Ofic. Dual Blue Mall #7</v>
      </c>
      <c r="H69" s="138" t="str">
        <f>VLOOKUP(E69,VIP!$A$2:$O21088,7,FALSE)</f>
        <v>Si</v>
      </c>
      <c r="I69" s="138" t="str">
        <f>VLOOKUP(E69,VIP!$A$2:$O13053,8,FALSE)</f>
        <v>Si</v>
      </c>
      <c r="J69" s="138" t="str">
        <f>VLOOKUP(E69,VIP!$A$2:$O13003,8,FALSE)</f>
        <v>Si</v>
      </c>
      <c r="K69" s="138" t="str">
        <f>VLOOKUP(E69,VIP!$A$2:$O16577,6,0)</f>
        <v>SI</v>
      </c>
      <c r="L69" s="143" t="s">
        <v>2628</v>
      </c>
      <c r="M69" s="93" t="s">
        <v>2437</v>
      </c>
      <c r="N69" s="93" t="s">
        <v>2443</v>
      </c>
      <c r="O69" s="138" t="s">
        <v>2444</v>
      </c>
      <c r="P69" s="143"/>
      <c r="Q69" s="134" t="s">
        <v>2628</v>
      </c>
    </row>
    <row r="70" spans="1:17" ht="18" x14ac:dyDescent="0.25">
      <c r="A70" s="138" t="str">
        <f>VLOOKUP(E70,'LISTADO ATM'!$A$2:$C$901,3,0)</f>
        <v>DISTRITO NACIONAL</v>
      </c>
      <c r="B70" s="144" t="s">
        <v>2676</v>
      </c>
      <c r="C70" s="94">
        <v>44461.757187499999</v>
      </c>
      <c r="D70" s="94" t="s">
        <v>2174</v>
      </c>
      <c r="E70" s="136">
        <v>302</v>
      </c>
      <c r="F70" s="138" t="str">
        <f>VLOOKUP(E70,VIP!$A$2:$O16126,2,0)</f>
        <v>DRBR302</v>
      </c>
      <c r="G70" s="138" t="str">
        <f>VLOOKUP(E70,'LISTADO ATM'!$A$2:$B$900,2,0)</f>
        <v xml:space="preserve">ATM S/M Aprezio Los Mameyes  </v>
      </c>
      <c r="H70" s="138" t="str">
        <f>VLOOKUP(E70,VIP!$A$2:$O21087,7,FALSE)</f>
        <v>Si</v>
      </c>
      <c r="I70" s="138" t="str">
        <f>VLOOKUP(E70,VIP!$A$2:$O13052,8,FALSE)</f>
        <v>Si</v>
      </c>
      <c r="J70" s="138" t="str">
        <f>VLOOKUP(E70,VIP!$A$2:$O13002,8,FALSE)</f>
        <v>Si</v>
      </c>
      <c r="K70" s="138" t="str">
        <f>VLOOKUP(E70,VIP!$A$2:$O16576,6,0)</f>
        <v>NO</v>
      </c>
      <c r="L70" s="143" t="s">
        <v>2455</v>
      </c>
      <c r="M70" s="156" t="s">
        <v>2530</v>
      </c>
      <c r="N70" s="93" t="s">
        <v>2443</v>
      </c>
      <c r="O70" s="138" t="s">
        <v>2445</v>
      </c>
      <c r="P70" s="143"/>
      <c r="Q70" s="157" t="s">
        <v>2838</v>
      </c>
    </row>
    <row r="71" spans="1:17" ht="18" x14ac:dyDescent="0.25">
      <c r="A71" s="138" t="str">
        <f>VLOOKUP(E71,'LISTADO ATM'!$A$2:$C$901,3,0)</f>
        <v>DISTRITO NACIONAL</v>
      </c>
      <c r="B71" s="144" t="s">
        <v>2675</v>
      </c>
      <c r="C71" s="94">
        <v>44461.75953703704</v>
      </c>
      <c r="D71" s="94" t="s">
        <v>2174</v>
      </c>
      <c r="E71" s="136">
        <v>319</v>
      </c>
      <c r="F71" s="138" t="str">
        <f>VLOOKUP(E71,VIP!$A$2:$O16125,2,0)</f>
        <v>DRBR319</v>
      </c>
      <c r="G71" s="138" t="str">
        <f>VLOOKUP(E71,'LISTADO ATM'!$A$2:$B$900,2,0)</f>
        <v>ATM Autobanco Lopez de Vega</v>
      </c>
      <c r="H71" s="138" t="str">
        <f>VLOOKUP(E71,VIP!$A$2:$O21086,7,FALSE)</f>
        <v>Si</v>
      </c>
      <c r="I71" s="138" t="str">
        <f>VLOOKUP(E71,VIP!$A$2:$O13051,8,FALSE)</f>
        <v>Si</v>
      </c>
      <c r="J71" s="138" t="str">
        <f>VLOOKUP(E71,VIP!$A$2:$O13001,8,FALSE)</f>
        <v>Si</v>
      </c>
      <c r="K71" s="138" t="str">
        <f>VLOOKUP(E71,VIP!$A$2:$O16575,6,0)</f>
        <v>NO</v>
      </c>
      <c r="L71" s="143" t="s">
        <v>2455</v>
      </c>
      <c r="M71" s="156" t="s">
        <v>2530</v>
      </c>
      <c r="N71" s="93" t="s">
        <v>2443</v>
      </c>
      <c r="O71" s="138" t="s">
        <v>2445</v>
      </c>
      <c r="P71" s="143"/>
      <c r="Q71" s="94">
        <v>44462.836805555555</v>
      </c>
    </row>
    <row r="72" spans="1:17" ht="18" x14ac:dyDescent="0.25">
      <c r="A72" s="138" t="str">
        <f>VLOOKUP(E72,'LISTADO ATM'!$A$2:$C$901,3,0)</f>
        <v>DISTRITO NACIONAL</v>
      </c>
      <c r="B72" s="144" t="s">
        <v>2674</v>
      </c>
      <c r="C72" s="94">
        <v>44461.765763888892</v>
      </c>
      <c r="D72" s="94" t="s">
        <v>2174</v>
      </c>
      <c r="E72" s="136">
        <v>980</v>
      </c>
      <c r="F72" s="138" t="str">
        <f>VLOOKUP(E72,VIP!$A$2:$O16124,2,0)</f>
        <v>DRBR980</v>
      </c>
      <c r="G72" s="138" t="str">
        <f>VLOOKUP(E72,'LISTADO ATM'!$A$2:$B$900,2,0)</f>
        <v xml:space="preserve">ATM Oficina Bella Vista Mall II </v>
      </c>
      <c r="H72" s="138" t="str">
        <f>VLOOKUP(E72,VIP!$A$2:$O21085,7,FALSE)</f>
        <v>Si</v>
      </c>
      <c r="I72" s="138" t="str">
        <f>VLOOKUP(E72,VIP!$A$2:$O13050,8,FALSE)</f>
        <v>Si</v>
      </c>
      <c r="J72" s="138" t="str">
        <f>VLOOKUP(E72,VIP!$A$2:$O13000,8,FALSE)</f>
        <v>Si</v>
      </c>
      <c r="K72" s="138" t="str">
        <f>VLOOKUP(E72,VIP!$A$2:$O16574,6,0)</f>
        <v>NO</v>
      </c>
      <c r="L72" s="143" t="s">
        <v>2455</v>
      </c>
      <c r="M72" s="156" t="s">
        <v>2530</v>
      </c>
      <c r="N72" s="93" t="s">
        <v>2443</v>
      </c>
      <c r="O72" s="138" t="s">
        <v>2445</v>
      </c>
      <c r="P72" s="143"/>
      <c r="Q72" s="157" t="s">
        <v>2837</v>
      </c>
    </row>
    <row r="73" spans="1:17" ht="18" x14ac:dyDescent="0.25">
      <c r="A73" s="138" t="str">
        <f>VLOOKUP(E73,'LISTADO ATM'!$A$2:$C$901,3,0)</f>
        <v>DISTRITO NACIONAL</v>
      </c>
      <c r="B73" s="144" t="s">
        <v>2673</v>
      </c>
      <c r="C73" s="94">
        <v>44461.767326388886</v>
      </c>
      <c r="D73" s="94" t="s">
        <v>2459</v>
      </c>
      <c r="E73" s="136">
        <v>246</v>
      </c>
      <c r="F73" s="138" t="str">
        <f>VLOOKUP(E73,VIP!$A$2:$O16123,2,0)</f>
        <v>DRBR246</v>
      </c>
      <c r="G73" s="138" t="str">
        <f>VLOOKUP(E73,'LISTADO ATM'!$A$2:$B$900,2,0)</f>
        <v xml:space="preserve">ATM Oficina Torre BR (Lobby) </v>
      </c>
      <c r="H73" s="138" t="str">
        <f>VLOOKUP(E73,VIP!$A$2:$O21084,7,FALSE)</f>
        <v>Si</v>
      </c>
      <c r="I73" s="138" t="str">
        <f>VLOOKUP(E73,VIP!$A$2:$O13049,8,FALSE)</f>
        <v>Si</v>
      </c>
      <c r="J73" s="138" t="str">
        <f>VLOOKUP(E73,VIP!$A$2:$O12999,8,FALSE)</f>
        <v>Si</v>
      </c>
      <c r="K73" s="138" t="str">
        <f>VLOOKUP(E73,VIP!$A$2:$O16573,6,0)</f>
        <v>SI</v>
      </c>
      <c r="L73" s="143" t="s">
        <v>2628</v>
      </c>
      <c r="M73" s="156" t="s">
        <v>2530</v>
      </c>
      <c r="N73" s="93" t="s">
        <v>2443</v>
      </c>
      <c r="O73" s="138" t="s">
        <v>2616</v>
      </c>
      <c r="P73" s="143"/>
      <c r="Q73" s="157" t="s">
        <v>2762</v>
      </c>
    </row>
    <row r="74" spans="1:17" ht="18" x14ac:dyDescent="0.25">
      <c r="A74" s="138" t="str">
        <f>VLOOKUP(E74,'LISTADO ATM'!$A$2:$C$901,3,0)</f>
        <v>DISTRITO NACIONAL</v>
      </c>
      <c r="B74" s="144" t="s">
        <v>2672</v>
      </c>
      <c r="C74" s="94">
        <v>44461.778113425928</v>
      </c>
      <c r="D74" s="94" t="s">
        <v>2440</v>
      </c>
      <c r="E74" s="136">
        <v>26</v>
      </c>
      <c r="F74" s="138" t="str">
        <f>VLOOKUP(E74,VIP!$A$2:$O16122,2,0)</f>
        <v>DRBR221</v>
      </c>
      <c r="G74" s="138" t="str">
        <f>VLOOKUP(E74,'LISTADO ATM'!$A$2:$B$900,2,0)</f>
        <v>ATM S/M Jumbo San Isidro</v>
      </c>
      <c r="H74" s="138" t="str">
        <f>VLOOKUP(E74,VIP!$A$2:$O21083,7,FALSE)</f>
        <v>Si</v>
      </c>
      <c r="I74" s="138" t="str">
        <f>VLOOKUP(E74,VIP!$A$2:$O13048,8,FALSE)</f>
        <v>Si</v>
      </c>
      <c r="J74" s="138" t="str">
        <f>VLOOKUP(E74,VIP!$A$2:$O12998,8,FALSE)</f>
        <v>Si</v>
      </c>
      <c r="K74" s="138" t="str">
        <f>VLOOKUP(E74,VIP!$A$2:$O16572,6,0)</f>
        <v>NO</v>
      </c>
      <c r="L74" s="143" t="s">
        <v>2628</v>
      </c>
      <c r="M74" s="93" t="s">
        <v>2437</v>
      </c>
      <c r="N74" s="93" t="s">
        <v>2443</v>
      </c>
      <c r="O74" s="138" t="s">
        <v>2444</v>
      </c>
      <c r="P74" s="143"/>
      <c r="Q74" s="134" t="s">
        <v>2628</v>
      </c>
    </row>
    <row r="75" spans="1:17" ht="18" x14ac:dyDescent="0.25">
      <c r="A75" s="138" t="str">
        <f>VLOOKUP(E75,'LISTADO ATM'!$A$2:$C$901,3,0)</f>
        <v>DISTRITO NACIONAL</v>
      </c>
      <c r="B75" s="144" t="s">
        <v>2671</v>
      </c>
      <c r="C75" s="94">
        <v>44461.780798611115</v>
      </c>
      <c r="D75" s="94" t="s">
        <v>2440</v>
      </c>
      <c r="E75" s="136">
        <v>527</v>
      </c>
      <c r="F75" s="138" t="str">
        <f>VLOOKUP(E75,VIP!$A$2:$O16121,2,0)</f>
        <v>DRBR527</v>
      </c>
      <c r="G75" s="138" t="str">
        <f>VLOOKUP(E75,'LISTADO ATM'!$A$2:$B$900,2,0)</f>
        <v>ATM Oficina Zona Oriental II</v>
      </c>
      <c r="H75" s="138" t="str">
        <f>VLOOKUP(E75,VIP!$A$2:$O21082,7,FALSE)</f>
        <v>Si</v>
      </c>
      <c r="I75" s="138" t="str">
        <f>VLOOKUP(E75,VIP!$A$2:$O13047,8,FALSE)</f>
        <v>Si</v>
      </c>
      <c r="J75" s="138" t="str">
        <f>VLOOKUP(E75,VIP!$A$2:$O12997,8,FALSE)</f>
        <v>Si</v>
      </c>
      <c r="K75" s="138" t="str">
        <f>VLOOKUP(E75,VIP!$A$2:$O16571,6,0)</f>
        <v>SI</v>
      </c>
      <c r="L75" s="143" t="s">
        <v>2409</v>
      </c>
      <c r="M75" s="156" t="s">
        <v>2530</v>
      </c>
      <c r="N75" s="93" t="s">
        <v>2443</v>
      </c>
      <c r="O75" s="138" t="s">
        <v>2444</v>
      </c>
      <c r="P75" s="143"/>
      <c r="Q75" s="157" t="s">
        <v>2769</v>
      </c>
    </row>
    <row r="76" spans="1:17" ht="18" x14ac:dyDescent="0.25">
      <c r="A76" s="138" t="str">
        <f>VLOOKUP(E76,'LISTADO ATM'!$A$2:$C$901,3,0)</f>
        <v>DISTRITO NACIONAL</v>
      </c>
      <c r="B76" s="144" t="s">
        <v>2670</v>
      </c>
      <c r="C76" s="94">
        <v>44461.789606481485</v>
      </c>
      <c r="D76" s="94" t="s">
        <v>2440</v>
      </c>
      <c r="E76" s="136">
        <v>436</v>
      </c>
      <c r="F76" s="138" t="str">
        <f>VLOOKUP(E76,VIP!$A$2:$O16119,2,0)</f>
        <v>DRBR436</v>
      </c>
      <c r="G76" s="138" t="str">
        <f>VLOOKUP(E76,'LISTADO ATM'!$A$2:$B$900,2,0)</f>
        <v xml:space="preserve">ATM Autobanco Torre II </v>
      </c>
      <c r="H76" s="138" t="str">
        <f>VLOOKUP(E76,VIP!$A$2:$O21080,7,FALSE)</f>
        <v>Si</v>
      </c>
      <c r="I76" s="138" t="str">
        <f>VLOOKUP(E76,VIP!$A$2:$O13045,8,FALSE)</f>
        <v>Si</v>
      </c>
      <c r="J76" s="138" t="str">
        <f>VLOOKUP(E76,VIP!$A$2:$O12995,8,FALSE)</f>
        <v>Si</v>
      </c>
      <c r="K76" s="138" t="str">
        <f>VLOOKUP(E76,VIP!$A$2:$O16569,6,0)</f>
        <v>SI</v>
      </c>
      <c r="L76" s="143" t="s">
        <v>2409</v>
      </c>
      <c r="M76" s="156" t="s">
        <v>2530</v>
      </c>
      <c r="N76" s="93" t="s">
        <v>2443</v>
      </c>
      <c r="O76" s="138" t="s">
        <v>2444</v>
      </c>
      <c r="P76" s="143"/>
      <c r="Q76" s="94">
        <v>44462.803472222222</v>
      </c>
    </row>
    <row r="77" spans="1:17" ht="18" x14ac:dyDescent="0.25">
      <c r="A77" s="138" t="str">
        <f>VLOOKUP(E77,'LISTADO ATM'!$A$2:$C$901,3,0)</f>
        <v>DISTRITO NACIONAL</v>
      </c>
      <c r="B77" s="144" t="s">
        <v>2669</v>
      </c>
      <c r="C77" s="94">
        <v>44461.79173611111</v>
      </c>
      <c r="D77" s="94" t="s">
        <v>2440</v>
      </c>
      <c r="E77" s="136">
        <v>415</v>
      </c>
      <c r="F77" s="138" t="str">
        <f>VLOOKUP(E77,VIP!$A$2:$O16118,2,0)</f>
        <v>DRBR415</v>
      </c>
      <c r="G77" s="138" t="str">
        <f>VLOOKUP(E77,'LISTADO ATM'!$A$2:$B$900,2,0)</f>
        <v xml:space="preserve">ATM Autobanco San Martín I </v>
      </c>
      <c r="H77" s="138" t="str">
        <f>VLOOKUP(E77,VIP!$A$2:$O21079,7,FALSE)</f>
        <v>Si</v>
      </c>
      <c r="I77" s="138" t="str">
        <f>VLOOKUP(E77,VIP!$A$2:$O13044,8,FALSE)</f>
        <v>Si</v>
      </c>
      <c r="J77" s="138" t="str">
        <f>VLOOKUP(E77,VIP!$A$2:$O12994,8,FALSE)</f>
        <v>Si</v>
      </c>
      <c r="K77" s="138" t="str">
        <f>VLOOKUP(E77,VIP!$A$2:$O16568,6,0)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2668</v>
      </c>
      <c r="C78" s="94">
        <v>44461.793391203704</v>
      </c>
      <c r="D78" s="94" t="s">
        <v>2440</v>
      </c>
      <c r="E78" s="136">
        <v>162</v>
      </c>
      <c r="F78" s="138" t="str">
        <f>VLOOKUP(E78,VIP!$A$2:$O16117,2,0)</f>
        <v>DRBR162</v>
      </c>
      <c r="G78" s="138" t="str">
        <f>VLOOKUP(E78,'LISTADO ATM'!$A$2:$B$900,2,0)</f>
        <v xml:space="preserve">ATM Oficina Tiradentes I </v>
      </c>
      <c r="H78" s="138" t="str">
        <f>VLOOKUP(E78,VIP!$A$2:$O21078,7,FALSE)</f>
        <v>Si</v>
      </c>
      <c r="I78" s="138" t="str">
        <f>VLOOKUP(E78,VIP!$A$2:$O13043,8,FALSE)</f>
        <v>Si</v>
      </c>
      <c r="J78" s="138" t="str">
        <f>VLOOKUP(E78,VIP!$A$2:$O12993,8,FALSE)</f>
        <v>Si</v>
      </c>
      <c r="K78" s="138" t="str">
        <f>VLOOKUP(E78,VIP!$A$2:$O16567,6,0)</f>
        <v>NO</v>
      </c>
      <c r="L78" s="143" t="s">
        <v>2409</v>
      </c>
      <c r="M78" s="156" t="s">
        <v>2530</v>
      </c>
      <c r="N78" s="93" t="s">
        <v>2443</v>
      </c>
      <c r="O78" s="138" t="s">
        <v>2444</v>
      </c>
      <c r="P78" s="143"/>
      <c r="Q78" s="157" t="s">
        <v>2831</v>
      </c>
    </row>
    <row r="79" spans="1:17" ht="18" x14ac:dyDescent="0.25">
      <c r="A79" s="138" t="str">
        <f>VLOOKUP(E79,'LISTADO ATM'!$A$2:$C$901,3,0)</f>
        <v>DISTRITO NACIONAL</v>
      </c>
      <c r="B79" s="144" t="s">
        <v>2667</v>
      </c>
      <c r="C79" s="94">
        <v>44461.797129629631</v>
      </c>
      <c r="D79" s="94" t="s">
        <v>2440</v>
      </c>
      <c r="E79" s="136">
        <v>312</v>
      </c>
      <c r="F79" s="138" t="str">
        <f>VLOOKUP(E79,VIP!$A$2:$O16116,2,0)</f>
        <v>DRBR312</v>
      </c>
      <c r="G79" s="138" t="str">
        <f>VLOOKUP(E79,'LISTADO ATM'!$A$2:$B$900,2,0)</f>
        <v xml:space="preserve">ATM Oficina Tiradentes II (Naco) </v>
      </c>
      <c r="H79" s="138" t="str">
        <f>VLOOKUP(E79,VIP!$A$2:$O21077,7,FALSE)</f>
        <v>Si</v>
      </c>
      <c r="I79" s="138" t="str">
        <f>VLOOKUP(E79,VIP!$A$2:$O13042,8,FALSE)</f>
        <v>Si</v>
      </c>
      <c r="J79" s="138" t="str">
        <f>VLOOKUP(E79,VIP!$A$2:$O12992,8,FALSE)</f>
        <v>Si</v>
      </c>
      <c r="K79" s="138" t="str">
        <f>VLOOKUP(E79,VIP!$A$2:$O16566,6,0)</f>
        <v>NO</v>
      </c>
      <c r="L79" s="143" t="s">
        <v>2409</v>
      </c>
      <c r="M79" s="156" t="s">
        <v>2530</v>
      </c>
      <c r="N79" s="93" t="s">
        <v>2443</v>
      </c>
      <c r="O79" s="138" t="s">
        <v>2444</v>
      </c>
      <c r="P79" s="143"/>
      <c r="Q79" s="157" t="s">
        <v>2830</v>
      </c>
    </row>
    <row r="80" spans="1:17" ht="18" x14ac:dyDescent="0.25">
      <c r="A80" s="138" t="str">
        <f>VLOOKUP(E80,'LISTADO ATM'!$A$2:$C$901,3,0)</f>
        <v>SUR</v>
      </c>
      <c r="B80" s="144" t="s">
        <v>2666</v>
      </c>
      <c r="C80" s="94">
        <v>44461.798611111109</v>
      </c>
      <c r="D80" s="94" t="s">
        <v>2440</v>
      </c>
      <c r="E80" s="136">
        <v>677</v>
      </c>
      <c r="F80" s="138" t="str">
        <f>VLOOKUP(E80,VIP!$A$2:$O16115,2,0)</f>
        <v>DRBR677</v>
      </c>
      <c r="G80" s="138" t="str">
        <f>VLOOKUP(E80,'LISTADO ATM'!$A$2:$B$900,2,0)</f>
        <v>ATM PBG Villa Jaragua</v>
      </c>
      <c r="H80" s="138" t="str">
        <f>VLOOKUP(E80,VIP!$A$2:$O21076,7,FALSE)</f>
        <v>Si</v>
      </c>
      <c r="I80" s="138" t="str">
        <f>VLOOKUP(E80,VIP!$A$2:$O13041,8,FALSE)</f>
        <v>Si</v>
      </c>
      <c r="J80" s="138" t="str">
        <f>VLOOKUP(E80,VIP!$A$2:$O12991,8,FALSE)</f>
        <v>Si</v>
      </c>
      <c r="K80" s="138" t="str">
        <f>VLOOKUP(E80,VIP!$A$2:$O16565,6,0)</f>
        <v>SI</v>
      </c>
      <c r="L80" s="143" t="s">
        <v>2409</v>
      </c>
      <c r="M80" s="156" t="s">
        <v>2530</v>
      </c>
      <c r="N80" s="93" t="s">
        <v>2443</v>
      </c>
      <c r="O80" s="138" t="s">
        <v>2444</v>
      </c>
      <c r="P80" s="143"/>
      <c r="Q80" s="157" t="s">
        <v>2830</v>
      </c>
    </row>
    <row r="81" spans="1:17" ht="18" x14ac:dyDescent="0.25">
      <c r="A81" s="138" t="str">
        <f>VLOOKUP(E81,'LISTADO ATM'!$A$2:$C$901,3,0)</f>
        <v>NORTE</v>
      </c>
      <c r="B81" s="144" t="s">
        <v>2665</v>
      </c>
      <c r="C81" s="94">
        <v>44461.800127314818</v>
      </c>
      <c r="D81" s="94" t="s">
        <v>2459</v>
      </c>
      <c r="E81" s="136">
        <v>857</v>
      </c>
      <c r="F81" s="138" t="str">
        <f>VLOOKUP(E81,VIP!$A$2:$O16114,2,0)</f>
        <v>DRBR857</v>
      </c>
      <c r="G81" s="138" t="str">
        <f>VLOOKUP(E81,'LISTADO ATM'!$A$2:$B$900,2,0)</f>
        <v xml:space="preserve">ATM Oficina Los Alamos </v>
      </c>
      <c r="H81" s="138" t="str">
        <f>VLOOKUP(E81,VIP!$A$2:$O21075,7,FALSE)</f>
        <v>Si</v>
      </c>
      <c r="I81" s="138" t="str">
        <f>VLOOKUP(E81,VIP!$A$2:$O13040,8,FALSE)</f>
        <v>Si</v>
      </c>
      <c r="J81" s="138" t="str">
        <f>VLOOKUP(E81,VIP!$A$2:$O12990,8,FALSE)</f>
        <v>Si</v>
      </c>
      <c r="K81" s="138" t="str">
        <f>VLOOKUP(E81,VIP!$A$2:$O16564,6,0)</f>
        <v>NO</v>
      </c>
      <c r="L81" s="143" t="s">
        <v>2409</v>
      </c>
      <c r="M81" s="156" t="s">
        <v>2530</v>
      </c>
      <c r="N81" s="93" t="s">
        <v>2443</v>
      </c>
      <c r="O81" s="138" t="s">
        <v>2621</v>
      </c>
      <c r="P81" s="143"/>
      <c r="Q81" s="157" t="s">
        <v>2771</v>
      </c>
    </row>
    <row r="82" spans="1:17" ht="18" x14ac:dyDescent="0.25">
      <c r="A82" s="138" t="str">
        <f>VLOOKUP(E82,'LISTADO ATM'!$A$2:$C$901,3,0)</f>
        <v>DISTRITO NACIONAL</v>
      </c>
      <c r="B82" s="144" t="s">
        <v>2664</v>
      </c>
      <c r="C82" s="94">
        <v>44461.802268518521</v>
      </c>
      <c r="D82" s="94" t="s">
        <v>2174</v>
      </c>
      <c r="E82" s="136">
        <v>281</v>
      </c>
      <c r="F82" s="138" t="str">
        <f>VLOOKUP(E82,VIP!$A$2:$O16113,2,0)</f>
        <v>DRBR737</v>
      </c>
      <c r="G82" s="138" t="str">
        <f>VLOOKUP(E82,'LISTADO ATM'!$A$2:$B$900,2,0)</f>
        <v xml:space="preserve">ATM S/M Pola Independencia </v>
      </c>
      <c r="H82" s="138" t="str">
        <f>VLOOKUP(E82,VIP!$A$2:$O21074,7,FALSE)</f>
        <v>Si</v>
      </c>
      <c r="I82" s="138" t="str">
        <f>VLOOKUP(E82,VIP!$A$2:$O13039,8,FALSE)</f>
        <v>Si</v>
      </c>
      <c r="J82" s="138" t="str">
        <f>VLOOKUP(E82,VIP!$A$2:$O12989,8,FALSE)</f>
        <v>Si</v>
      </c>
      <c r="K82" s="138" t="str">
        <f>VLOOKUP(E82,VIP!$A$2:$O16563,6,0)</f>
        <v>NO</v>
      </c>
      <c r="L82" s="143" t="s">
        <v>2238</v>
      </c>
      <c r="M82" s="156" t="s">
        <v>2530</v>
      </c>
      <c r="N82" s="93" t="s">
        <v>2443</v>
      </c>
      <c r="O82" s="138" t="s">
        <v>2445</v>
      </c>
      <c r="P82" s="143"/>
      <c r="Q82" s="157" t="s">
        <v>2760</v>
      </c>
    </row>
    <row r="83" spans="1:17" ht="18" x14ac:dyDescent="0.25">
      <c r="A83" s="138" t="str">
        <f>VLOOKUP(E83,'LISTADO ATM'!$A$2:$C$901,3,0)</f>
        <v>DISTRITO NACIONAL</v>
      </c>
      <c r="B83" s="144" t="s">
        <v>2663</v>
      </c>
      <c r="C83" s="94">
        <v>44461.803437499999</v>
      </c>
      <c r="D83" s="94" t="s">
        <v>2440</v>
      </c>
      <c r="E83" s="136">
        <v>684</v>
      </c>
      <c r="F83" s="138" t="str">
        <f>VLOOKUP(E83,VIP!$A$2:$O16112,2,0)</f>
        <v>DRBR684</v>
      </c>
      <c r="G83" s="138" t="str">
        <f>VLOOKUP(E83,'LISTADO ATM'!$A$2:$B$900,2,0)</f>
        <v>ATM Estación Texaco Prolongación 27 Febrero</v>
      </c>
      <c r="H83" s="138" t="str">
        <f>VLOOKUP(E83,VIP!$A$2:$O21073,7,FALSE)</f>
        <v>NO</v>
      </c>
      <c r="I83" s="138" t="str">
        <f>VLOOKUP(E83,VIP!$A$2:$O13038,8,FALSE)</f>
        <v>NO</v>
      </c>
      <c r="J83" s="138" t="str">
        <f>VLOOKUP(E83,VIP!$A$2:$O12988,8,FALSE)</f>
        <v>NO</v>
      </c>
      <c r="K83" s="138" t="str">
        <f>VLOOKUP(E83,VIP!$A$2:$O16562,6,0)</f>
        <v>NO</v>
      </c>
      <c r="L83" s="143" t="s">
        <v>2409</v>
      </c>
      <c r="M83" s="156" t="s">
        <v>2530</v>
      </c>
      <c r="N83" s="93" t="s">
        <v>2443</v>
      </c>
      <c r="O83" s="138" t="s">
        <v>2444</v>
      </c>
      <c r="P83" s="143"/>
      <c r="Q83" s="94">
        <v>44462.803472222222</v>
      </c>
    </row>
    <row r="84" spans="1:17" ht="18" x14ac:dyDescent="0.25">
      <c r="A84" s="138" t="str">
        <f>VLOOKUP(E84,'LISTADO ATM'!$A$2:$C$901,3,0)</f>
        <v>DISTRITO NACIONAL</v>
      </c>
      <c r="B84" s="144" t="s">
        <v>2662</v>
      </c>
      <c r="C84" s="94">
        <v>44461.811620370368</v>
      </c>
      <c r="D84" s="94" t="s">
        <v>2440</v>
      </c>
      <c r="E84" s="136">
        <v>232</v>
      </c>
      <c r="F84" s="138" t="str">
        <f>VLOOKUP(E84,VIP!$A$2:$O16111,2,0)</f>
        <v>DRBR232</v>
      </c>
      <c r="G84" s="138" t="str">
        <f>VLOOKUP(E84,'LISTADO ATM'!$A$2:$B$900,2,0)</f>
        <v xml:space="preserve">ATM S/M Nacional Charles de Gaulle </v>
      </c>
      <c r="H84" s="138" t="str">
        <f>VLOOKUP(E84,VIP!$A$2:$O21072,7,FALSE)</f>
        <v>Si</v>
      </c>
      <c r="I84" s="138" t="str">
        <f>VLOOKUP(E84,VIP!$A$2:$O13037,8,FALSE)</f>
        <v>Si</v>
      </c>
      <c r="J84" s="138" t="str">
        <f>VLOOKUP(E84,VIP!$A$2:$O12987,8,FALSE)</f>
        <v>Si</v>
      </c>
      <c r="K84" s="138" t="str">
        <f>VLOOKUP(E84,VIP!$A$2:$O16561,6,0)</f>
        <v>SI</v>
      </c>
      <c r="L84" s="143" t="s">
        <v>2433</v>
      </c>
      <c r="M84" s="156" t="s">
        <v>2530</v>
      </c>
      <c r="N84" s="93" t="s">
        <v>2443</v>
      </c>
      <c r="O84" s="138" t="s">
        <v>2444</v>
      </c>
      <c r="P84" s="143"/>
      <c r="Q84" s="157" t="s">
        <v>2822</v>
      </c>
    </row>
    <row r="85" spans="1:17" ht="18" x14ac:dyDescent="0.25">
      <c r="A85" s="138" t="str">
        <f>VLOOKUP(E85,'LISTADO ATM'!$A$2:$C$901,3,0)</f>
        <v>DISTRITO NACIONAL</v>
      </c>
      <c r="B85" s="144" t="s">
        <v>2661</v>
      </c>
      <c r="C85" s="94">
        <v>44461.814317129632</v>
      </c>
      <c r="D85" s="94" t="s">
        <v>2440</v>
      </c>
      <c r="E85" s="136">
        <v>32</v>
      </c>
      <c r="F85" s="138" t="str">
        <f>VLOOKUP(E85,VIP!$A$2:$O16110,2,0)</f>
        <v>DRBR032</v>
      </c>
      <c r="G85" s="138" t="str">
        <f>VLOOKUP(E85,'LISTADO ATM'!$A$2:$B$900,2,0)</f>
        <v xml:space="preserve">ATM Oficina San Martín II </v>
      </c>
      <c r="H85" s="138" t="str">
        <f>VLOOKUP(E85,VIP!$A$2:$O21071,7,FALSE)</f>
        <v>Si</v>
      </c>
      <c r="I85" s="138" t="str">
        <f>VLOOKUP(E85,VIP!$A$2:$O13036,8,FALSE)</f>
        <v>Si</v>
      </c>
      <c r="J85" s="138" t="str">
        <f>VLOOKUP(E85,VIP!$A$2:$O12986,8,FALSE)</f>
        <v>Si</v>
      </c>
      <c r="K85" s="138" t="str">
        <f>VLOOKUP(E85,VIP!$A$2:$O16560,6,0)</f>
        <v>NO</v>
      </c>
      <c r="L85" s="143" t="s">
        <v>2433</v>
      </c>
      <c r="M85" s="156" t="s">
        <v>2530</v>
      </c>
      <c r="N85" s="93" t="s">
        <v>2443</v>
      </c>
      <c r="O85" s="138" t="s">
        <v>2444</v>
      </c>
      <c r="P85" s="143"/>
      <c r="Q85" s="157" t="s">
        <v>2821</v>
      </c>
    </row>
    <row r="86" spans="1:17" ht="18" x14ac:dyDescent="0.25">
      <c r="A86" s="138" t="str">
        <f>VLOOKUP(E86,'LISTADO ATM'!$A$2:$C$901,3,0)</f>
        <v>DISTRITO NACIONAL</v>
      </c>
      <c r="B86" s="144" t="s">
        <v>2660</v>
      </c>
      <c r="C86" s="94">
        <v>44461.815416666665</v>
      </c>
      <c r="D86" s="94" t="s">
        <v>2440</v>
      </c>
      <c r="E86" s="136">
        <v>243</v>
      </c>
      <c r="F86" s="138" t="str">
        <f>VLOOKUP(E86,VIP!$A$2:$O16109,2,0)</f>
        <v>DRBR243</v>
      </c>
      <c r="G86" s="138" t="str">
        <f>VLOOKUP(E86,'LISTADO ATM'!$A$2:$B$900,2,0)</f>
        <v xml:space="preserve">ATM Autoservicio Plaza Central  </v>
      </c>
      <c r="H86" s="138" t="str">
        <f>VLOOKUP(E86,VIP!$A$2:$O21070,7,FALSE)</f>
        <v>Si</v>
      </c>
      <c r="I86" s="138" t="str">
        <f>VLOOKUP(E86,VIP!$A$2:$O13035,8,FALSE)</f>
        <v>Si</v>
      </c>
      <c r="J86" s="138" t="str">
        <f>VLOOKUP(E86,VIP!$A$2:$O12985,8,FALSE)</f>
        <v>Si</v>
      </c>
      <c r="K86" s="138" t="str">
        <f>VLOOKUP(E86,VIP!$A$2:$O16559,6,0)</f>
        <v>SI</v>
      </c>
      <c r="L86" s="143" t="s">
        <v>2409</v>
      </c>
      <c r="M86" s="156" t="s">
        <v>2530</v>
      </c>
      <c r="N86" s="93" t="s">
        <v>2443</v>
      </c>
      <c r="O86" s="138" t="s">
        <v>2444</v>
      </c>
      <c r="P86" s="143"/>
      <c r="Q86" s="94">
        <v>44462.801388888889</v>
      </c>
    </row>
    <row r="87" spans="1:17" ht="18" x14ac:dyDescent="0.25">
      <c r="A87" s="138" t="str">
        <f>VLOOKUP(E87,'LISTADO ATM'!$A$2:$C$901,3,0)</f>
        <v>ESTE</v>
      </c>
      <c r="B87" s="144" t="s">
        <v>2659</v>
      </c>
      <c r="C87" s="94">
        <v>44461.822800925926</v>
      </c>
      <c r="D87" s="94" t="s">
        <v>2440</v>
      </c>
      <c r="E87" s="136">
        <v>612</v>
      </c>
      <c r="F87" s="138" t="str">
        <f>VLOOKUP(E87,VIP!$A$2:$O16108,2,0)</f>
        <v>DRBR220</v>
      </c>
      <c r="G87" s="138" t="str">
        <f>VLOOKUP(E87,'LISTADO ATM'!$A$2:$B$900,2,0)</f>
        <v xml:space="preserve">ATM Plaza Orense (La Romana) </v>
      </c>
      <c r="H87" s="138" t="str">
        <f>VLOOKUP(E87,VIP!$A$2:$O21069,7,FALSE)</f>
        <v>Si</v>
      </c>
      <c r="I87" s="138" t="str">
        <f>VLOOKUP(E87,VIP!$A$2:$O13034,8,FALSE)</f>
        <v>Si</v>
      </c>
      <c r="J87" s="138" t="str">
        <f>VLOOKUP(E87,VIP!$A$2:$O12984,8,FALSE)</f>
        <v>Si</v>
      </c>
      <c r="K87" s="138" t="str">
        <f>VLOOKUP(E87,VIP!$A$2:$O16558,6,0)</f>
        <v>NO</v>
      </c>
      <c r="L87" s="143" t="s">
        <v>2409</v>
      </c>
      <c r="M87" s="156" t="s">
        <v>2530</v>
      </c>
      <c r="N87" s="93" t="s">
        <v>2443</v>
      </c>
      <c r="O87" s="138" t="s">
        <v>2444</v>
      </c>
      <c r="P87" s="143"/>
      <c r="Q87" s="157" t="s">
        <v>2770</v>
      </c>
    </row>
    <row r="88" spans="1:17" ht="18" x14ac:dyDescent="0.25">
      <c r="A88" s="138" t="str">
        <f>VLOOKUP(E88,'LISTADO ATM'!$A$2:$C$901,3,0)</f>
        <v>DISTRITO NACIONAL</v>
      </c>
      <c r="B88" s="144" t="s">
        <v>2721</v>
      </c>
      <c r="C88" s="94">
        <v>44461.859212962961</v>
      </c>
      <c r="D88" s="94" t="s">
        <v>2440</v>
      </c>
      <c r="E88" s="136">
        <v>810</v>
      </c>
      <c r="F88" s="138" t="str">
        <f>VLOOKUP(E88,VIP!$A$2:$O16132,2,0)</f>
        <v>DRBR810</v>
      </c>
      <c r="G88" s="138" t="str">
        <f>VLOOKUP(E88,'LISTADO ATM'!$A$2:$B$900,2,0)</f>
        <v xml:space="preserve">ATM UNP Multicentro La Sirena José Contreras </v>
      </c>
      <c r="H88" s="138" t="str">
        <f>VLOOKUP(E88,VIP!$A$2:$O21093,7,FALSE)</f>
        <v>Si</v>
      </c>
      <c r="I88" s="138" t="str">
        <f>VLOOKUP(E88,VIP!$A$2:$O13058,8,FALSE)</f>
        <v>Si</v>
      </c>
      <c r="J88" s="138" t="str">
        <f>VLOOKUP(E88,VIP!$A$2:$O13008,8,FALSE)</f>
        <v>Si</v>
      </c>
      <c r="K88" s="138" t="str">
        <f>VLOOKUP(E88,VIP!$A$2:$O16582,6,0)</f>
        <v>NO</v>
      </c>
      <c r="L88" s="143" t="s">
        <v>2409</v>
      </c>
      <c r="M88" s="156" t="s">
        <v>2530</v>
      </c>
      <c r="N88" s="93" t="s">
        <v>2443</v>
      </c>
      <c r="O88" s="138" t="s">
        <v>2444</v>
      </c>
      <c r="P88" s="143"/>
      <c r="Q88" s="157" t="s">
        <v>2831</v>
      </c>
    </row>
    <row r="89" spans="1:17" ht="18" x14ac:dyDescent="0.25">
      <c r="A89" s="138" t="str">
        <f>VLOOKUP(E89,'LISTADO ATM'!$A$2:$C$901,3,0)</f>
        <v>SUR</v>
      </c>
      <c r="B89" s="144" t="s">
        <v>2720</v>
      </c>
      <c r="C89" s="94">
        <v>44461.861574074072</v>
      </c>
      <c r="D89" s="94" t="s">
        <v>2440</v>
      </c>
      <c r="E89" s="136">
        <v>356</v>
      </c>
      <c r="F89" s="138" t="str">
        <f>VLOOKUP(E89,VIP!$A$2:$O16131,2,0)</f>
        <v>DRBR356</v>
      </c>
      <c r="G89" s="138" t="str">
        <f>VLOOKUP(E89,'LISTADO ATM'!$A$2:$B$900,2,0)</f>
        <v xml:space="preserve">ATM Estación Sigma (San Cristóbal) </v>
      </c>
      <c r="H89" s="138" t="str">
        <f>VLOOKUP(E89,VIP!$A$2:$O21092,7,FALSE)</f>
        <v>Si</v>
      </c>
      <c r="I89" s="138" t="str">
        <f>VLOOKUP(E89,VIP!$A$2:$O13057,8,FALSE)</f>
        <v>Si</v>
      </c>
      <c r="J89" s="138" t="str">
        <f>VLOOKUP(E89,VIP!$A$2:$O13007,8,FALSE)</f>
        <v>Si</v>
      </c>
      <c r="K89" s="138" t="str">
        <f>VLOOKUP(E89,VIP!$A$2:$O16581,6,0)</f>
        <v>NO</v>
      </c>
      <c r="L89" s="143" t="s">
        <v>2409</v>
      </c>
      <c r="M89" s="156" t="s">
        <v>2530</v>
      </c>
      <c r="N89" s="93" t="s">
        <v>2443</v>
      </c>
      <c r="O89" s="138" t="s">
        <v>2444</v>
      </c>
      <c r="P89" s="143"/>
      <c r="Q89" s="94">
        <v>44462.803472222222</v>
      </c>
    </row>
    <row r="90" spans="1:17" ht="18" x14ac:dyDescent="0.25">
      <c r="A90" s="138" t="str">
        <f>VLOOKUP(E90,'LISTADO ATM'!$A$2:$C$901,3,0)</f>
        <v>NORTE</v>
      </c>
      <c r="B90" s="144" t="s">
        <v>2719</v>
      </c>
      <c r="C90" s="94">
        <v>44461.890659722223</v>
      </c>
      <c r="D90" s="94" t="s">
        <v>2175</v>
      </c>
      <c r="E90" s="136">
        <v>74</v>
      </c>
      <c r="F90" s="138" t="str">
        <f>VLOOKUP(E90,VIP!$A$2:$O16130,2,0)</f>
        <v>DRBR074</v>
      </c>
      <c r="G90" s="138" t="str">
        <f>VLOOKUP(E90,'LISTADO ATM'!$A$2:$B$900,2,0)</f>
        <v xml:space="preserve">ATM Oficina Sosúa </v>
      </c>
      <c r="H90" s="138" t="str">
        <f>VLOOKUP(E90,VIP!$A$2:$O21091,7,FALSE)</f>
        <v>Si</v>
      </c>
      <c r="I90" s="138" t="str">
        <f>VLOOKUP(E90,VIP!$A$2:$O13056,8,FALSE)</f>
        <v>Si</v>
      </c>
      <c r="J90" s="138" t="str">
        <f>VLOOKUP(E90,VIP!$A$2:$O13006,8,FALSE)</f>
        <v>Si</v>
      </c>
      <c r="K90" s="138" t="str">
        <f>VLOOKUP(E90,VIP!$A$2:$O16580,6,0)</f>
        <v>NO</v>
      </c>
      <c r="L90" s="143" t="s">
        <v>2629</v>
      </c>
      <c r="M90" s="93" t="s">
        <v>2437</v>
      </c>
      <c r="N90" s="93" t="s">
        <v>2443</v>
      </c>
      <c r="O90" s="138" t="s">
        <v>2625</v>
      </c>
      <c r="P90" s="143"/>
      <c r="Q90" s="134" t="s">
        <v>2629</v>
      </c>
    </row>
    <row r="91" spans="1:17" ht="18" x14ac:dyDescent="0.25">
      <c r="A91" s="138" t="str">
        <f>VLOOKUP(E91,'LISTADO ATM'!$A$2:$C$901,3,0)</f>
        <v>NORTE</v>
      </c>
      <c r="B91" s="144" t="s">
        <v>2718</v>
      </c>
      <c r="C91" s="94">
        <v>44461.890787037039</v>
      </c>
      <c r="D91" s="94" t="s">
        <v>2459</v>
      </c>
      <c r="E91" s="136">
        <v>144</v>
      </c>
      <c r="F91" s="138" t="str">
        <f>VLOOKUP(E91,VIP!$A$2:$O16129,2,0)</f>
        <v>DRBR144</v>
      </c>
      <c r="G91" s="138" t="str">
        <f>VLOOKUP(E91,'LISTADO ATM'!$A$2:$B$900,2,0)</f>
        <v xml:space="preserve">ATM Oficina Villa Altagracia </v>
      </c>
      <c r="H91" s="138" t="str">
        <f>VLOOKUP(E91,VIP!$A$2:$O21090,7,FALSE)</f>
        <v>Si</v>
      </c>
      <c r="I91" s="138" t="str">
        <f>VLOOKUP(E91,VIP!$A$2:$O13055,8,FALSE)</f>
        <v>Si</v>
      </c>
      <c r="J91" s="138" t="str">
        <f>VLOOKUP(E91,VIP!$A$2:$O13005,8,FALSE)</f>
        <v>Si</v>
      </c>
      <c r="K91" s="138" t="str">
        <f>VLOOKUP(E91,VIP!$A$2:$O16579,6,0)</f>
        <v>SI</v>
      </c>
      <c r="L91" s="143" t="s">
        <v>2409</v>
      </c>
      <c r="M91" s="156" t="s">
        <v>2530</v>
      </c>
      <c r="N91" s="93" t="s">
        <v>2443</v>
      </c>
      <c r="O91" s="138" t="s">
        <v>2621</v>
      </c>
      <c r="P91" s="143"/>
      <c r="Q91" s="157" t="s">
        <v>2806</v>
      </c>
    </row>
    <row r="92" spans="1:17" ht="18" x14ac:dyDescent="0.25">
      <c r="A92" s="138" t="str">
        <f>VLOOKUP(E92,'LISTADO ATM'!$A$2:$C$901,3,0)</f>
        <v>NORTE</v>
      </c>
      <c r="B92" s="144">
        <v>3336035120</v>
      </c>
      <c r="C92" s="94">
        <v>44461.892280092594</v>
      </c>
      <c r="D92" s="94" t="s">
        <v>2459</v>
      </c>
      <c r="E92" s="136">
        <v>501</v>
      </c>
      <c r="F92" s="138" t="str">
        <f>VLOOKUP(E92,VIP!$A$2:$O16128,2,0)</f>
        <v>DRBR501</v>
      </c>
      <c r="G92" s="138" t="str">
        <f>VLOOKUP(E92,'LISTADO ATM'!$A$2:$B$900,2,0)</f>
        <v xml:space="preserve">ATM UNP La Canela </v>
      </c>
      <c r="H92" s="138" t="str">
        <f>VLOOKUP(E92,VIP!$A$2:$O21089,7,FALSE)</f>
        <v>Si</v>
      </c>
      <c r="I92" s="138" t="str">
        <f>VLOOKUP(E92,VIP!$A$2:$O13054,8,FALSE)</f>
        <v>Si</v>
      </c>
      <c r="J92" s="138" t="str">
        <f>VLOOKUP(E92,VIP!$A$2:$O13004,8,FALSE)</f>
        <v>Si</v>
      </c>
      <c r="K92" s="138" t="str">
        <f>VLOOKUP(E92,VIP!$A$2:$O16578,6,0)</f>
        <v>NO</v>
      </c>
      <c r="L92" s="143" t="s">
        <v>2433</v>
      </c>
      <c r="M92" s="156" t="s">
        <v>2530</v>
      </c>
      <c r="N92" s="93" t="s">
        <v>2443</v>
      </c>
      <c r="O92" s="138" t="s">
        <v>2621</v>
      </c>
      <c r="P92" s="143"/>
      <c r="Q92" s="157" t="s">
        <v>2765</v>
      </c>
    </row>
    <row r="93" spans="1:17" ht="18" x14ac:dyDescent="0.25">
      <c r="A93" s="138" t="str">
        <f>VLOOKUP(E93,'LISTADO ATM'!$A$2:$C$901,3,0)</f>
        <v>NORTE</v>
      </c>
      <c r="B93" s="144" t="s">
        <v>2717</v>
      </c>
      <c r="C93" s="94">
        <v>44461.894745370373</v>
      </c>
      <c r="D93" s="94" t="s">
        <v>2459</v>
      </c>
      <c r="E93" s="136">
        <v>965</v>
      </c>
      <c r="F93" s="138" t="str">
        <f>VLOOKUP(E93,VIP!$A$2:$O16127,2,0)</f>
        <v>DRBR965</v>
      </c>
      <c r="G93" s="138" t="str">
        <f>VLOOKUP(E93,'LISTADO ATM'!$A$2:$B$900,2,0)</f>
        <v xml:space="preserve">ATM S/M La Fuente FUN (Santiago) </v>
      </c>
      <c r="H93" s="138" t="str">
        <f>VLOOKUP(E93,VIP!$A$2:$O21088,7,FALSE)</f>
        <v>Si</v>
      </c>
      <c r="I93" s="138" t="str">
        <f>VLOOKUP(E93,VIP!$A$2:$O13053,8,FALSE)</f>
        <v>Si</v>
      </c>
      <c r="J93" s="138" t="str">
        <f>VLOOKUP(E93,VIP!$A$2:$O13003,8,FALSE)</f>
        <v>Si</v>
      </c>
      <c r="K93" s="138" t="str">
        <f>VLOOKUP(E93,VIP!$A$2:$O16577,6,0)</f>
        <v>NO</v>
      </c>
      <c r="L93" s="143" t="s">
        <v>2409</v>
      </c>
      <c r="M93" s="156" t="s">
        <v>2530</v>
      </c>
      <c r="N93" s="93" t="s">
        <v>2443</v>
      </c>
      <c r="O93" s="138" t="s">
        <v>2621</v>
      </c>
      <c r="P93" s="143"/>
      <c r="Q93" s="157" t="s">
        <v>2769</v>
      </c>
    </row>
    <row r="94" spans="1:17" ht="18" x14ac:dyDescent="0.25">
      <c r="A94" s="138" t="str">
        <f>VLOOKUP(E94,'LISTADO ATM'!$A$2:$C$901,3,0)</f>
        <v>ESTE</v>
      </c>
      <c r="B94" s="144" t="s">
        <v>2716</v>
      </c>
      <c r="C94" s="94">
        <v>44461.900671296295</v>
      </c>
      <c r="D94" s="94" t="s">
        <v>2440</v>
      </c>
      <c r="E94" s="136">
        <v>609</v>
      </c>
      <c r="F94" s="138" t="str">
        <f>VLOOKUP(E94,VIP!$A$2:$O16126,2,0)</f>
        <v>DRBR120</v>
      </c>
      <c r="G94" s="138" t="str">
        <f>VLOOKUP(E94,'LISTADO ATM'!$A$2:$B$900,2,0)</f>
        <v xml:space="preserve">ATM S/M Jumbo (San Pedro) </v>
      </c>
      <c r="H94" s="138" t="str">
        <f>VLOOKUP(E94,VIP!$A$2:$O21087,7,FALSE)</f>
        <v>Si</v>
      </c>
      <c r="I94" s="138" t="str">
        <f>VLOOKUP(E94,VIP!$A$2:$O13052,8,FALSE)</f>
        <v>Si</v>
      </c>
      <c r="J94" s="138" t="str">
        <f>VLOOKUP(E94,VIP!$A$2:$O13002,8,FALSE)</f>
        <v>Si</v>
      </c>
      <c r="K94" s="138" t="str">
        <f>VLOOKUP(E94,VIP!$A$2:$O16576,6,0)</f>
        <v>NO</v>
      </c>
      <c r="L94" s="143" t="s">
        <v>2409</v>
      </c>
      <c r="M94" s="156" t="s">
        <v>2530</v>
      </c>
      <c r="N94" s="93" t="s">
        <v>2443</v>
      </c>
      <c r="O94" s="138" t="s">
        <v>2444</v>
      </c>
      <c r="P94" s="143"/>
      <c r="Q94" s="157" t="s">
        <v>2827</v>
      </c>
    </row>
    <row r="95" spans="1:17" ht="18" x14ac:dyDescent="0.25">
      <c r="A95" s="138" t="str">
        <f>VLOOKUP(E95,'LISTADO ATM'!$A$2:$C$901,3,0)</f>
        <v>NORTE</v>
      </c>
      <c r="B95" s="144" t="s">
        <v>2715</v>
      </c>
      <c r="C95" s="94">
        <v>44461.901921296296</v>
      </c>
      <c r="D95" s="94" t="s">
        <v>2175</v>
      </c>
      <c r="E95" s="136">
        <v>500</v>
      </c>
      <c r="F95" s="138" t="str">
        <f>VLOOKUP(E95,VIP!$A$2:$O16125,2,0)</f>
        <v>DRBR500</v>
      </c>
      <c r="G95" s="138" t="str">
        <f>VLOOKUP(E95,'LISTADO ATM'!$A$2:$B$900,2,0)</f>
        <v xml:space="preserve">ATM UNP Cutupú </v>
      </c>
      <c r="H95" s="138" t="str">
        <f>VLOOKUP(E95,VIP!$A$2:$O21086,7,FALSE)</f>
        <v>Si</v>
      </c>
      <c r="I95" s="138" t="str">
        <f>VLOOKUP(E95,VIP!$A$2:$O13051,8,FALSE)</f>
        <v>Si</v>
      </c>
      <c r="J95" s="138" t="str">
        <f>VLOOKUP(E95,VIP!$A$2:$O13001,8,FALSE)</f>
        <v>Si</v>
      </c>
      <c r="K95" s="138" t="str">
        <f>VLOOKUP(E95,VIP!$A$2:$O16575,6,0)</f>
        <v>NO</v>
      </c>
      <c r="L95" s="143" t="s">
        <v>2212</v>
      </c>
      <c r="M95" s="156" t="s">
        <v>2530</v>
      </c>
      <c r="N95" s="93" t="s">
        <v>2443</v>
      </c>
      <c r="O95" s="138" t="s">
        <v>2625</v>
      </c>
      <c r="P95" s="143"/>
      <c r="Q95" s="94">
        <v>44462.77847222222</v>
      </c>
    </row>
    <row r="96" spans="1:17" ht="18" x14ac:dyDescent="0.25">
      <c r="A96" s="138" t="str">
        <f>VLOOKUP(E96,'LISTADO ATM'!$A$2:$C$901,3,0)</f>
        <v>DISTRITO NACIONAL</v>
      </c>
      <c r="B96" s="144" t="s">
        <v>2714</v>
      </c>
      <c r="C96" s="94">
        <v>44461.903831018521</v>
      </c>
      <c r="D96" s="94" t="s">
        <v>2174</v>
      </c>
      <c r="E96" s="136">
        <v>416</v>
      </c>
      <c r="F96" s="138" t="str">
        <f>VLOOKUP(E96,VIP!$A$2:$O16124,2,0)</f>
        <v>DRBR416</v>
      </c>
      <c r="G96" s="138" t="str">
        <f>VLOOKUP(E96,'LISTADO ATM'!$A$2:$B$900,2,0)</f>
        <v xml:space="preserve">ATM Autobanco San Martín II </v>
      </c>
      <c r="H96" s="138" t="str">
        <f>VLOOKUP(E96,VIP!$A$2:$O21085,7,FALSE)</f>
        <v>Si</v>
      </c>
      <c r="I96" s="138" t="str">
        <f>VLOOKUP(E96,VIP!$A$2:$O13050,8,FALSE)</f>
        <v>Si</v>
      </c>
      <c r="J96" s="138" t="str">
        <f>VLOOKUP(E96,VIP!$A$2:$O13000,8,FALSE)</f>
        <v>Si</v>
      </c>
      <c r="K96" s="138" t="str">
        <f>VLOOKUP(E96,VIP!$A$2:$O16574,6,0)</f>
        <v>NO</v>
      </c>
      <c r="L96" s="143" t="s">
        <v>2212</v>
      </c>
      <c r="M96" s="156" t="s">
        <v>2530</v>
      </c>
      <c r="N96" s="93" t="s">
        <v>2443</v>
      </c>
      <c r="O96" s="138" t="s">
        <v>2445</v>
      </c>
      <c r="P96" s="143"/>
      <c r="Q96" s="157" t="s">
        <v>2811</v>
      </c>
    </row>
    <row r="97" spans="1:17" ht="18" x14ac:dyDescent="0.25">
      <c r="A97" s="138" t="str">
        <f>VLOOKUP(E97,'LISTADO ATM'!$A$2:$C$901,3,0)</f>
        <v>NORTE</v>
      </c>
      <c r="B97" s="144" t="s">
        <v>2713</v>
      </c>
      <c r="C97" s="94">
        <v>44461.905243055553</v>
      </c>
      <c r="D97" s="94" t="s">
        <v>2174</v>
      </c>
      <c r="E97" s="136">
        <v>266</v>
      </c>
      <c r="F97" s="138" t="str">
        <f>VLOOKUP(E97,VIP!$A$2:$O16123,2,0)</f>
        <v>DRBR266</v>
      </c>
      <c r="G97" s="138" t="str">
        <f>VLOOKUP(E97,'LISTADO ATM'!$A$2:$B$900,2,0)</f>
        <v xml:space="preserve">ATM Oficina Villa Francisca </v>
      </c>
      <c r="H97" s="138" t="str">
        <f>VLOOKUP(E97,VIP!$A$2:$O21084,7,FALSE)</f>
        <v>Si</v>
      </c>
      <c r="I97" s="138" t="str">
        <f>VLOOKUP(E97,VIP!$A$2:$O13049,8,FALSE)</f>
        <v>Si</v>
      </c>
      <c r="J97" s="138" t="str">
        <f>VLOOKUP(E97,VIP!$A$2:$O12999,8,FALSE)</f>
        <v>Si</v>
      </c>
      <c r="K97" s="138" t="str">
        <f>VLOOKUP(E97,VIP!$A$2:$O16573,6,0)</f>
        <v>NO</v>
      </c>
      <c r="L97" s="143" t="s">
        <v>2212</v>
      </c>
      <c r="M97" s="156" t="s">
        <v>2530</v>
      </c>
      <c r="N97" s="93" t="s">
        <v>2443</v>
      </c>
      <c r="O97" s="138" t="s">
        <v>2445</v>
      </c>
      <c r="P97" s="143"/>
      <c r="Q97" s="94">
        <v>44462.668055555558</v>
      </c>
    </row>
    <row r="98" spans="1:17" ht="18" x14ac:dyDescent="0.25">
      <c r="A98" s="138" t="str">
        <f>VLOOKUP(E98,'LISTADO ATM'!$A$2:$C$901,3,0)</f>
        <v>DISTRITO NACIONAL</v>
      </c>
      <c r="B98" s="144" t="s">
        <v>2712</v>
      </c>
      <c r="C98" s="94">
        <v>44461.906539351854</v>
      </c>
      <c r="D98" s="94" t="s">
        <v>2174</v>
      </c>
      <c r="E98" s="136">
        <v>194</v>
      </c>
      <c r="F98" s="138" t="str">
        <f>VLOOKUP(E98,VIP!$A$2:$O16122,2,0)</f>
        <v>DRBR194</v>
      </c>
      <c r="G98" s="138" t="str">
        <f>VLOOKUP(E98,'LISTADO ATM'!$A$2:$B$900,2,0)</f>
        <v xml:space="preserve">ATM UNP Pantoja </v>
      </c>
      <c r="H98" s="138" t="str">
        <f>VLOOKUP(E98,VIP!$A$2:$O21083,7,FALSE)</f>
        <v>Si</v>
      </c>
      <c r="I98" s="138" t="str">
        <f>VLOOKUP(E98,VIP!$A$2:$O13048,8,FALSE)</f>
        <v>No</v>
      </c>
      <c r="J98" s="138" t="str">
        <f>VLOOKUP(E98,VIP!$A$2:$O12998,8,FALSE)</f>
        <v>No</v>
      </c>
      <c r="K98" s="138" t="str">
        <f>VLOOKUP(E98,VIP!$A$2:$O16572,6,0)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ht="18" x14ac:dyDescent="0.25">
      <c r="A99" s="138" t="str">
        <f>VLOOKUP(E99,'LISTADO ATM'!$A$2:$C$901,3,0)</f>
        <v>DISTRITO NACIONAL</v>
      </c>
      <c r="B99" s="144" t="s">
        <v>2711</v>
      </c>
      <c r="C99" s="94">
        <v>44461.907222222224</v>
      </c>
      <c r="D99" s="94" t="s">
        <v>2174</v>
      </c>
      <c r="E99" s="136">
        <v>192</v>
      </c>
      <c r="F99" s="138" t="str">
        <f>VLOOKUP(E99,VIP!$A$2:$O16121,2,0)</f>
        <v>DRBR192</v>
      </c>
      <c r="G99" s="138" t="str">
        <f>VLOOKUP(E99,'LISTADO ATM'!$A$2:$B$900,2,0)</f>
        <v xml:space="preserve">ATM Autobanco Luperón II </v>
      </c>
      <c r="H99" s="138" t="str">
        <f>VLOOKUP(E99,VIP!$A$2:$O21082,7,FALSE)</f>
        <v>Si</v>
      </c>
      <c r="I99" s="138" t="str">
        <f>VLOOKUP(E99,VIP!$A$2:$O13047,8,FALSE)</f>
        <v>Si</v>
      </c>
      <c r="J99" s="138" t="str">
        <f>VLOOKUP(E99,VIP!$A$2:$O12997,8,FALSE)</f>
        <v>Si</v>
      </c>
      <c r="K99" s="138" t="str">
        <f>VLOOKUP(E99,VIP!$A$2:$O16571,6,0)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ht="18" x14ac:dyDescent="0.25">
      <c r="A100" s="138" t="str">
        <f>VLOOKUP(E100,'LISTADO ATM'!$A$2:$C$901,3,0)</f>
        <v>DISTRITO NACIONAL</v>
      </c>
      <c r="B100" s="144" t="s">
        <v>2710</v>
      </c>
      <c r="C100" s="94">
        <v>44461.933761574073</v>
      </c>
      <c r="D100" s="94" t="s">
        <v>2174</v>
      </c>
      <c r="E100" s="136">
        <v>744</v>
      </c>
      <c r="F100" s="138" t="str">
        <f>VLOOKUP(E100,VIP!$A$2:$O16120,2,0)</f>
        <v>DRBR289</v>
      </c>
      <c r="G100" s="138" t="str">
        <f>VLOOKUP(E100,'LISTADO ATM'!$A$2:$B$900,2,0)</f>
        <v xml:space="preserve">ATM Multicentro La Sirena Venezuela </v>
      </c>
      <c r="H100" s="138" t="str">
        <f>VLOOKUP(E100,VIP!$A$2:$O21081,7,FALSE)</f>
        <v>Si</v>
      </c>
      <c r="I100" s="138" t="str">
        <f>VLOOKUP(E100,VIP!$A$2:$O13046,8,FALSE)</f>
        <v>Si</v>
      </c>
      <c r="J100" s="138" t="str">
        <f>VLOOKUP(E100,VIP!$A$2:$O12996,8,FALSE)</f>
        <v>Si</v>
      </c>
      <c r="K100" s="138" t="str">
        <f>VLOOKUP(E100,VIP!$A$2:$O16570,6,0)</f>
        <v>SI</v>
      </c>
      <c r="L100" s="143" t="s">
        <v>2455</v>
      </c>
      <c r="M100" s="156" t="s">
        <v>2530</v>
      </c>
      <c r="N100" s="93" t="s">
        <v>2443</v>
      </c>
      <c r="O100" s="138" t="s">
        <v>2445</v>
      </c>
      <c r="P100" s="143"/>
      <c r="Q100" s="157" t="s">
        <v>2776</v>
      </c>
    </row>
    <row r="101" spans="1:17" ht="18" x14ac:dyDescent="0.25">
      <c r="A101" s="138" t="str">
        <f>VLOOKUP(E101,'LISTADO ATM'!$A$2:$C$901,3,0)</f>
        <v>DISTRITO NACIONAL</v>
      </c>
      <c r="B101" s="144" t="s">
        <v>2709</v>
      </c>
      <c r="C101" s="94">
        <v>44461.936342592591</v>
      </c>
      <c r="D101" s="94" t="s">
        <v>2174</v>
      </c>
      <c r="E101" s="136">
        <v>410</v>
      </c>
      <c r="F101" s="138" t="str">
        <f>VLOOKUP(E101,VIP!$A$2:$O16119,2,0)</f>
        <v>DRBR410</v>
      </c>
      <c r="G101" s="138" t="str">
        <f>VLOOKUP(E101,'LISTADO ATM'!$A$2:$B$900,2,0)</f>
        <v xml:space="preserve">ATM Oficina Las Palmas de Herrera II </v>
      </c>
      <c r="H101" s="138" t="str">
        <f>VLOOKUP(E101,VIP!$A$2:$O21080,7,FALSE)</f>
        <v>Si</v>
      </c>
      <c r="I101" s="138" t="str">
        <f>VLOOKUP(E101,VIP!$A$2:$O13045,8,FALSE)</f>
        <v>Si</v>
      </c>
      <c r="J101" s="138" t="str">
        <f>VLOOKUP(E101,VIP!$A$2:$O12995,8,FALSE)</f>
        <v>Si</v>
      </c>
      <c r="K101" s="138" t="str">
        <f>VLOOKUP(E101,VIP!$A$2:$O16569,6,0)</f>
        <v>NO</v>
      </c>
      <c r="L101" s="143" t="s">
        <v>2455</v>
      </c>
      <c r="M101" s="156" t="s">
        <v>2530</v>
      </c>
      <c r="N101" s="93" t="s">
        <v>2443</v>
      </c>
      <c r="O101" s="138" t="s">
        <v>2445</v>
      </c>
      <c r="P101" s="143"/>
      <c r="Q101" s="157" t="s">
        <v>2776</v>
      </c>
    </row>
    <row r="102" spans="1:17" ht="18" x14ac:dyDescent="0.25">
      <c r="A102" s="138" t="str">
        <f>VLOOKUP(E102,'LISTADO ATM'!$A$2:$C$901,3,0)</f>
        <v>NORTE</v>
      </c>
      <c r="B102" s="144" t="s">
        <v>2708</v>
      </c>
      <c r="C102" s="94">
        <v>44461.938055555554</v>
      </c>
      <c r="D102" s="94" t="s">
        <v>2175</v>
      </c>
      <c r="E102" s="136">
        <v>332</v>
      </c>
      <c r="F102" s="138" t="str">
        <f>VLOOKUP(E102,VIP!$A$2:$O16118,2,0)</f>
        <v>DRBR332</v>
      </c>
      <c r="G102" s="138" t="str">
        <f>VLOOKUP(E102,'LISTADO ATM'!$A$2:$B$900,2,0)</f>
        <v>ATM Estación Sigma (Cotuí)</v>
      </c>
      <c r="H102" s="138" t="str">
        <f>VLOOKUP(E102,VIP!$A$2:$O21079,7,FALSE)</f>
        <v>Si</v>
      </c>
      <c r="I102" s="138" t="str">
        <f>VLOOKUP(E102,VIP!$A$2:$O13044,8,FALSE)</f>
        <v>Si</v>
      </c>
      <c r="J102" s="138" t="str">
        <f>VLOOKUP(E102,VIP!$A$2:$O12994,8,FALSE)</f>
        <v>Si</v>
      </c>
      <c r="K102" s="138" t="str">
        <f>VLOOKUP(E102,VIP!$A$2:$O16568,6,0)</f>
        <v>NO</v>
      </c>
      <c r="L102" s="143" t="s">
        <v>2455</v>
      </c>
      <c r="M102" s="156" t="s">
        <v>2530</v>
      </c>
      <c r="N102" s="93" t="s">
        <v>2443</v>
      </c>
      <c r="O102" s="138" t="s">
        <v>2625</v>
      </c>
      <c r="P102" s="143"/>
      <c r="Q102" s="157" t="s">
        <v>2836</v>
      </c>
    </row>
    <row r="103" spans="1:17" ht="18" x14ac:dyDescent="0.25">
      <c r="A103" s="138" t="str">
        <f>VLOOKUP(E103,'LISTADO ATM'!$A$2:$C$901,3,0)</f>
        <v>DISTRITO NACIONAL</v>
      </c>
      <c r="B103" s="144" t="s">
        <v>2707</v>
      </c>
      <c r="C103" s="94">
        <v>44461.939305555556</v>
      </c>
      <c r="D103" s="94" t="s">
        <v>2174</v>
      </c>
      <c r="E103" s="136">
        <v>939</v>
      </c>
      <c r="F103" s="138" t="str">
        <f>VLOOKUP(E103,VIP!$A$2:$O16117,2,0)</f>
        <v>DRBR939</v>
      </c>
      <c r="G103" s="138" t="str">
        <f>VLOOKUP(E103,'LISTADO ATM'!$A$2:$B$900,2,0)</f>
        <v xml:space="preserve">ATM Estación Texaco Máximo Gómez </v>
      </c>
      <c r="H103" s="138" t="str">
        <f>VLOOKUP(E103,VIP!$A$2:$O21078,7,FALSE)</f>
        <v>Si</v>
      </c>
      <c r="I103" s="138" t="str">
        <f>VLOOKUP(E103,VIP!$A$2:$O13043,8,FALSE)</f>
        <v>Si</v>
      </c>
      <c r="J103" s="138" t="str">
        <f>VLOOKUP(E103,VIP!$A$2:$O12993,8,FALSE)</f>
        <v>Si</v>
      </c>
      <c r="K103" s="138" t="str">
        <f>VLOOKUP(E103,VIP!$A$2:$O16567,6,0)</f>
        <v>NO</v>
      </c>
      <c r="L103" s="143" t="s">
        <v>2455</v>
      </c>
      <c r="M103" s="156" t="s">
        <v>2530</v>
      </c>
      <c r="N103" s="93" t="s">
        <v>2443</v>
      </c>
      <c r="O103" s="138" t="s">
        <v>2445</v>
      </c>
      <c r="P103" s="143"/>
      <c r="Q103" s="157" t="s">
        <v>2777</v>
      </c>
    </row>
    <row r="104" spans="1:17" ht="18" x14ac:dyDescent="0.25">
      <c r="A104" s="138" t="str">
        <f>VLOOKUP(E104,'LISTADO ATM'!$A$2:$C$901,3,0)</f>
        <v>NORTE</v>
      </c>
      <c r="B104" s="144" t="s">
        <v>2706</v>
      </c>
      <c r="C104" s="94">
        <v>44461.9452662037</v>
      </c>
      <c r="D104" s="94" t="s">
        <v>2175</v>
      </c>
      <c r="E104" s="136">
        <v>720</v>
      </c>
      <c r="F104" s="138" t="str">
        <f>VLOOKUP(E104,VIP!$A$2:$O16115,2,0)</f>
        <v>DRBR12E</v>
      </c>
      <c r="G104" s="138" t="str">
        <f>VLOOKUP(E104,'LISTADO ATM'!$A$2:$B$900,2,0)</f>
        <v xml:space="preserve">ATM OMSA (Santiago) </v>
      </c>
      <c r="H104" s="138" t="str">
        <f>VLOOKUP(E104,VIP!$A$2:$O21076,7,FALSE)</f>
        <v>Si</v>
      </c>
      <c r="I104" s="138" t="str">
        <f>VLOOKUP(E104,VIP!$A$2:$O13041,8,FALSE)</f>
        <v>Si</v>
      </c>
      <c r="J104" s="138" t="str">
        <f>VLOOKUP(E104,VIP!$A$2:$O12991,8,FALSE)</f>
        <v>Si</v>
      </c>
      <c r="K104" s="138" t="str">
        <f>VLOOKUP(E104,VIP!$A$2:$O16565,6,0)</f>
        <v>NO</v>
      </c>
      <c r="L104" s="143" t="s">
        <v>2611</v>
      </c>
      <c r="M104" s="156" t="s">
        <v>2530</v>
      </c>
      <c r="N104" s="93" t="s">
        <v>2443</v>
      </c>
      <c r="O104" s="138" t="s">
        <v>2625</v>
      </c>
      <c r="P104" s="143"/>
      <c r="Q104" s="157" t="s">
        <v>2824</v>
      </c>
    </row>
    <row r="105" spans="1:17" ht="18" x14ac:dyDescent="0.25">
      <c r="A105" s="138" t="str">
        <f>VLOOKUP(E105,'LISTADO ATM'!$A$2:$C$901,3,0)</f>
        <v>DISTRITO NACIONAL</v>
      </c>
      <c r="B105" s="144" t="s">
        <v>2705</v>
      </c>
      <c r="C105" s="94">
        <v>44461.946701388886</v>
      </c>
      <c r="D105" s="94" t="s">
        <v>2174</v>
      </c>
      <c r="E105" s="136">
        <v>562</v>
      </c>
      <c r="F105" s="138" t="str">
        <f>VLOOKUP(E105,VIP!$A$2:$O16114,2,0)</f>
        <v>DRBR226</v>
      </c>
      <c r="G105" s="138" t="str">
        <f>VLOOKUP(E105,'LISTADO ATM'!$A$2:$B$900,2,0)</f>
        <v xml:space="preserve">ATM S/M Jumbo Carretera Mella </v>
      </c>
      <c r="H105" s="138" t="str">
        <f>VLOOKUP(E105,VIP!$A$2:$O21075,7,FALSE)</f>
        <v>Si</v>
      </c>
      <c r="I105" s="138" t="str">
        <f>VLOOKUP(E105,VIP!$A$2:$O13040,8,FALSE)</f>
        <v>Si</v>
      </c>
      <c r="J105" s="138" t="str">
        <f>VLOOKUP(E105,VIP!$A$2:$O12990,8,FALSE)</f>
        <v>Si</v>
      </c>
      <c r="K105" s="138" t="str">
        <f>VLOOKUP(E105,VIP!$A$2:$O16564,6,0)</f>
        <v>SI</v>
      </c>
      <c r="L105" s="143" t="s">
        <v>2611</v>
      </c>
      <c r="M105" s="156" t="s">
        <v>2530</v>
      </c>
      <c r="N105" s="93" t="s">
        <v>2443</v>
      </c>
      <c r="O105" s="138" t="s">
        <v>2445</v>
      </c>
      <c r="P105" s="143"/>
      <c r="Q105" s="157" t="s">
        <v>2823</v>
      </c>
    </row>
    <row r="106" spans="1:17" ht="18" x14ac:dyDescent="0.25">
      <c r="A106" s="138" t="str">
        <f>VLOOKUP(E106,'LISTADO ATM'!$A$2:$C$901,3,0)</f>
        <v>DISTRITO NACIONAL</v>
      </c>
      <c r="B106" s="144" t="s">
        <v>2704</v>
      </c>
      <c r="C106" s="94">
        <v>44461.948206018518</v>
      </c>
      <c r="D106" s="94" t="s">
        <v>2174</v>
      </c>
      <c r="E106" s="136">
        <v>577</v>
      </c>
      <c r="F106" s="138" t="str">
        <f>VLOOKUP(E106,VIP!$A$2:$O16113,2,0)</f>
        <v>DRBR173</v>
      </c>
      <c r="G106" s="138" t="str">
        <f>VLOOKUP(E106,'LISTADO ATM'!$A$2:$B$900,2,0)</f>
        <v xml:space="preserve">ATM Olé Ave. Duarte </v>
      </c>
      <c r="H106" s="138" t="str">
        <f>VLOOKUP(E106,VIP!$A$2:$O21074,7,FALSE)</f>
        <v>Si</v>
      </c>
      <c r="I106" s="138" t="str">
        <f>VLOOKUP(E106,VIP!$A$2:$O13039,8,FALSE)</f>
        <v>Si</v>
      </c>
      <c r="J106" s="138" t="str">
        <f>VLOOKUP(E106,VIP!$A$2:$O12989,8,FALSE)</f>
        <v>Si</v>
      </c>
      <c r="K106" s="138" t="str">
        <f>VLOOKUP(E106,VIP!$A$2:$O16563,6,0)</f>
        <v>SI</v>
      </c>
      <c r="L106" s="143" t="s">
        <v>2611</v>
      </c>
      <c r="M106" s="156" t="s">
        <v>2530</v>
      </c>
      <c r="N106" s="93" t="s">
        <v>2443</v>
      </c>
      <c r="O106" s="138" t="s">
        <v>2445</v>
      </c>
      <c r="P106" s="143"/>
      <c r="Q106" s="157" t="s">
        <v>2768</v>
      </c>
    </row>
    <row r="107" spans="1:17" ht="18" x14ac:dyDescent="0.25">
      <c r="A107" s="138" t="str">
        <f>VLOOKUP(E107,'LISTADO ATM'!$A$2:$C$901,3,0)</f>
        <v>ESTE</v>
      </c>
      <c r="B107" s="144" t="s">
        <v>2703</v>
      </c>
      <c r="C107" s="94">
        <v>44461.951018518521</v>
      </c>
      <c r="D107" s="94" t="s">
        <v>2174</v>
      </c>
      <c r="E107" s="136">
        <v>293</v>
      </c>
      <c r="F107" s="138" t="str">
        <f>VLOOKUP(E107,VIP!$A$2:$O16112,2,0)</f>
        <v>DRBR293</v>
      </c>
      <c r="G107" s="138" t="str">
        <f>VLOOKUP(E107,'LISTADO ATM'!$A$2:$B$900,2,0)</f>
        <v xml:space="preserve">ATM S/M Nueva Visión (San Pedro) </v>
      </c>
      <c r="H107" s="138" t="str">
        <f>VLOOKUP(E107,VIP!$A$2:$O21073,7,FALSE)</f>
        <v>Si</v>
      </c>
      <c r="I107" s="138" t="str">
        <f>VLOOKUP(E107,VIP!$A$2:$O13038,8,FALSE)</f>
        <v>Si</v>
      </c>
      <c r="J107" s="138" t="str">
        <f>VLOOKUP(E107,VIP!$A$2:$O12988,8,FALSE)</f>
        <v>Si</v>
      </c>
      <c r="K107" s="138" t="str">
        <f>VLOOKUP(E107,VIP!$A$2:$O16562,6,0)</f>
        <v>NO</v>
      </c>
      <c r="L107" s="143" t="s">
        <v>2212</v>
      </c>
      <c r="M107" s="156" t="s">
        <v>2530</v>
      </c>
      <c r="N107" s="93" t="s">
        <v>2443</v>
      </c>
      <c r="O107" s="138" t="s">
        <v>2445</v>
      </c>
      <c r="P107" s="143"/>
      <c r="Q107" s="157" t="s">
        <v>2808</v>
      </c>
    </row>
    <row r="108" spans="1:17" ht="18" x14ac:dyDescent="0.25">
      <c r="A108" s="138" t="str">
        <f>VLOOKUP(E108,'LISTADO ATM'!$A$2:$C$901,3,0)</f>
        <v>DISTRITO NACIONAL</v>
      </c>
      <c r="B108" s="144" t="s">
        <v>2702</v>
      </c>
      <c r="C108" s="94">
        <v>44461.9528125</v>
      </c>
      <c r="D108" s="94" t="s">
        <v>2174</v>
      </c>
      <c r="E108" s="136">
        <v>858</v>
      </c>
      <c r="F108" s="138" t="str">
        <f>VLOOKUP(E108,VIP!$A$2:$O16111,2,0)</f>
        <v>DRBR858</v>
      </c>
      <c r="G108" s="138" t="str">
        <f>VLOOKUP(E108,'LISTADO ATM'!$A$2:$B$900,2,0)</f>
        <v xml:space="preserve">ATM Cooperativa Maestros (COOPNAMA) </v>
      </c>
      <c r="H108" s="138" t="str">
        <f>VLOOKUP(E108,VIP!$A$2:$O21072,7,FALSE)</f>
        <v>Si</v>
      </c>
      <c r="I108" s="138" t="str">
        <f>VLOOKUP(E108,VIP!$A$2:$O13037,8,FALSE)</f>
        <v>No</v>
      </c>
      <c r="J108" s="138" t="str">
        <f>VLOOKUP(E108,VIP!$A$2:$O12987,8,FALSE)</f>
        <v>No</v>
      </c>
      <c r="K108" s="138" t="str">
        <f>VLOOKUP(E108,VIP!$A$2:$O16561,6,0)</f>
        <v>NO</v>
      </c>
      <c r="L108" s="143" t="s">
        <v>2212</v>
      </c>
      <c r="M108" s="156" t="s">
        <v>2530</v>
      </c>
      <c r="N108" s="93" t="s">
        <v>2443</v>
      </c>
      <c r="O108" s="138" t="s">
        <v>2445</v>
      </c>
      <c r="P108" s="143"/>
      <c r="Q108" s="157" t="s">
        <v>2755</v>
      </c>
    </row>
    <row r="109" spans="1:17" ht="18" x14ac:dyDescent="0.25">
      <c r="A109" s="138" t="str">
        <f>VLOOKUP(E109,'LISTADO ATM'!$A$2:$C$901,3,0)</f>
        <v>DISTRITO NACIONAL</v>
      </c>
      <c r="B109" s="144" t="s">
        <v>2701</v>
      </c>
      <c r="C109" s="94">
        <v>44461.956296296295</v>
      </c>
      <c r="D109" s="94" t="s">
        <v>2174</v>
      </c>
      <c r="E109" s="136">
        <v>622</v>
      </c>
      <c r="F109" s="138" t="str">
        <f>VLOOKUP(E109,VIP!$A$2:$O16110,2,0)</f>
        <v>DRBR622</v>
      </c>
      <c r="G109" s="138" t="str">
        <f>VLOOKUP(E109,'LISTADO ATM'!$A$2:$B$900,2,0)</f>
        <v xml:space="preserve">ATM Ayuntamiento D.N. </v>
      </c>
      <c r="H109" s="138" t="str">
        <f>VLOOKUP(E109,VIP!$A$2:$O21071,7,FALSE)</f>
        <v>Si</v>
      </c>
      <c r="I109" s="138" t="str">
        <f>VLOOKUP(E109,VIP!$A$2:$O13036,8,FALSE)</f>
        <v>Si</v>
      </c>
      <c r="J109" s="138" t="str">
        <f>VLOOKUP(E109,VIP!$A$2:$O12986,8,FALSE)</f>
        <v>Si</v>
      </c>
      <c r="K109" s="138" t="str">
        <f>VLOOKUP(E109,VIP!$A$2:$O16560,6,0)</f>
        <v>NO</v>
      </c>
      <c r="L109" s="143" t="s">
        <v>2238</v>
      </c>
      <c r="M109" s="156" t="s">
        <v>2530</v>
      </c>
      <c r="N109" s="93" t="s">
        <v>2443</v>
      </c>
      <c r="O109" s="138" t="s">
        <v>2445</v>
      </c>
      <c r="P109" s="143"/>
      <c r="Q109" s="157" t="s">
        <v>2759</v>
      </c>
    </row>
    <row r="110" spans="1:17" ht="18" x14ac:dyDescent="0.25">
      <c r="A110" s="138" t="str">
        <f>VLOOKUP(E110,'LISTADO ATM'!$A$2:$C$901,3,0)</f>
        <v>SUR</v>
      </c>
      <c r="B110" s="144" t="s">
        <v>2700</v>
      </c>
      <c r="C110" s="94">
        <v>44461.956990740742</v>
      </c>
      <c r="D110" s="94" t="s">
        <v>2174</v>
      </c>
      <c r="E110" s="136">
        <v>249</v>
      </c>
      <c r="F110" s="138" t="str">
        <f>VLOOKUP(E110,VIP!$A$2:$O16109,2,0)</f>
        <v>DRBR249</v>
      </c>
      <c r="G110" s="138" t="str">
        <f>VLOOKUP(E110,'LISTADO ATM'!$A$2:$B$900,2,0)</f>
        <v xml:space="preserve">ATM Banco Agrícola Neiba </v>
      </c>
      <c r="H110" s="138" t="str">
        <f>VLOOKUP(E110,VIP!$A$2:$O21070,7,FALSE)</f>
        <v>Si</v>
      </c>
      <c r="I110" s="138" t="str">
        <f>VLOOKUP(E110,VIP!$A$2:$O13035,8,FALSE)</f>
        <v>Si</v>
      </c>
      <c r="J110" s="138" t="str">
        <f>VLOOKUP(E110,VIP!$A$2:$O12985,8,FALSE)</f>
        <v>Si</v>
      </c>
      <c r="K110" s="138" t="str">
        <f>VLOOKUP(E110,VIP!$A$2:$O16559,6,0)</f>
        <v>NO</v>
      </c>
      <c r="L110" s="143" t="s">
        <v>2238</v>
      </c>
      <c r="M110" s="156" t="s">
        <v>2530</v>
      </c>
      <c r="N110" s="93" t="s">
        <v>2443</v>
      </c>
      <c r="O110" s="138" t="s">
        <v>2445</v>
      </c>
      <c r="P110" s="143"/>
      <c r="Q110" s="157" t="s">
        <v>2814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2737</v>
      </c>
      <c r="C111" s="94">
        <v>44461.991238425922</v>
      </c>
      <c r="D111" s="94" t="s">
        <v>2174</v>
      </c>
      <c r="E111" s="136">
        <v>911</v>
      </c>
      <c r="F111" s="138" t="str">
        <f>VLOOKUP(E111,VIP!$A$2:$O16125,2,0)</f>
        <v>DRBR911</v>
      </c>
      <c r="G111" s="138" t="str">
        <f>VLOOKUP(E111,'LISTADO ATM'!$A$2:$B$900,2,0)</f>
        <v xml:space="preserve">ATM Oficina Venezuela II </v>
      </c>
      <c r="H111" s="138" t="str">
        <f>VLOOKUP(E111,VIP!$A$2:$O21086,7,FALSE)</f>
        <v>Si</v>
      </c>
      <c r="I111" s="138" t="str">
        <f>VLOOKUP(E111,VIP!$A$2:$O13051,8,FALSE)</f>
        <v>Si</v>
      </c>
      <c r="J111" s="138" t="str">
        <f>VLOOKUP(E111,VIP!$A$2:$O13001,8,FALSE)</f>
        <v>Si</v>
      </c>
      <c r="K111" s="138" t="str">
        <f>VLOOKUP(E111,VIP!$A$2:$O16575,6,0)</f>
        <v>SI</v>
      </c>
      <c r="L111" s="143" t="s">
        <v>2455</v>
      </c>
      <c r="M111" s="156" t="s">
        <v>2530</v>
      </c>
      <c r="N111" s="93" t="s">
        <v>2443</v>
      </c>
      <c r="O111" s="138" t="s">
        <v>2445</v>
      </c>
      <c r="P111" s="143"/>
      <c r="Q111" s="94">
        <v>44462.84652777778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2736</v>
      </c>
      <c r="C112" s="94">
        <v>44462.010879629626</v>
      </c>
      <c r="D112" s="94" t="s">
        <v>2174</v>
      </c>
      <c r="E112" s="136">
        <v>309</v>
      </c>
      <c r="F112" s="138" t="str">
        <f>VLOOKUP(E112,VIP!$A$2:$O16124,2,0)</f>
        <v>DRBR309</v>
      </c>
      <c r="G112" s="138" t="str">
        <f>VLOOKUP(E112,'LISTADO ATM'!$A$2:$B$900,2,0)</f>
        <v xml:space="preserve">ATM Secrets Cap Cana I </v>
      </c>
      <c r="H112" s="138" t="str">
        <f>VLOOKUP(E112,VIP!$A$2:$O21085,7,FALSE)</f>
        <v>Si</v>
      </c>
      <c r="I112" s="138" t="str">
        <f>VLOOKUP(E112,VIP!$A$2:$O13050,8,FALSE)</f>
        <v>Si</v>
      </c>
      <c r="J112" s="138" t="str">
        <f>VLOOKUP(E112,VIP!$A$2:$O13000,8,FALSE)</f>
        <v>Si</v>
      </c>
      <c r="K112" s="138" t="str">
        <f>VLOOKUP(E112,VIP!$A$2:$O16574,6,0)</f>
        <v>NO</v>
      </c>
      <c r="L112" s="143" t="s">
        <v>2238</v>
      </c>
      <c r="M112" s="156" t="s">
        <v>2530</v>
      </c>
      <c r="N112" s="93" t="s">
        <v>2443</v>
      </c>
      <c r="O112" s="138" t="s">
        <v>2445</v>
      </c>
      <c r="P112" s="143"/>
      <c r="Q112" s="157" t="s">
        <v>2811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2735</v>
      </c>
      <c r="C113" s="94">
        <v>44462.062708333331</v>
      </c>
      <c r="D113" s="94" t="s">
        <v>2174</v>
      </c>
      <c r="E113" s="136">
        <v>458</v>
      </c>
      <c r="F113" s="138" t="str">
        <f>VLOOKUP(E113,VIP!$A$2:$O16123,2,0)</f>
        <v>DRBR458</v>
      </c>
      <c r="G113" s="138" t="str">
        <f>VLOOKUP(E113,'LISTADO ATM'!$A$2:$B$900,2,0)</f>
        <v>ATM Hospital Dario Contreras</v>
      </c>
      <c r="H113" s="138" t="str">
        <f>VLOOKUP(E113,VIP!$A$2:$O21084,7,FALSE)</f>
        <v>Si</v>
      </c>
      <c r="I113" s="138" t="str">
        <f>VLOOKUP(E113,VIP!$A$2:$O13049,8,FALSE)</f>
        <v>Si</v>
      </c>
      <c r="J113" s="138" t="str">
        <f>VLOOKUP(E113,VIP!$A$2:$O12999,8,FALSE)</f>
        <v>Si</v>
      </c>
      <c r="K113" s="138" t="str">
        <f>VLOOKUP(E113,VIP!$A$2:$O16573,6,0)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NORTE</v>
      </c>
      <c r="B114" s="144" t="s">
        <v>2734</v>
      </c>
      <c r="C114" s="94">
        <v>44462.063969907409</v>
      </c>
      <c r="D114" s="94" t="s">
        <v>2175</v>
      </c>
      <c r="E114" s="136">
        <v>518</v>
      </c>
      <c r="F114" s="138" t="str">
        <f>VLOOKUP(E114,VIP!$A$2:$O16122,2,0)</f>
        <v>DRBR518</v>
      </c>
      <c r="G114" s="138" t="str">
        <f>VLOOKUP(E114,'LISTADO ATM'!$A$2:$B$900,2,0)</f>
        <v xml:space="preserve">ATM Autobanco Los Alamos </v>
      </c>
      <c r="H114" s="138" t="str">
        <f>VLOOKUP(E114,VIP!$A$2:$O21083,7,FALSE)</f>
        <v>Si</v>
      </c>
      <c r="I114" s="138" t="str">
        <f>VLOOKUP(E114,VIP!$A$2:$O13048,8,FALSE)</f>
        <v>Si</v>
      </c>
      <c r="J114" s="138" t="str">
        <f>VLOOKUP(E114,VIP!$A$2:$O12998,8,FALSE)</f>
        <v>Si</v>
      </c>
      <c r="K114" s="138" t="str">
        <f>VLOOKUP(E114,VIP!$A$2:$O16572,6,0)</f>
        <v>NO</v>
      </c>
      <c r="L114" s="143" t="s">
        <v>2212</v>
      </c>
      <c r="M114" s="156" t="s">
        <v>2530</v>
      </c>
      <c r="N114" s="93" t="s">
        <v>2443</v>
      </c>
      <c r="O114" s="138" t="s">
        <v>2631</v>
      </c>
      <c r="P114" s="143"/>
      <c r="Q114" s="157" t="s">
        <v>2810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2733</v>
      </c>
      <c r="C115" s="94">
        <v>44462.068194444444</v>
      </c>
      <c r="D115" s="94" t="s">
        <v>2174</v>
      </c>
      <c r="E115" s="136">
        <v>490</v>
      </c>
      <c r="F115" s="138" t="str">
        <f>VLOOKUP(E115,VIP!$A$2:$O16121,2,0)</f>
        <v>DRBR490</v>
      </c>
      <c r="G115" s="138" t="str">
        <f>VLOOKUP(E115,'LISTADO ATM'!$A$2:$B$900,2,0)</f>
        <v xml:space="preserve">ATM Hospital Ney Arias Lora </v>
      </c>
      <c r="H115" s="138" t="str">
        <f>VLOOKUP(E115,VIP!$A$2:$O21082,7,FALSE)</f>
        <v>Si</v>
      </c>
      <c r="I115" s="138" t="str">
        <f>VLOOKUP(E115,VIP!$A$2:$O13047,8,FALSE)</f>
        <v>Si</v>
      </c>
      <c r="J115" s="138" t="str">
        <f>VLOOKUP(E115,VIP!$A$2:$O12997,8,FALSE)</f>
        <v>Si</v>
      </c>
      <c r="K115" s="138" t="str">
        <f>VLOOKUP(E115,VIP!$A$2:$O16571,6,0)</f>
        <v>NO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NORTE</v>
      </c>
      <c r="B116" s="144" t="s">
        <v>2732</v>
      </c>
      <c r="C116" s="94">
        <v>44462.071585648147</v>
      </c>
      <c r="D116" s="94" t="s">
        <v>2175</v>
      </c>
      <c r="E116" s="136">
        <v>364</v>
      </c>
      <c r="F116" s="138" t="str">
        <f>VLOOKUP(E116,VIP!$A$2:$O16120,2,0)</f>
        <v>DRBR364</v>
      </c>
      <c r="G116" s="138" t="str">
        <f>VLOOKUP(E116,'LISTADO ATM'!$A$2:$B$900,2,0)</f>
        <v>ATM Tabadom Holding Santiago</v>
      </c>
      <c r="H116" s="138" t="str">
        <f>VLOOKUP(E116,VIP!$A$2:$O21081,7,FALSE)</f>
        <v>Si</v>
      </c>
      <c r="I116" s="138" t="str">
        <f>VLOOKUP(E116,VIP!$A$2:$O13046,8,FALSE)</f>
        <v>Si</v>
      </c>
      <c r="J116" s="138" t="str">
        <f>VLOOKUP(E116,VIP!$A$2:$O12996,8,FALSE)</f>
        <v>Si</v>
      </c>
      <c r="K116" s="138" t="str">
        <f>VLOOKUP(E116,VIP!$A$2:$O16570,6,0)</f>
        <v>NO</v>
      </c>
      <c r="L116" s="143" t="s">
        <v>2238</v>
      </c>
      <c r="M116" s="156" t="s">
        <v>2530</v>
      </c>
      <c r="N116" s="93" t="s">
        <v>2443</v>
      </c>
      <c r="O116" s="138" t="s">
        <v>2631</v>
      </c>
      <c r="P116" s="143"/>
      <c r="Q116" s="157" t="s">
        <v>2758</v>
      </c>
    </row>
    <row r="117" spans="1:17" s="119" customFormat="1" ht="18" x14ac:dyDescent="0.25">
      <c r="A117" s="138" t="str">
        <f>VLOOKUP(E117,'LISTADO ATM'!$A$2:$C$901,3,0)</f>
        <v>ESTE</v>
      </c>
      <c r="B117" s="144" t="s">
        <v>2731</v>
      </c>
      <c r="C117" s="94">
        <v>44462.092037037037</v>
      </c>
      <c r="D117" s="94" t="s">
        <v>2174</v>
      </c>
      <c r="E117" s="136">
        <v>366</v>
      </c>
      <c r="F117" s="138" t="str">
        <f>VLOOKUP(E117,VIP!$A$2:$O16119,2,0)</f>
        <v>DRBR366</v>
      </c>
      <c r="G117" s="138" t="str">
        <f>VLOOKUP(E117,'LISTADO ATM'!$A$2:$B$900,2,0)</f>
        <v>ATM Oficina Boulevard (Higuey) II</v>
      </c>
      <c r="H117" s="138" t="str">
        <f>VLOOKUP(E117,VIP!$A$2:$O21080,7,FALSE)</f>
        <v>N/A</v>
      </c>
      <c r="I117" s="138" t="str">
        <f>VLOOKUP(E117,VIP!$A$2:$O13045,8,FALSE)</f>
        <v>N/A</v>
      </c>
      <c r="J117" s="138" t="str">
        <f>VLOOKUP(E117,VIP!$A$2:$O12995,8,FALSE)</f>
        <v>N/A</v>
      </c>
      <c r="K117" s="138" t="str">
        <f>VLOOKUP(E117,VIP!$A$2:$O16569,6,0)</f>
        <v>N/A</v>
      </c>
      <c r="L117" s="143" t="s">
        <v>2238</v>
      </c>
      <c r="M117" s="156" t="s">
        <v>2530</v>
      </c>
      <c r="N117" s="93" t="s">
        <v>2443</v>
      </c>
      <c r="O117" s="138" t="s">
        <v>2445</v>
      </c>
      <c r="P117" s="143"/>
      <c r="Q117" s="157" t="s">
        <v>2813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2730</v>
      </c>
      <c r="C118" s="94">
        <v>44462.108495370368</v>
      </c>
      <c r="D118" s="94" t="s">
        <v>2175</v>
      </c>
      <c r="E118" s="136">
        <v>253</v>
      </c>
      <c r="F118" s="138" t="str">
        <f>VLOOKUP(E118,VIP!$A$2:$O16118,2,0)</f>
        <v>DRBR253</v>
      </c>
      <c r="G118" s="138" t="str">
        <f>VLOOKUP(E118,'LISTADO ATM'!$A$2:$B$900,2,0)</f>
        <v xml:space="preserve">ATM Centro Cuesta Nacional (Santiago) </v>
      </c>
      <c r="H118" s="138" t="str">
        <f>VLOOKUP(E118,VIP!$A$2:$O21079,7,FALSE)</f>
        <v>Si</v>
      </c>
      <c r="I118" s="138" t="str">
        <f>VLOOKUP(E118,VIP!$A$2:$O13044,8,FALSE)</f>
        <v>Si</v>
      </c>
      <c r="J118" s="138" t="str">
        <f>VLOOKUP(E118,VIP!$A$2:$O12994,8,FALSE)</f>
        <v>Si</v>
      </c>
      <c r="K118" s="138" t="str">
        <f>VLOOKUP(E118,VIP!$A$2:$O16568,6,0)</f>
        <v>NO</v>
      </c>
      <c r="L118" s="143" t="s">
        <v>2212</v>
      </c>
      <c r="M118" s="156" t="s">
        <v>2530</v>
      </c>
      <c r="N118" s="93" t="s">
        <v>2443</v>
      </c>
      <c r="O118" s="138" t="s">
        <v>2631</v>
      </c>
      <c r="P118" s="143"/>
      <c r="Q118" s="157" t="s">
        <v>2883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2729</v>
      </c>
      <c r="C119" s="94">
        <v>44462.110972222225</v>
      </c>
      <c r="D119" s="94" t="s">
        <v>2174</v>
      </c>
      <c r="E119" s="136">
        <v>264</v>
      </c>
      <c r="F119" s="138" t="str">
        <f>VLOOKUP(E119,VIP!$A$2:$O16117,2,0)</f>
        <v>DRBR264</v>
      </c>
      <c r="G119" s="138" t="str">
        <f>VLOOKUP(E119,'LISTADO ATM'!$A$2:$B$900,2,0)</f>
        <v xml:space="preserve">ATM S/M Nacional Independencia </v>
      </c>
      <c r="H119" s="138" t="str">
        <f>VLOOKUP(E119,VIP!$A$2:$O21078,7,FALSE)</f>
        <v>Si</v>
      </c>
      <c r="I119" s="138" t="str">
        <f>VLOOKUP(E119,VIP!$A$2:$O13043,8,FALSE)</f>
        <v>Si</v>
      </c>
      <c r="J119" s="138" t="str">
        <f>VLOOKUP(E119,VIP!$A$2:$O12993,8,FALSE)</f>
        <v>Si</v>
      </c>
      <c r="K119" s="138" t="str">
        <f>VLOOKUP(E119,VIP!$A$2:$O16567,6,0)</f>
        <v>SI</v>
      </c>
      <c r="L119" s="143" t="s">
        <v>2212</v>
      </c>
      <c r="M119" s="156" t="s">
        <v>2530</v>
      </c>
      <c r="N119" s="93" t="s">
        <v>2443</v>
      </c>
      <c r="O119" s="138" t="s">
        <v>2445</v>
      </c>
      <c r="P119" s="143"/>
      <c r="Q119" s="157" t="s">
        <v>2809</v>
      </c>
    </row>
    <row r="120" spans="1:17" s="119" customFormat="1" ht="18" x14ac:dyDescent="0.25">
      <c r="A120" s="138" t="str">
        <f>VLOOKUP(E120,'LISTADO ATM'!$A$2:$C$901,3,0)</f>
        <v>NORTE</v>
      </c>
      <c r="B120" s="144" t="s">
        <v>2728</v>
      </c>
      <c r="C120" s="94">
        <v>44462.114664351851</v>
      </c>
      <c r="D120" s="94" t="s">
        <v>2175</v>
      </c>
      <c r="E120" s="136">
        <v>275</v>
      </c>
      <c r="F120" s="138" t="str">
        <f>VLOOKUP(E120,VIP!$A$2:$O16116,2,0)</f>
        <v>DRBR275</v>
      </c>
      <c r="G120" s="138" t="str">
        <f>VLOOKUP(E120,'LISTADO ATM'!$A$2:$B$900,2,0)</f>
        <v xml:space="preserve">ATM Autobanco Duarte Stgo. II </v>
      </c>
      <c r="H120" s="138" t="str">
        <f>VLOOKUP(E120,VIP!$A$2:$O21077,7,FALSE)</f>
        <v>Si</v>
      </c>
      <c r="I120" s="138" t="str">
        <f>VLOOKUP(E120,VIP!$A$2:$O13042,8,FALSE)</f>
        <v>Si</v>
      </c>
      <c r="J120" s="138" t="str">
        <f>VLOOKUP(E120,VIP!$A$2:$O12992,8,FALSE)</f>
        <v>Si</v>
      </c>
      <c r="K120" s="138" t="str">
        <f>VLOOKUP(E120,VIP!$A$2:$O16566,6,0)</f>
        <v>NO</v>
      </c>
      <c r="L120" s="143" t="s">
        <v>2212</v>
      </c>
      <c r="M120" s="156" t="s">
        <v>2530</v>
      </c>
      <c r="N120" s="93" t="s">
        <v>2443</v>
      </c>
      <c r="O120" s="138" t="s">
        <v>2631</v>
      </c>
      <c r="P120" s="143"/>
      <c r="Q120" s="157" t="s">
        <v>2808</v>
      </c>
    </row>
    <row r="121" spans="1:17" s="119" customFormat="1" ht="18" x14ac:dyDescent="0.25">
      <c r="A121" s="138" t="str">
        <f>VLOOKUP(E121,'LISTADO ATM'!$A$2:$C$901,3,0)</f>
        <v>DISTRITO NACIONAL</v>
      </c>
      <c r="B121" s="144" t="s">
        <v>2727</v>
      </c>
      <c r="C121" s="94">
        <v>44462.120451388888</v>
      </c>
      <c r="D121" s="94" t="s">
        <v>2174</v>
      </c>
      <c r="E121" s="136">
        <v>522</v>
      </c>
      <c r="F121" s="138" t="str">
        <f>VLOOKUP(E121,VIP!$A$2:$O16115,2,0)</f>
        <v>DRBR522</v>
      </c>
      <c r="G121" s="138" t="str">
        <f>VLOOKUP(E121,'LISTADO ATM'!$A$2:$B$900,2,0)</f>
        <v xml:space="preserve">ATM Oficina Galería 360 </v>
      </c>
      <c r="H121" s="138" t="str">
        <f>VLOOKUP(E121,VIP!$A$2:$O21076,7,FALSE)</f>
        <v>Si</v>
      </c>
      <c r="I121" s="138" t="str">
        <f>VLOOKUP(E121,VIP!$A$2:$O13041,8,FALSE)</f>
        <v>Si</v>
      </c>
      <c r="J121" s="138" t="str">
        <f>VLOOKUP(E121,VIP!$A$2:$O12991,8,FALSE)</f>
        <v>Si</v>
      </c>
      <c r="K121" s="138" t="str">
        <f>VLOOKUP(E121,VIP!$A$2:$O16565,6,0)</f>
        <v>SI</v>
      </c>
      <c r="L121" s="143" t="s">
        <v>2212</v>
      </c>
      <c r="M121" s="156" t="s">
        <v>2530</v>
      </c>
      <c r="N121" s="93" t="s">
        <v>2443</v>
      </c>
      <c r="O121" s="138" t="s">
        <v>2445</v>
      </c>
      <c r="P121" s="143"/>
      <c r="Q121" s="157" t="s">
        <v>2807</v>
      </c>
    </row>
    <row r="122" spans="1:17" s="119" customFormat="1" ht="18" x14ac:dyDescent="0.25">
      <c r="A122" s="138" t="str">
        <f>VLOOKUP(E122,'LISTADO ATM'!$A$2:$C$901,3,0)</f>
        <v>SUR</v>
      </c>
      <c r="B122" s="144" t="s">
        <v>2726</v>
      </c>
      <c r="C122" s="94">
        <v>44462.122534722221</v>
      </c>
      <c r="D122" s="94" t="s">
        <v>2174</v>
      </c>
      <c r="E122" s="136">
        <v>131</v>
      </c>
      <c r="F122" s="138" t="str">
        <f>VLOOKUP(E122,VIP!$A$2:$O16114,2,0)</f>
        <v>DRBR131</v>
      </c>
      <c r="G122" s="138" t="str">
        <f>VLOOKUP(E122,'LISTADO ATM'!$A$2:$B$900,2,0)</f>
        <v xml:space="preserve">ATM Oficina Baní I </v>
      </c>
      <c r="H122" s="138" t="str">
        <f>VLOOKUP(E122,VIP!$A$2:$O21075,7,FALSE)</f>
        <v>Si</v>
      </c>
      <c r="I122" s="138" t="str">
        <f>VLOOKUP(E122,VIP!$A$2:$O13040,8,FALSE)</f>
        <v>Si</v>
      </c>
      <c r="J122" s="138" t="str">
        <f>VLOOKUP(E122,VIP!$A$2:$O12990,8,FALSE)</f>
        <v>Si</v>
      </c>
      <c r="K122" s="138" t="str">
        <f>VLOOKUP(E122,VIP!$A$2:$O16564,6,0)</f>
        <v>NO</v>
      </c>
      <c r="L122" s="143" t="s">
        <v>2212</v>
      </c>
      <c r="M122" s="156" t="s">
        <v>2530</v>
      </c>
      <c r="N122" s="93" t="s">
        <v>2443</v>
      </c>
      <c r="O122" s="138" t="s">
        <v>2445</v>
      </c>
      <c r="P122" s="143"/>
      <c r="Q122" s="94">
        <v>44462.724999999999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2725</v>
      </c>
      <c r="C123" s="94">
        <v>44462.132627314815</v>
      </c>
      <c r="D123" s="94" t="s">
        <v>2174</v>
      </c>
      <c r="E123" s="136">
        <v>953</v>
      </c>
      <c r="F123" s="138" t="str">
        <f>VLOOKUP(E123,VIP!$A$2:$O16113,2,0)</f>
        <v>DRBR01I</v>
      </c>
      <c r="G123" s="138" t="str">
        <f>VLOOKUP(E123,'LISTADO ATM'!$A$2:$B$900,2,0)</f>
        <v xml:space="preserve">ATM Estafeta Dirección General de Pasaportes/Migración </v>
      </c>
      <c r="H123" s="138" t="str">
        <f>VLOOKUP(E123,VIP!$A$2:$O21074,7,FALSE)</f>
        <v>Si</v>
      </c>
      <c r="I123" s="138" t="str">
        <f>VLOOKUP(E123,VIP!$A$2:$O13039,8,FALSE)</f>
        <v>Si</v>
      </c>
      <c r="J123" s="138" t="str">
        <f>VLOOKUP(E123,VIP!$A$2:$O12989,8,FALSE)</f>
        <v>Si</v>
      </c>
      <c r="K123" s="138" t="str">
        <f>VLOOKUP(E123,VIP!$A$2:$O16563,6,0)</f>
        <v>No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2212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2724</v>
      </c>
      <c r="C124" s="94">
        <v>44462.135046296295</v>
      </c>
      <c r="D124" s="94" t="s">
        <v>2174</v>
      </c>
      <c r="E124" s="136">
        <v>519</v>
      </c>
      <c r="F124" s="138" t="str">
        <f>VLOOKUP(E124,VIP!$A$2:$O16112,2,0)</f>
        <v>DRBR519</v>
      </c>
      <c r="G124" s="138" t="str">
        <f>VLOOKUP(E124,'LISTADO ATM'!$A$2:$B$900,2,0)</f>
        <v xml:space="preserve">ATM Plaza Estrella (Bávaro) </v>
      </c>
      <c r="H124" s="138" t="str">
        <f>VLOOKUP(E124,VIP!$A$2:$O21073,7,FALSE)</f>
        <v>Si</v>
      </c>
      <c r="I124" s="138" t="str">
        <f>VLOOKUP(E124,VIP!$A$2:$O13038,8,FALSE)</f>
        <v>Si</v>
      </c>
      <c r="J124" s="138" t="str">
        <f>VLOOKUP(E124,VIP!$A$2:$O12988,8,FALSE)</f>
        <v>Si</v>
      </c>
      <c r="K124" s="138" t="str">
        <f>VLOOKUP(E124,VIP!$A$2:$O16562,6,0)</f>
        <v>NO</v>
      </c>
      <c r="L124" s="143" t="s">
        <v>2212</v>
      </c>
      <c r="M124" s="156" t="s">
        <v>2530</v>
      </c>
      <c r="N124" s="93" t="s">
        <v>2443</v>
      </c>
      <c r="O124" s="138" t="s">
        <v>2445</v>
      </c>
      <c r="P124" s="143"/>
      <c r="Q124" s="157" t="s">
        <v>2806</v>
      </c>
    </row>
    <row r="125" spans="1:17" s="119" customFormat="1" ht="18" x14ac:dyDescent="0.25">
      <c r="A125" s="138" t="str">
        <f>VLOOKUP(E125,'LISTADO ATM'!$A$2:$C$901,3,0)</f>
        <v>DISTRITO NACIONAL</v>
      </c>
      <c r="B125" s="144" t="s">
        <v>2723</v>
      </c>
      <c r="C125" s="94">
        <v>44462.136250000003</v>
      </c>
      <c r="D125" s="94" t="s">
        <v>2174</v>
      </c>
      <c r="E125" s="136">
        <v>935</v>
      </c>
      <c r="F125" s="138" t="str">
        <f>VLOOKUP(E125,VIP!$A$2:$O16111,2,0)</f>
        <v>DRBR16J</v>
      </c>
      <c r="G125" s="138" t="str">
        <f>VLOOKUP(E125,'LISTADO ATM'!$A$2:$B$900,2,0)</f>
        <v xml:space="preserve">ATM Oficina John F. Kennedy </v>
      </c>
      <c r="H125" s="138" t="str">
        <f>VLOOKUP(E125,VIP!$A$2:$O21072,7,FALSE)</f>
        <v>Si</v>
      </c>
      <c r="I125" s="138" t="str">
        <f>VLOOKUP(E125,VIP!$A$2:$O13037,8,FALSE)</f>
        <v>Si</v>
      </c>
      <c r="J125" s="138" t="str">
        <f>VLOOKUP(E125,VIP!$A$2:$O12987,8,FALSE)</f>
        <v>Si</v>
      </c>
      <c r="K125" s="138" t="str">
        <f>VLOOKUP(E125,VIP!$A$2:$O16561,6,0)</f>
        <v>SI</v>
      </c>
      <c r="L125" s="143" t="s">
        <v>2212</v>
      </c>
      <c r="M125" s="156" t="s">
        <v>2530</v>
      </c>
      <c r="N125" s="93" t="s">
        <v>2443</v>
      </c>
      <c r="O125" s="138" t="s">
        <v>2445</v>
      </c>
      <c r="P125" s="143"/>
      <c r="Q125" s="157" t="s">
        <v>2754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2722</v>
      </c>
      <c r="C126" s="94">
        <v>44462.150578703702</v>
      </c>
      <c r="D126" s="94" t="s">
        <v>2175</v>
      </c>
      <c r="E126" s="136">
        <v>771</v>
      </c>
      <c r="F126" s="138" t="str">
        <f>VLOOKUP(E126,VIP!$A$2:$O16110,2,0)</f>
        <v>DRBR771</v>
      </c>
      <c r="G126" s="138" t="str">
        <f>VLOOKUP(E126,'LISTADO ATM'!$A$2:$B$900,2,0)</f>
        <v xml:space="preserve">ATM UASD Mao </v>
      </c>
      <c r="H126" s="138" t="str">
        <f>VLOOKUP(E126,VIP!$A$2:$O21071,7,FALSE)</f>
        <v>Si</v>
      </c>
      <c r="I126" s="138" t="str">
        <f>VLOOKUP(E126,VIP!$A$2:$O13036,8,FALSE)</f>
        <v>Si</v>
      </c>
      <c r="J126" s="138" t="str">
        <f>VLOOKUP(E126,VIP!$A$2:$O12986,8,FALSE)</f>
        <v>Si</v>
      </c>
      <c r="K126" s="138" t="str">
        <f>VLOOKUP(E126,VIP!$A$2:$O16560,6,0)</f>
        <v>NO</v>
      </c>
      <c r="L126" s="143" t="s">
        <v>2212</v>
      </c>
      <c r="M126" s="156" t="s">
        <v>2530</v>
      </c>
      <c r="N126" s="93" t="s">
        <v>2443</v>
      </c>
      <c r="O126" s="138" t="s">
        <v>2631</v>
      </c>
      <c r="P126" s="143"/>
      <c r="Q126" s="157" t="s">
        <v>2805</v>
      </c>
    </row>
    <row r="127" spans="1:17" ht="18" x14ac:dyDescent="0.25">
      <c r="A127" s="138" t="str">
        <f>VLOOKUP(E127,'LISTADO ATM'!$A$2:$C$901,3,0)</f>
        <v>DISTRITO NACIONAL</v>
      </c>
      <c r="B127" s="144" t="s">
        <v>2740</v>
      </c>
      <c r="C127" s="94">
        <v>44462.192025462966</v>
      </c>
      <c r="D127" s="94" t="s">
        <v>2175</v>
      </c>
      <c r="E127" s="136">
        <v>690</v>
      </c>
      <c r="F127" s="138" t="str">
        <f>VLOOKUP(E127,VIP!$A$2:$O16111,2,0)</f>
        <v>DRBR690</v>
      </c>
      <c r="G127" s="138" t="str">
        <f>VLOOKUP(E127,'LISTADO ATM'!$A$2:$B$900,2,0)</f>
        <v>ATM Eco Petroleo Esperanza</v>
      </c>
      <c r="H127" s="138" t="str">
        <f>VLOOKUP(E127,VIP!$A$2:$O21072,7,FALSE)</f>
        <v>Si</v>
      </c>
      <c r="I127" s="138" t="str">
        <f>VLOOKUP(E127,VIP!$A$2:$O13037,8,FALSE)</f>
        <v>Si</v>
      </c>
      <c r="J127" s="138" t="str">
        <f>VLOOKUP(E127,VIP!$A$2:$O12987,8,FALSE)</f>
        <v>Si</v>
      </c>
      <c r="K127" s="138" t="str">
        <f>VLOOKUP(E127,VIP!$A$2:$O16561,6,0)</f>
        <v>NO</v>
      </c>
      <c r="L127" s="143" t="s">
        <v>2238</v>
      </c>
      <c r="M127" s="156" t="s">
        <v>2530</v>
      </c>
      <c r="N127" s="93" t="s">
        <v>2443</v>
      </c>
      <c r="O127" s="138" t="s">
        <v>2631</v>
      </c>
      <c r="P127" s="143"/>
      <c r="Q127" s="157" t="s">
        <v>2811</v>
      </c>
    </row>
    <row r="128" spans="1:17" ht="18" x14ac:dyDescent="0.25">
      <c r="A128" s="138" t="str">
        <f>VLOOKUP(E128,'LISTADO ATM'!$A$2:$C$901,3,0)</f>
        <v>NORTE</v>
      </c>
      <c r="B128" s="144" t="s">
        <v>2741</v>
      </c>
      <c r="C128" s="94">
        <v>44462.248819444445</v>
      </c>
      <c r="D128" s="94" t="s">
        <v>2175</v>
      </c>
      <c r="E128" s="136">
        <v>464</v>
      </c>
      <c r="F128" s="138" t="str">
        <f>VLOOKUP(E128,VIP!$A$2:$O16112,2,0)</f>
        <v>DRBR0A4</v>
      </c>
      <c r="G128" s="138" t="str">
        <f>VLOOKUP(E128,'LISTADO ATM'!$A$2:$B$900,2,0)</f>
        <v>ATM Supermercado Chito Samaná</v>
      </c>
      <c r="H128" s="138">
        <f>VLOOKUP(E128,VIP!$A$2:$O21073,7,FALSE)</f>
        <v>0</v>
      </c>
      <c r="I128" s="138">
        <f>VLOOKUP(E128,VIP!$A$2:$O13038,8,FALSE)</f>
        <v>0</v>
      </c>
      <c r="J128" s="138">
        <f>VLOOKUP(E128,VIP!$A$2:$O12988,8,FALSE)</f>
        <v>0</v>
      </c>
      <c r="K128" s="138">
        <f>VLOOKUP(E128,VIP!$A$2:$O16562,6,0)</f>
        <v>0</v>
      </c>
      <c r="L128" s="143" t="s">
        <v>2238</v>
      </c>
      <c r="M128" s="156" t="s">
        <v>2530</v>
      </c>
      <c r="N128" s="93" t="s">
        <v>2443</v>
      </c>
      <c r="O128" s="138" t="s">
        <v>2631</v>
      </c>
      <c r="P128" s="143"/>
      <c r="Q128" s="157" t="s">
        <v>2757</v>
      </c>
    </row>
    <row r="129" spans="1:17" ht="18" x14ac:dyDescent="0.25">
      <c r="A129" s="138" t="str">
        <f>VLOOKUP(E129,'LISTADO ATM'!$A$2:$C$901,3,0)</f>
        <v>NORTE</v>
      </c>
      <c r="B129" s="144" t="s">
        <v>2742</v>
      </c>
      <c r="C129" s="94">
        <v>44462.322500000002</v>
      </c>
      <c r="D129" s="94" t="s">
        <v>2614</v>
      </c>
      <c r="E129" s="136">
        <v>88</v>
      </c>
      <c r="F129" s="138" t="str">
        <f>VLOOKUP(E129,VIP!$A$2:$O16113,2,0)</f>
        <v>DRBR088</v>
      </c>
      <c r="G129" s="138" t="str">
        <f>VLOOKUP(E129,'LISTADO ATM'!$A$2:$B$900,2,0)</f>
        <v xml:space="preserve">ATM S/M La Fuente (Santiago) </v>
      </c>
      <c r="H129" s="138" t="str">
        <f>VLOOKUP(E129,VIP!$A$2:$O21074,7,FALSE)</f>
        <v>Si</v>
      </c>
      <c r="I129" s="138" t="str">
        <f>VLOOKUP(E129,VIP!$A$2:$O13039,8,FALSE)</f>
        <v>Si</v>
      </c>
      <c r="J129" s="138" t="str">
        <f>VLOOKUP(E129,VIP!$A$2:$O12989,8,FALSE)</f>
        <v>Si</v>
      </c>
      <c r="K129" s="138" t="str">
        <f>VLOOKUP(E129,VIP!$A$2:$O16563,6,0)</f>
        <v>NO</v>
      </c>
      <c r="L129" s="143" t="s">
        <v>2433</v>
      </c>
      <c r="M129" s="156" t="s">
        <v>2530</v>
      </c>
      <c r="N129" s="93" t="s">
        <v>2443</v>
      </c>
      <c r="O129" s="138" t="s">
        <v>2615</v>
      </c>
      <c r="P129" s="143"/>
      <c r="Q129" s="157" t="s">
        <v>2764</v>
      </c>
    </row>
    <row r="130" spans="1:17" ht="18" x14ac:dyDescent="0.25">
      <c r="A130" s="138" t="str">
        <f>VLOOKUP(E130,'LISTADO ATM'!$A$2:$C$901,3,0)</f>
        <v>DISTRITO NACIONAL</v>
      </c>
      <c r="B130" s="144" t="s">
        <v>2743</v>
      </c>
      <c r="C130" s="94">
        <v>44462.324247685188</v>
      </c>
      <c r="D130" s="94" t="s">
        <v>2440</v>
      </c>
      <c r="E130" s="136">
        <v>725</v>
      </c>
      <c r="F130" s="138" t="str">
        <f>VLOOKUP(E130,VIP!$A$2:$O16114,2,0)</f>
        <v>DRBR998</v>
      </c>
      <c r="G130" s="138" t="str">
        <f>VLOOKUP(E130,'LISTADO ATM'!$A$2:$B$900,2,0)</f>
        <v xml:space="preserve">ATM El Huacal II  </v>
      </c>
      <c r="H130" s="138" t="str">
        <f>VLOOKUP(E130,VIP!$A$2:$O21075,7,FALSE)</f>
        <v>Si</v>
      </c>
      <c r="I130" s="138" t="str">
        <f>VLOOKUP(E130,VIP!$A$2:$O13040,8,FALSE)</f>
        <v>Si</v>
      </c>
      <c r="J130" s="138" t="str">
        <f>VLOOKUP(E130,VIP!$A$2:$O12990,8,FALSE)</f>
        <v>Si</v>
      </c>
      <c r="K130" s="138" t="str">
        <f>VLOOKUP(E130,VIP!$A$2:$O16564,6,0)</f>
        <v>NO</v>
      </c>
      <c r="L130" s="143" t="s">
        <v>2433</v>
      </c>
      <c r="M130" s="156" t="s">
        <v>2530</v>
      </c>
      <c r="N130" s="93" t="s">
        <v>2443</v>
      </c>
      <c r="O130" s="138" t="s">
        <v>2444</v>
      </c>
      <c r="P130" s="143"/>
      <c r="Q130" s="157" t="s">
        <v>2821</v>
      </c>
    </row>
    <row r="131" spans="1:17" ht="18" x14ac:dyDescent="0.25">
      <c r="A131" s="138" t="str">
        <f>VLOOKUP(E131,'LISTADO ATM'!$A$2:$C$901,3,0)</f>
        <v>SUR</v>
      </c>
      <c r="B131" s="144" t="s">
        <v>2744</v>
      </c>
      <c r="C131" s="94">
        <v>44462.325173611112</v>
      </c>
      <c r="D131" s="94" t="s">
        <v>2459</v>
      </c>
      <c r="E131" s="136">
        <v>880</v>
      </c>
      <c r="F131" s="138" t="str">
        <f>VLOOKUP(E131,VIP!$A$2:$O16115,2,0)</f>
        <v>DRBR880</v>
      </c>
      <c r="G131" s="138" t="str">
        <f>VLOOKUP(E131,'LISTADO ATM'!$A$2:$B$900,2,0)</f>
        <v xml:space="preserve">ATM Autoservicio Barahona II </v>
      </c>
      <c r="H131" s="138" t="str">
        <f>VLOOKUP(E131,VIP!$A$2:$O21076,7,FALSE)</f>
        <v>Si</v>
      </c>
      <c r="I131" s="138" t="str">
        <f>VLOOKUP(E131,VIP!$A$2:$O13041,8,FALSE)</f>
        <v>Si</v>
      </c>
      <c r="J131" s="138" t="str">
        <f>VLOOKUP(E131,VIP!$A$2:$O12991,8,FALSE)</f>
        <v>Si</v>
      </c>
      <c r="K131" s="138" t="str">
        <f>VLOOKUP(E131,VIP!$A$2:$O16565,6,0)</f>
        <v>SI</v>
      </c>
      <c r="L131" s="143" t="s">
        <v>2409</v>
      </c>
      <c r="M131" s="156" t="s">
        <v>2530</v>
      </c>
      <c r="N131" s="93" t="s">
        <v>2443</v>
      </c>
      <c r="O131" s="138" t="s">
        <v>2753</v>
      </c>
      <c r="P131" s="143"/>
      <c r="Q131" s="157" t="s">
        <v>2827</v>
      </c>
    </row>
    <row r="132" spans="1:17" ht="18" x14ac:dyDescent="0.25">
      <c r="A132" s="138" t="str">
        <f>VLOOKUP(E132,'LISTADO ATM'!$A$2:$C$901,3,0)</f>
        <v>DISTRITO NACIONAL</v>
      </c>
      <c r="B132" s="144" t="s">
        <v>2745</v>
      </c>
      <c r="C132" s="94">
        <v>44462.327025462961</v>
      </c>
      <c r="D132" s="94" t="s">
        <v>2440</v>
      </c>
      <c r="E132" s="136">
        <v>672</v>
      </c>
      <c r="F132" s="138" t="str">
        <f>VLOOKUP(E132,VIP!$A$2:$O16116,2,0)</f>
        <v>DRBR672</v>
      </c>
      <c r="G132" s="138" t="str">
        <f>VLOOKUP(E132,'LISTADO ATM'!$A$2:$B$900,2,0)</f>
        <v>ATM Destacamento Policía Nacional La Victoria</v>
      </c>
      <c r="H132" s="138" t="str">
        <f>VLOOKUP(E132,VIP!$A$2:$O21077,7,FALSE)</f>
        <v>Si</v>
      </c>
      <c r="I132" s="138" t="str">
        <f>VLOOKUP(E132,VIP!$A$2:$O13042,8,FALSE)</f>
        <v>Si</v>
      </c>
      <c r="J132" s="138" t="str">
        <f>VLOOKUP(E132,VIP!$A$2:$O12992,8,FALSE)</f>
        <v>Si</v>
      </c>
      <c r="K132" s="138" t="str">
        <f>VLOOKUP(E132,VIP!$A$2:$O16566,6,0)</f>
        <v>SI</v>
      </c>
      <c r="L132" s="143" t="s">
        <v>2409</v>
      </c>
      <c r="M132" s="156" t="s">
        <v>2530</v>
      </c>
      <c r="N132" s="93" t="s">
        <v>2443</v>
      </c>
      <c r="O132" s="138" t="s">
        <v>2444</v>
      </c>
      <c r="P132" s="143"/>
      <c r="Q132" s="94">
        <v>44462.804166666669</v>
      </c>
    </row>
    <row r="133" spans="1:17" ht="18" x14ac:dyDescent="0.25">
      <c r="A133" s="138" t="str">
        <f>VLOOKUP(E133,'LISTADO ATM'!$A$2:$C$901,3,0)</f>
        <v>NORTE</v>
      </c>
      <c r="B133" s="144" t="s">
        <v>2746</v>
      </c>
      <c r="C133" s="94">
        <v>44462.328356481485</v>
      </c>
      <c r="D133" s="94" t="s">
        <v>2459</v>
      </c>
      <c r="E133" s="136">
        <v>888</v>
      </c>
      <c r="F133" s="138" t="str">
        <f>VLOOKUP(E133,VIP!$A$2:$O16117,2,0)</f>
        <v>DRBR888</v>
      </c>
      <c r="G133" s="138" t="str">
        <f>VLOOKUP(E133,'LISTADO ATM'!$A$2:$B$900,2,0)</f>
        <v>ATM Oficina galeria 56 II (SFM)</v>
      </c>
      <c r="H133" s="138" t="str">
        <f>VLOOKUP(E133,VIP!$A$2:$O21078,7,FALSE)</f>
        <v>Si</v>
      </c>
      <c r="I133" s="138" t="str">
        <f>VLOOKUP(E133,VIP!$A$2:$O13043,8,FALSE)</f>
        <v>Si</v>
      </c>
      <c r="J133" s="138" t="str">
        <f>VLOOKUP(E133,VIP!$A$2:$O12993,8,FALSE)</f>
        <v>Si</v>
      </c>
      <c r="K133" s="138" t="str">
        <f>VLOOKUP(E133,VIP!$A$2:$O16567,6,0)</f>
        <v>SI</v>
      </c>
      <c r="L133" s="143" t="s">
        <v>2433</v>
      </c>
      <c r="M133" s="156" t="s">
        <v>2530</v>
      </c>
      <c r="N133" s="93" t="s">
        <v>2443</v>
      </c>
      <c r="O133" s="138" t="s">
        <v>2753</v>
      </c>
      <c r="P133" s="143"/>
      <c r="Q133" s="157" t="s">
        <v>2820</v>
      </c>
    </row>
    <row r="134" spans="1:17" ht="18" x14ac:dyDescent="0.25">
      <c r="A134" s="138" t="str">
        <f>VLOOKUP(E134,'LISTADO ATM'!$A$2:$C$901,3,0)</f>
        <v>DISTRITO NACIONAL</v>
      </c>
      <c r="B134" s="144" t="s">
        <v>2747</v>
      </c>
      <c r="C134" s="94">
        <v>44462.329837962963</v>
      </c>
      <c r="D134" s="94" t="s">
        <v>2174</v>
      </c>
      <c r="E134" s="136">
        <v>43</v>
      </c>
      <c r="F134" s="138" t="str">
        <f>VLOOKUP(E134,VIP!$A$2:$O16118,2,0)</f>
        <v>DRBR043</v>
      </c>
      <c r="G134" s="138" t="str">
        <f>VLOOKUP(E134,'LISTADO ATM'!$A$2:$B$900,2,0)</f>
        <v xml:space="preserve">ATM Zona Franca San Isidro </v>
      </c>
      <c r="H134" s="138" t="str">
        <f>VLOOKUP(E134,VIP!$A$2:$O21079,7,FALSE)</f>
        <v>Si</v>
      </c>
      <c r="I134" s="138" t="str">
        <f>VLOOKUP(E134,VIP!$A$2:$O13044,8,FALSE)</f>
        <v>No</v>
      </c>
      <c r="J134" s="138" t="str">
        <f>VLOOKUP(E134,VIP!$A$2:$O12994,8,FALSE)</f>
        <v>No</v>
      </c>
      <c r="K134" s="138" t="str">
        <f>VLOOKUP(E134,VIP!$A$2:$O16568,6,0)</f>
        <v>NO</v>
      </c>
      <c r="L134" s="143" t="s">
        <v>2455</v>
      </c>
      <c r="M134" s="156" t="s">
        <v>2530</v>
      </c>
      <c r="N134" s="93" t="s">
        <v>2443</v>
      </c>
      <c r="O134" s="138" t="s">
        <v>2445</v>
      </c>
      <c r="P134" s="143"/>
      <c r="Q134" s="157" t="s">
        <v>2835</v>
      </c>
    </row>
    <row r="135" spans="1:17" ht="18" x14ac:dyDescent="0.25">
      <c r="A135" s="138" t="str">
        <f>VLOOKUP(E135,'LISTADO ATM'!$A$2:$C$901,3,0)</f>
        <v>DISTRITO NACIONAL</v>
      </c>
      <c r="B135" s="144" t="s">
        <v>2748</v>
      </c>
      <c r="C135" s="94">
        <v>44462.330081018517</v>
      </c>
      <c r="D135" s="94" t="s">
        <v>2440</v>
      </c>
      <c r="E135" s="136">
        <v>617</v>
      </c>
      <c r="F135" s="138" t="str">
        <f>VLOOKUP(E135,VIP!$A$2:$O16119,2,0)</f>
        <v>DRBR617</v>
      </c>
      <c r="G135" s="138" t="str">
        <f>VLOOKUP(E135,'LISTADO ATM'!$A$2:$B$900,2,0)</f>
        <v xml:space="preserve">ATM Guardia Presidencial </v>
      </c>
      <c r="H135" s="138" t="str">
        <f>VLOOKUP(E135,VIP!$A$2:$O21080,7,FALSE)</f>
        <v>Si</v>
      </c>
      <c r="I135" s="138" t="str">
        <f>VLOOKUP(E135,VIP!$A$2:$O13045,8,FALSE)</f>
        <v>Si</v>
      </c>
      <c r="J135" s="138" t="str">
        <f>VLOOKUP(E135,VIP!$A$2:$O12995,8,FALSE)</f>
        <v>Si</v>
      </c>
      <c r="K135" s="138" t="str">
        <f>VLOOKUP(E135,VIP!$A$2:$O16569,6,0)</f>
        <v>NO</v>
      </c>
      <c r="L135" s="143" t="s">
        <v>2409</v>
      </c>
      <c r="M135" s="156" t="s">
        <v>2530</v>
      </c>
      <c r="N135" s="93" t="s">
        <v>2443</v>
      </c>
      <c r="O135" s="138" t="s">
        <v>2444</v>
      </c>
      <c r="P135" s="143"/>
      <c r="Q135" s="157" t="s">
        <v>2827</v>
      </c>
    </row>
    <row r="136" spans="1:17" ht="18" x14ac:dyDescent="0.25">
      <c r="A136" s="138" t="str">
        <f>VLOOKUP(E136,'LISTADO ATM'!$A$2:$C$901,3,0)</f>
        <v>DISTRITO NACIONAL</v>
      </c>
      <c r="B136" s="144" t="s">
        <v>2749</v>
      </c>
      <c r="C136" s="94">
        <v>44462.330625000002</v>
      </c>
      <c r="D136" s="94" t="s">
        <v>2174</v>
      </c>
      <c r="E136" s="136">
        <v>906</v>
      </c>
      <c r="F136" s="138" t="str">
        <f>VLOOKUP(E136,VIP!$A$2:$O16120,2,0)</f>
        <v>DRBR906</v>
      </c>
      <c r="G136" s="138" t="str">
        <f>VLOOKUP(E136,'LISTADO ATM'!$A$2:$B$900,2,0)</f>
        <v xml:space="preserve">ATM MESCYT  </v>
      </c>
      <c r="H136" s="138" t="str">
        <f>VLOOKUP(E136,VIP!$A$2:$O21081,7,FALSE)</f>
        <v>Si</v>
      </c>
      <c r="I136" s="138" t="str">
        <f>VLOOKUP(E136,VIP!$A$2:$O13046,8,FALSE)</f>
        <v>Si</v>
      </c>
      <c r="J136" s="138" t="str">
        <f>VLOOKUP(E136,VIP!$A$2:$O12996,8,FALSE)</f>
        <v>Si</v>
      </c>
      <c r="K136" s="138" t="str">
        <f>VLOOKUP(E136,VIP!$A$2:$O16570,6,0)</f>
        <v>NO</v>
      </c>
      <c r="L136" s="143" t="s">
        <v>2455</v>
      </c>
      <c r="M136" s="93" t="s">
        <v>2437</v>
      </c>
      <c r="N136" s="93" t="s">
        <v>2443</v>
      </c>
      <c r="O136" s="138" t="s">
        <v>2445</v>
      </c>
      <c r="P136" s="143"/>
      <c r="Q136" s="134" t="s">
        <v>2455</v>
      </c>
    </row>
    <row r="137" spans="1:17" ht="18" x14ac:dyDescent="0.25">
      <c r="A137" s="138" t="str">
        <f>VLOOKUP(E137,'LISTADO ATM'!$A$2:$C$901,3,0)</f>
        <v>DISTRITO NACIONAL</v>
      </c>
      <c r="B137" s="144" t="s">
        <v>2750</v>
      </c>
      <c r="C137" s="94">
        <v>44462.331331018519</v>
      </c>
      <c r="D137" s="94" t="s">
        <v>2174</v>
      </c>
      <c r="E137" s="136">
        <v>836</v>
      </c>
      <c r="F137" s="138" t="str">
        <f>VLOOKUP(E137,VIP!$A$2:$O16121,2,0)</f>
        <v>DRBR836</v>
      </c>
      <c r="G137" s="138" t="str">
        <f>VLOOKUP(E137,'LISTADO ATM'!$A$2:$B$900,2,0)</f>
        <v xml:space="preserve">ATM UNP Plaza Luperón </v>
      </c>
      <c r="H137" s="138" t="str">
        <f>VLOOKUP(E137,VIP!$A$2:$O21082,7,FALSE)</f>
        <v>Si</v>
      </c>
      <c r="I137" s="138" t="str">
        <f>VLOOKUP(E137,VIP!$A$2:$O13047,8,FALSE)</f>
        <v>Si</v>
      </c>
      <c r="J137" s="138" t="str">
        <f>VLOOKUP(E137,VIP!$A$2:$O12997,8,FALSE)</f>
        <v>Si</v>
      </c>
      <c r="K137" s="138" t="str">
        <f>VLOOKUP(E137,VIP!$A$2:$O16571,6,0)</f>
        <v>NO</v>
      </c>
      <c r="L137" s="143" t="s">
        <v>2455</v>
      </c>
      <c r="M137" s="156" t="s">
        <v>2530</v>
      </c>
      <c r="N137" s="93" t="s">
        <v>2443</v>
      </c>
      <c r="O137" s="138" t="s">
        <v>2445</v>
      </c>
      <c r="P137" s="143"/>
      <c r="Q137" s="157" t="s">
        <v>2776</v>
      </c>
    </row>
    <row r="138" spans="1:17" ht="18" x14ac:dyDescent="0.25">
      <c r="A138" s="138" t="str">
        <f>VLOOKUP(E138,'LISTADO ATM'!$A$2:$C$901,3,0)</f>
        <v>DISTRITO NACIONAL</v>
      </c>
      <c r="B138" s="144" t="s">
        <v>2751</v>
      </c>
      <c r="C138" s="94">
        <v>44462.331678240742</v>
      </c>
      <c r="D138" s="94" t="s">
        <v>2440</v>
      </c>
      <c r="E138" s="136">
        <v>438</v>
      </c>
      <c r="F138" s="138" t="str">
        <f>VLOOKUP(E138,VIP!$A$2:$O16122,2,0)</f>
        <v>DRBR438</v>
      </c>
      <c r="G138" s="138" t="str">
        <f>VLOOKUP(E138,'LISTADO ATM'!$A$2:$B$900,2,0)</f>
        <v xml:space="preserve">ATM Autobanco Torre IV </v>
      </c>
      <c r="H138" s="138" t="str">
        <f>VLOOKUP(E138,VIP!$A$2:$O21083,7,FALSE)</f>
        <v>Si</v>
      </c>
      <c r="I138" s="138" t="str">
        <f>VLOOKUP(E138,VIP!$A$2:$O13048,8,FALSE)</f>
        <v>Si</v>
      </c>
      <c r="J138" s="138" t="str">
        <f>VLOOKUP(E138,VIP!$A$2:$O12998,8,FALSE)</f>
        <v>Si</v>
      </c>
      <c r="K138" s="138" t="str">
        <f>VLOOKUP(E138,VIP!$A$2:$O16572,6,0)</f>
        <v>SI</v>
      </c>
      <c r="L138" s="143" t="s">
        <v>2433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2433</v>
      </c>
    </row>
    <row r="139" spans="1:17" ht="18" x14ac:dyDescent="0.25">
      <c r="A139" s="138" t="str">
        <f>VLOOKUP(E139,'LISTADO ATM'!$A$2:$C$901,3,0)</f>
        <v>ESTE</v>
      </c>
      <c r="B139" s="144" t="s">
        <v>2752</v>
      </c>
      <c r="C139" s="94">
        <v>44462.332974537036</v>
      </c>
      <c r="D139" s="94" t="s">
        <v>2459</v>
      </c>
      <c r="E139" s="136">
        <v>121</v>
      </c>
      <c r="F139" s="138" t="str">
        <f>VLOOKUP(E139,VIP!$A$2:$O16123,2,0)</f>
        <v>DRBR121</v>
      </c>
      <c r="G139" s="138" t="str">
        <f>VLOOKUP(E139,'LISTADO ATM'!$A$2:$B$900,2,0)</f>
        <v xml:space="preserve">ATM Oficina Bayaguana </v>
      </c>
      <c r="H139" s="138" t="str">
        <f>VLOOKUP(E139,VIP!$A$2:$O21084,7,FALSE)</f>
        <v>Si</v>
      </c>
      <c r="I139" s="138" t="str">
        <f>VLOOKUP(E139,VIP!$A$2:$O13049,8,FALSE)</f>
        <v>Si</v>
      </c>
      <c r="J139" s="138" t="str">
        <f>VLOOKUP(E139,VIP!$A$2:$O12999,8,FALSE)</f>
        <v>Si</v>
      </c>
      <c r="K139" s="138" t="str">
        <f>VLOOKUP(E139,VIP!$A$2:$O16573,6,0)</f>
        <v>SI</v>
      </c>
      <c r="L139" s="143" t="s">
        <v>2409</v>
      </c>
      <c r="M139" s="156" t="s">
        <v>2530</v>
      </c>
      <c r="N139" s="93" t="s">
        <v>2443</v>
      </c>
      <c r="O139" s="138" t="s">
        <v>2753</v>
      </c>
      <c r="P139" s="143"/>
      <c r="Q139" s="157" t="s">
        <v>2769</v>
      </c>
    </row>
    <row r="140" spans="1:17" ht="18" x14ac:dyDescent="0.25">
      <c r="A140" s="138" t="str">
        <f>VLOOKUP(E140,'LISTADO ATM'!$A$2:$C$901,3,0)</f>
        <v>DISTRITO NACIONAL</v>
      </c>
      <c r="B140" s="144" t="s">
        <v>2802</v>
      </c>
      <c r="C140" s="94">
        <v>44462.38071759259</v>
      </c>
      <c r="D140" s="94" t="s">
        <v>2174</v>
      </c>
      <c r="E140" s="136">
        <v>319</v>
      </c>
      <c r="F140" s="138" t="str">
        <f>VLOOKUP(E140,VIP!$A$2:$O16147,2,0)</f>
        <v>DRBR319</v>
      </c>
      <c r="G140" s="138" t="str">
        <f>VLOOKUP(E140,'LISTADO ATM'!$A$2:$B$900,2,0)</f>
        <v>ATM Autobanco Lopez de Vega</v>
      </c>
      <c r="H140" s="138" t="str">
        <f>VLOOKUP(E140,VIP!$A$2:$O21108,7,FALSE)</f>
        <v>Si</v>
      </c>
      <c r="I140" s="138" t="str">
        <f>VLOOKUP(E140,VIP!$A$2:$O13073,8,FALSE)</f>
        <v>Si</v>
      </c>
      <c r="J140" s="138" t="str">
        <f>VLOOKUP(E140,VIP!$A$2:$O13023,8,FALSE)</f>
        <v>Si</v>
      </c>
      <c r="K140" s="138" t="str">
        <f>VLOOKUP(E140,VIP!$A$2:$O16597,6,0)</f>
        <v>NO</v>
      </c>
      <c r="L140" s="143" t="s">
        <v>2212</v>
      </c>
      <c r="M140" s="156" t="s">
        <v>2530</v>
      </c>
      <c r="N140" s="93" t="s">
        <v>2630</v>
      </c>
      <c r="O140" s="138" t="s">
        <v>2445</v>
      </c>
      <c r="P140" s="143"/>
      <c r="Q140" s="134" t="s">
        <v>2884</v>
      </c>
    </row>
    <row r="141" spans="1:17" ht="18" x14ac:dyDescent="0.25">
      <c r="A141" s="138" t="str">
        <f>VLOOKUP(E141,'LISTADO ATM'!$A$2:$C$901,3,0)</f>
        <v>DISTRITO NACIONAL</v>
      </c>
      <c r="B141" s="144" t="s">
        <v>2801</v>
      </c>
      <c r="C141" s="94">
        <v>44462.38177083333</v>
      </c>
      <c r="D141" s="94" t="s">
        <v>2174</v>
      </c>
      <c r="E141" s="136">
        <v>318</v>
      </c>
      <c r="F141" s="138" t="str">
        <f>VLOOKUP(E141,VIP!$A$2:$O16146,2,0)</f>
        <v>DRBR318</v>
      </c>
      <c r="G141" s="138" t="str">
        <f>VLOOKUP(E141,'LISTADO ATM'!$A$2:$B$900,2,0)</f>
        <v>ATM Autoservicio Lope de Vega</v>
      </c>
      <c r="H141" s="138" t="str">
        <f>VLOOKUP(E141,VIP!$A$2:$O21107,7,FALSE)</f>
        <v>Si</v>
      </c>
      <c r="I141" s="138" t="str">
        <f>VLOOKUP(E141,VIP!$A$2:$O13072,8,FALSE)</f>
        <v>Si</v>
      </c>
      <c r="J141" s="138" t="str">
        <f>VLOOKUP(E141,VIP!$A$2:$O13022,8,FALSE)</f>
        <v>Si</v>
      </c>
      <c r="K141" s="138" t="str">
        <f>VLOOKUP(E141,VIP!$A$2:$O16596,6,0)</f>
        <v>NO</v>
      </c>
      <c r="L141" s="143" t="s">
        <v>2238</v>
      </c>
      <c r="M141" s="93" t="s">
        <v>2437</v>
      </c>
      <c r="N141" s="93" t="s">
        <v>2804</v>
      </c>
      <c r="O141" s="138" t="s">
        <v>2445</v>
      </c>
      <c r="P141" s="143"/>
      <c r="Q141" s="134" t="s">
        <v>2238</v>
      </c>
    </row>
    <row r="142" spans="1:17" ht="18" x14ac:dyDescent="0.25">
      <c r="A142" s="138" t="str">
        <f>VLOOKUP(E142,'LISTADO ATM'!$A$2:$C$901,3,0)</f>
        <v>NORTE</v>
      </c>
      <c r="B142" s="144" t="s">
        <v>2800</v>
      </c>
      <c r="C142" s="94">
        <v>44462.409386574072</v>
      </c>
      <c r="D142" s="94" t="s">
        <v>2614</v>
      </c>
      <c r="E142" s="136">
        <v>228</v>
      </c>
      <c r="F142" s="138" t="str">
        <f>VLOOKUP(E142,VIP!$A$2:$O16145,2,0)</f>
        <v>DRBR228</v>
      </c>
      <c r="G142" s="138" t="str">
        <f>VLOOKUP(E142,'LISTADO ATM'!$A$2:$B$900,2,0)</f>
        <v xml:space="preserve">ATM Oficina SAJOMA </v>
      </c>
      <c r="H142" s="138" t="str">
        <f>VLOOKUP(E142,VIP!$A$2:$O21106,7,FALSE)</f>
        <v>Si</v>
      </c>
      <c r="I142" s="138" t="str">
        <f>VLOOKUP(E142,VIP!$A$2:$O13071,8,FALSE)</f>
        <v>Si</v>
      </c>
      <c r="J142" s="138" t="str">
        <f>VLOOKUP(E142,VIP!$A$2:$O13021,8,FALSE)</f>
        <v>Si</v>
      </c>
      <c r="K142" s="138" t="str">
        <f>VLOOKUP(E142,VIP!$A$2:$O16595,6,0)</f>
        <v>NO</v>
      </c>
      <c r="L142" s="143" t="s">
        <v>2409</v>
      </c>
      <c r="M142" s="156" t="s">
        <v>2530</v>
      </c>
      <c r="N142" s="93" t="s">
        <v>2443</v>
      </c>
      <c r="O142" s="138" t="s">
        <v>2615</v>
      </c>
      <c r="P142" s="143"/>
      <c r="Q142" s="157" t="s">
        <v>2827</v>
      </c>
    </row>
    <row r="143" spans="1:17" ht="18" x14ac:dyDescent="0.25">
      <c r="A143" s="138" t="str">
        <f>VLOOKUP(E143,'LISTADO ATM'!$A$2:$C$901,3,0)</f>
        <v>DISTRITO NACIONAL</v>
      </c>
      <c r="B143" s="144" t="s">
        <v>2799</v>
      </c>
      <c r="C143" s="94">
        <v>44462.410613425927</v>
      </c>
      <c r="D143" s="94" t="s">
        <v>2459</v>
      </c>
      <c r="E143" s="136">
        <v>314</v>
      </c>
      <c r="F143" s="138" t="str">
        <f>VLOOKUP(E143,VIP!$A$2:$O16144,2,0)</f>
        <v>DRBR314</v>
      </c>
      <c r="G143" s="138" t="str">
        <f>VLOOKUP(E143,'LISTADO ATM'!$A$2:$B$900,2,0)</f>
        <v xml:space="preserve">ATM UNP Cambita Garabito (San Cristóbal) </v>
      </c>
      <c r="H143" s="138" t="str">
        <f>VLOOKUP(E143,VIP!$A$2:$O21105,7,FALSE)</f>
        <v>Si</v>
      </c>
      <c r="I143" s="138" t="str">
        <f>VLOOKUP(E143,VIP!$A$2:$O13070,8,FALSE)</f>
        <v>Si</v>
      </c>
      <c r="J143" s="138" t="str">
        <f>VLOOKUP(E143,VIP!$A$2:$O13020,8,FALSE)</f>
        <v>Si</v>
      </c>
      <c r="K143" s="138" t="str">
        <f>VLOOKUP(E143,VIP!$A$2:$O16594,6,0)</f>
        <v>NO</v>
      </c>
      <c r="L143" s="143" t="s">
        <v>2409</v>
      </c>
      <c r="M143" s="156" t="s">
        <v>2530</v>
      </c>
      <c r="N143" s="93" t="s">
        <v>2443</v>
      </c>
      <c r="O143" s="138" t="s">
        <v>2616</v>
      </c>
      <c r="P143" s="143"/>
      <c r="Q143" s="94">
        <v>44462.804166666669</v>
      </c>
    </row>
    <row r="144" spans="1:17" ht="18" x14ac:dyDescent="0.25">
      <c r="A144" s="138" t="str">
        <f>VLOOKUP(E144,'LISTADO ATM'!$A$2:$C$901,3,0)</f>
        <v>DISTRITO NACIONAL</v>
      </c>
      <c r="B144" s="144" t="s">
        <v>2798</v>
      </c>
      <c r="C144" s="94">
        <v>44462.41101851852</v>
      </c>
      <c r="D144" s="94" t="s">
        <v>2440</v>
      </c>
      <c r="E144" s="136">
        <v>415</v>
      </c>
      <c r="F144" s="138" t="str">
        <f>VLOOKUP(E144,VIP!$A$2:$O16143,2,0)</f>
        <v>DRBR415</v>
      </c>
      <c r="G144" s="138" t="str">
        <f>VLOOKUP(E144,'LISTADO ATM'!$A$2:$B$900,2,0)</f>
        <v xml:space="preserve">ATM Autobanco San Martín I </v>
      </c>
      <c r="H144" s="138" t="str">
        <f>VLOOKUP(E144,VIP!$A$2:$O21104,7,FALSE)</f>
        <v>Si</v>
      </c>
      <c r="I144" s="138" t="str">
        <f>VLOOKUP(E144,VIP!$A$2:$O13069,8,FALSE)</f>
        <v>Si</v>
      </c>
      <c r="J144" s="138" t="str">
        <f>VLOOKUP(E144,VIP!$A$2:$O13019,8,FALSE)</f>
        <v>Si</v>
      </c>
      <c r="K144" s="138" t="str">
        <f>VLOOKUP(E144,VIP!$A$2:$O16593,6,0)</f>
        <v>NO</v>
      </c>
      <c r="L144" s="143" t="s">
        <v>2433</v>
      </c>
      <c r="M144" s="93" t="s">
        <v>2437</v>
      </c>
      <c r="N144" s="93" t="s">
        <v>2443</v>
      </c>
      <c r="O144" s="138" t="s">
        <v>2444</v>
      </c>
      <c r="P144" s="143"/>
      <c r="Q144" s="134" t="s">
        <v>2433</v>
      </c>
    </row>
    <row r="145" spans="1:17" ht="18" x14ac:dyDescent="0.25">
      <c r="A145" s="138" t="str">
        <f>VLOOKUP(E145,'LISTADO ATM'!$A$2:$C$901,3,0)</f>
        <v>DISTRITO NACIONAL</v>
      </c>
      <c r="B145" s="144" t="s">
        <v>2797</v>
      </c>
      <c r="C145" s="94">
        <v>44462.417997685188</v>
      </c>
      <c r="D145" s="94" t="s">
        <v>2440</v>
      </c>
      <c r="E145" s="136">
        <v>525</v>
      </c>
      <c r="F145" s="138" t="str">
        <f>VLOOKUP(E145,VIP!$A$2:$O16142,2,0)</f>
        <v>DRBR525</v>
      </c>
      <c r="G145" s="138" t="str">
        <f>VLOOKUP(E145,'LISTADO ATM'!$A$2:$B$900,2,0)</f>
        <v>ATM S/M Bravo Las Americas</v>
      </c>
      <c r="H145" s="138" t="str">
        <f>VLOOKUP(E145,VIP!$A$2:$O21103,7,FALSE)</f>
        <v>Si</v>
      </c>
      <c r="I145" s="138" t="str">
        <f>VLOOKUP(E145,VIP!$A$2:$O13068,8,FALSE)</f>
        <v>Si</v>
      </c>
      <c r="J145" s="138" t="str">
        <f>VLOOKUP(E145,VIP!$A$2:$O13018,8,FALSE)</f>
        <v>Si</v>
      </c>
      <c r="K145" s="138" t="str">
        <f>VLOOKUP(E145,VIP!$A$2:$O16592,6,0)</f>
        <v>NO</v>
      </c>
      <c r="L145" s="143" t="s">
        <v>2409</v>
      </c>
      <c r="M145" s="156" t="s">
        <v>2530</v>
      </c>
      <c r="N145" s="93" t="s">
        <v>2443</v>
      </c>
      <c r="O145" s="138" t="s">
        <v>2444</v>
      </c>
      <c r="P145" s="143"/>
      <c r="Q145" s="157" t="s">
        <v>2830</v>
      </c>
    </row>
    <row r="146" spans="1:17" ht="18" x14ac:dyDescent="0.25">
      <c r="A146" s="138" t="str">
        <f>VLOOKUP(E146,'LISTADO ATM'!$A$2:$C$901,3,0)</f>
        <v>DISTRITO NACIONAL</v>
      </c>
      <c r="B146" s="144" t="s">
        <v>2796</v>
      </c>
      <c r="C146" s="94">
        <v>44462.423645833333</v>
      </c>
      <c r="D146" s="94" t="s">
        <v>2440</v>
      </c>
      <c r="E146" s="136">
        <v>359</v>
      </c>
      <c r="F146" s="138" t="str">
        <f>VLOOKUP(E146,VIP!$A$2:$O16141,2,0)</f>
        <v>DRBR359</v>
      </c>
      <c r="G146" s="138" t="str">
        <f>VLOOKUP(E146,'LISTADO ATM'!$A$2:$B$900,2,0)</f>
        <v>ATM S/M Bravo Ozama</v>
      </c>
      <c r="H146" s="138" t="str">
        <f>VLOOKUP(E146,VIP!$A$2:$O21102,7,FALSE)</f>
        <v>N/A</v>
      </c>
      <c r="I146" s="138" t="str">
        <f>VLOOKUP(E146,VIP!$A$2:$O13067,8,FALSE)</f>
        <v>N/A</v>
      </c>
      <c r="J146" s="138" t="str">
        <f>VLOOKUP(E146,VIP!$A$2:$O13017,8,FALSE)</f>
        <v>N/A</v>
      </c>
      <c r="K146" s="138" t="str">
        <f>VLOOKUP(E146,VIP!$A$2:$O16591,6,0)</f>
        <v>N/A</v>
      </c>
      <c r="L146" s="143" t="s">
        <v>2409</v>
      </c>
      <c r="M146" s="156" t="s">
        <v>2530</v>
      </c>
      <c r="N146" s="93" t="s">
        <v>2443</v>
      </c>
      <c r="O146" s="138" t="s">
        <v>2444</v>
      </c>
      <c r="P146" s="143"/>
      <c r="Q146" s="157" t="s">
        <v>2830</v>
      </c>
    </row>
    <row r="147" spans="1:17" ht="18" x14ac:dyDescent="0.25">
      <c r="A147" s="138" t="str">
        <f>VLOOKUP(E147,'LISTADO ATM'!$A$2:$C$901,3,0)</f>
        <v>DISTRITO NACIONAL</v>
      </c>
      <c r="B147" s="144" t="s">
        <v>2795</v>
      </c>
      <c r="C147" s="94">
        <v>44462.425069444442</v>
      </c>
      <c r="D147" s="94" t="s">
        <v>2614</v>
      </c>
      <c r="E147" s="136">
        <v>690</v>
      </c>
      <c r="F147" s="138" t="str">
        <f>VLOOKUP(E147,VIP!$A$2:$O16140,2,0)</f>
        <v>DRBR690</v>
      </c>
      <c r="G147" s="138" t="str">
        <f>VLOOKUP(E147,'LISTADO ATM'!$A$2:$B$900,2,0)</f>
        <v>ATM Eco Petroleo Esperanza</v>
      </c>
      <c r="H147" s="138" t="str">
        <f>VLOOKUP(E147,VIP!$A$2:$O21101,7,FALSE)</f>
        <v>Si</v>
      </c>
      <c r="I147" s="138" t="str">
        <f>VLOOKUP(E147,VIP!$A$2:$O13066,8,FALSE)</f>
        <v>Si</v>
      </c>
      <c r="J147" s="138" t="str">
        <f>VLOOKUP(E147,VIP!$A$2:$O13016,8,FALSE)</f>
        <v>Si</v>
      </c>
      <c r="K147" s="138" t="str">
        <f>VLOOKUP(E147,VIP!$A$2:$O16590,6,0)</f>
        <v>NO</v>
      </c>
      <c r="L147" s="143" t="s">
        <v>2409</v>
      </c>
      <c r="M147" s="156" t="s">
        <v>2530</v>
      </c>
      <c r="N147" s="93" t="s">
        <v>2443</v>
      </c>
      <c r="O147" s="138" t="s">
        <v>2615</v>
      </c>
      <c r="P147" s="143"/>
      <c r="Q147" s="157" t="s">
        <v>2828</v>
      </c>
    </row>
    <row r="148" spans="1:17" ht="18" x14ac:dyDescent="0.25">
      <c r="A148" s="138" t="str">
        <f>VLOOKUP(E148,'LISTADO ATM'!$A$2:$C$901,3,0)</f>
        <v>NORTE</v>
      </c>
      <c r="B148" s="144" t="s">
        <v>2794</v>
      </c>
      <c r="C148" s="94">
        <v>44462.432187500002</v>
      </c>
      <c r="D148" s="94" t="s">
        <v>2614</v>
      </c>
      <c r="E148" s="136">
        <v>937</v>
      </c>
      <c r="F148" s="138" t="str">
        <f>VLOOKUP(E148,VIP!$A$2:$O16139,2,0)</f>
        <v>DRBR937</v>
      </c>
      <c r="G148" s="138" t="str">
        <f>VLOOKUP(E148,'LISTADO ATM'!$A$2:$B$900,2,0)</f>
        <v xml:space="preserve">ATM Autobanco Oficina La Vega II </v>
      </c>
      <c r="H148" s="138" t="str">
        <f>VLOOKUP(E148,VIP!$A$2:$O21100,7,FALSE)</f>
        <v>Si</v>
      </c>
      <c r="I148" s="138" t="str">
        <f>VLOOKUP(E148,VIP!$A$2:$O13065,8,FALSE)</f>
        <v>Si</v>
      </c>
      <c r="J148" s="138" t="str">
        <f>VLOOKUP(E148,VIP!$A$2:$O13015,8,FALSE)</f>
        <v>Si</v>
      </c>
      <c r="K148" s="138" t="str">
        <f>VLOOKUP(E148,VIP!$A$2:$O16589,6,0)</f>
        <v>NO</v>
      </c>
      <c r="L148" s="143" t="s">
        <v>2433</v>
      </c>
      <c r="M148" s="156" t="s">
        <v>2530</v>
      </c>
      <c r="N148" s="93" t="s">
        <v>2443</v>
      </c>
      <c r="O148" s="138" t="s">
        <v>2615</v>
      </c>
      <c r="P148" s="143"/>
      <c r="Q148" s="157" t="s">
        <v>2819</v>
      </c>
    </row>
    <row r="149" spans="1:17" ht="18" x14ac:dyDescent="0.25">
      <c r="A149" s="138" t="str">
        <f>VLOOKUP(E149,'LISTADO ATM'!$A$2:$C$901,3,0)</f>
        <v>NORTE</v>
      </c>
      <c r="B149" s="144" t="s">
        <v>2793</v>
      </c>
      <c r="C149" s="94">
        <v>44462.434918981482</v>
      </c>
      <c r="D149" s="94" t="s">
        <v>2614</v>
      </c>
      <c r="E149" s="136">
        <v>944</v>
      </c>
      <c r="F149" s="138" t="str">
        <f>VLOOKUP(E149,VIP!$A$2:$O16138,2,0)</f>
        <v>DRBR944</v>
      </c>
      <c r="G149" s="138" t="str">
        <f>VLOOKUP(E149,'LISTADO ATM'!$A$2:$B$900,2,0)</f>
        <v xml:space="preserve">ATM UNP Mao </v>
      </c>
      <c r="H149" s="138" t="str">
        <f>VLOOKUP(E149,VIP!$A$2:$O21099,7,FALSE)</f>
        <v>Si</v>
      </c>
      <c r="I149" s="138" t="str">
        <f>VLOOKUP(E149,VIP!$A$2:$O13064,8,FALSE)</f>
        <v>Si</v>
      </c>
      <c r="J149" s="138" t="str">
        <f>VLOOKUP(E149,VIP!$A$2:$O13014,8,FALSE)</f>
        <v>Si</v>
      </c>
      <c r="K149" s="138" t="str">
        <f>VLOOKUP(E149,VIP!$A$2:$O16588,6,0)</f>
        <v>NO</v>
      </c>
      <c r="L149" s="143" t="s">
        <v>2409</v>
      </c>
      <c r="M149" s="156" t="s">
        <v>2530</v>
      </c>
      <c r="N149" s="93" t="s">
        <v>2443</v>
      </c>
      <c r="O149" s="138" t="s">
        <v>2615</v>
      </c>
      <c r="P149" s="143"/>
      <c r="Q149" s="157" t="s">
        <v>2828</v>
      </c>
    </row>
    <row r="150" spans="1:17" ht="18" x14ac:dyDescent="0.25">
      <c r="A150" s="138" t="str">
        <f>VLOOKUP(E150,'LISTADO ATM'!$A$2:$C$901,3,0)</f>
        <v>NORTE</v>
      </c>
      <c r="B150" s="144" t="s">
        <v>2792</v>
      </c>
      <c r="C150" s="94">
        <v>44462.438715277778</v>
      </c>
      <c r="D150" s="94" t="s">
        <v>2459</v>
      </c>
      <c r="E150" s="136">
        <v>990</v>
      </c>
      <c r="F150" s="138" t="str">
        <f>VLOOKUP(E150,VIP!$A$2:$O16137,2,0)</f>
        <v>DRBR742</v>
      </c>
      <c r="G150" s="138" t="str">
        <f>VLOOKUP(E150,'LISTADO ATM'!$A$2:$B$900,2,0)</f>
        <v xml:space="preserve">ATM Autoservicio Bonao II </v>
      </c>
      <c r="H150" s="138" t="str">
        <f>VLOOKUP(E150,VIP!$A$2:$O21098,7,FALSE)</f>
        <v>Si</v>
      </c>
      <c r="I150" s="138" t="str">
        <f>VLOOKUP(E150,VIP!$A$2:$O13063,8,FALSE)</f>
        <v>Si</v>
      </c>
      <c r="J150" s="138" t="str">
        <f>VLOOKUP(E150,VIP!$A$2:$O13013,8,FALSE)</f>
        <v>Si</v>
      </c>
      <c r="K150" s="138" t="str">
        <f>VLOOKUP(E150,VIP!$A$2:$O16587,6,0)</f>
        <v>NO</v>
      </c>
      <c r="L150" s="143" t="s">
        <v>2409</v>
      </c>
      <c r="M150" s="156" t="s">
        <v>2530</v>
      </c>
      <c r="N150" s="93" t="s">
        <v>2443</v>
      </c>
      <c r="O150" s="138" t="s">
        <v>2616</v>
      </c>
      <c r="P150" s="143"/>
      <c r="Q150" s="94">
        <v>44462.8</v>
      </c>
    </row>
    <row r="151" spans="1:17" ht="18" x14ac:dyDescent="0.25">
      <c r="A151" s="138" t="str">
        <f>VLOOKUP(E151,'LISTADO ATM'!$A$2:$C$901,3,0)</f>
        <v>ESTE</v>
      </c>
      <c r="B151" s="144" t="s">
        <v>2791</v>
      </c>
      <c r="C151" s="94">
        <v>44462.442916666667</v>
      </c>
      <c r="D151" s="94" t="s">
        <v>2459</v>
      </c>
      <c r="E151" s="136">
        <v>268</v>
      </c>
      <c r="F151" s="138" t="str">
        <f>VLOOKUP(E151,VIP!$A$2:$O16136,2,0)</f>
        <v>DRBR268</v>
      </c>
      <c r="G151" s="138" t="str">
        <f>VLOOKUP(E151,'LISTADO ATM'!$A$2:$B$900,2,0)</f>
        <v xml:space="preserve">ATM Autobanco La Altagracia (Higuey) </v>
      </c>
      <c r="H151" s="138" t="str">
        <f>VLOOKUP(E151,VIP!$A$2:$O21097,7,FALSE)</f>
        <v>Si</v>
      </c>
      <c r="I151" s="138" t="str">
        <f>VLOOKUP(E151,VIP!$A$2:$O13062,8,FALSE)</f>
        <v>Si</v>
      </c>
      <c r="J151" s="138" t="str">
        <f>VLOOKUP(E151,VIP!$A$2:$O13012,8,FALSE)</f>
        <v>Si</v>
      </c>
      <c r="K151" s="138" t="str">
        <f>VLOOKUP(E151,VIP!$A$2:$O16586,6,0)</f>
        <v>NO</v>
      </c>
      <c r="L151" s="143" t="s">
        <v>2409</v>
      </c>
      <c r="M151" s="156" t="s">
        <v>2530</v>
      </c>
      <c r="N151" s="93" t="s">
        <v>2443</v>
      </c>
      <c r="O151" s="138" t="s">
        <v>2616</v>
      </c>
      <c r="P151" s="143"/>
      <c r="Q151" s="157" t="s">
        <v>2829</v>
      </c>
    </row>
    <row r="152" spans="1:17" ht="18" x14ac:dyDescent="0.25">
      <c r="A152" s="138" t="str">
        <f>VLOOKUP(E152,'LISTADO ATM'!$A$2:$C$901,3,0)</f>
        <v>DISTRITO NACIONAL</v>
      </c>
      <c r="B152" s="144" t="s">
        <v>2790</v>
      </c>
      <c r="C152" s="94">
        <v>44462.452210648145</v>
      </c>
      <c r="D152" s="94" t="s">
        <v>2440</v>
      </c>
      <c r="E152" s="136">
        <v>461</v>
      </c>
      <c r="F152" s="138" t="str">
        <f>VLOOKUP(E152,VIP!$A$2:$O16135,2,0)</f>
        <v>DRBR461</v>
      </c>
      <c r="G152" s="138" t="str">
        <f>VLOOKUP(E152,'LISTADO ATM'!$A$2:$B$900,2,0)</f>
        <v xml:space="preserve">ATM Autobanco Sarasota I </v>
      </c>
      <c r="H152" s="138" t="str">
        <f>VLOOKUP(E152,VIP!$A$2:$O21096,7,FALSE)</f>
        <v>Si</v>
      </c>
      <c r="I152" s="138" t="str">
        <f>VLOOKUP(E152,VIP!$A$2:$O13061,8,FALSE)</f>
        <v>Si</v>
      </c>
      <c r="J152" s="138" t="str">
        <f>VLOOKUP(E152,VIP!$A$2:$O13011,8,FALSE)</f>
        <v>Si</v>
      </c>
      <c r="K152" s="138" t="str">
        <f>VLOOKUP(E152,VIP!$A$2:$O16585,6,0)</f>
        <v>SI</v>
      </c>
      <c r="L152" s="143" t="s">
        <v>2409</v>
      </c>
      <c r="M152" s="156" t="s">
        <v>2530</v>
      </c>
      <c r="N152" s="93" t="s">
        <v>2443</v>
      </c>
      <c r="O152" s="138" t="s">
        <v>2444</v>
      </c>
      <c r="P152" s="143"/>
      <c r="Q152" s="157" t="s">
        <v>2827</v>
      </c>
    </row>
    <row r="153" spans="1:17" ht="18" x14ac:dyDescent="0.25">
      <c r="A153" s="138" t="str">
        <f>VLOOKUP(E153,'LISTADO ATM'!$A$2:$C$901,3,0)</f>
        <v>DISTRITO NACIONAL</v>
      </c>
      <c r="B153" s="144" t="s">
        <v>2789</v>
      </c>
      <c r="C153" s="94">
        <v>44462.460497685184</v>
      </c>
      <c r="D153" s="94" t="s">
        <v>2440</v>
      </c>
      <c r="E153" s="136">
        <v>790</v>
      </c>
      <c r="F153" s="138" t="str">
        <f>VLOOKUP(E153,VIP!$A$2:$O16134,2,0)</f>
        <v>DRBR16I</v>
      </c>
      <c r="G153" s="138" t="str">
        <f>VLOOKUP(E153,'LISTADO ATM'!$A$2:$B$900,2,0)</f>
        <v xml:space="preserve">ATM Oficina Bella Vista Mall I </v>
      </c>
      <c r="H153" s="138" t="str">
        <f>VLOOKUP(E153,VIP!$A$2:$O21095,7,FALSE)</f>
        <v>Si</v>
      </c>
      <c r="I153" s="138" t="str">
        <f>VLOOKUP(E153,VIP!$A$2:$O13060,8,FALSE)</f>
        <v>Si</v>
      </c>
      <c r="J153" s="138" t="str">
        <f>VLOOKUP(E153,VIP!$A$2:$O13010,8,FALSE)</f>
        <v>Si</v>
      </c>
      <c r="K153" s="138" t="str">
        <f>VLOOKUP(E153,VIP!$A$2:$O16584,6,0)</f>
        <v>SI</v>
      </c>
      <c r="L153" s="143" t="s">
        <v>2409</v>
      </c>
      <c r="M153" s="156" t="s">
        <v>2530</v>
      </c>
      <c r="N153" s="93" t="s">
        <v>2443</v>
      </c>
      <c r="O153" s="138" t="s">
        <v>2444</v>
      </c>
      <c r="P153" s="143"/>
      <c r="Q153" s="157" t="s">
        <v>2828</v>
      </c>
    </row>
    <row r="154" spans="1:17" ht="18" x14ac:dyDescent="0.25">
      <c r="A154" s="138" t="str">
        <f>VLOOKUP(E154,'LISTADO ATM'!$A$2:$C$901,3,0)</f>
        <v>DISTRITO NACIONAL</v>
      </c>
      <c r="B154" s="144" t="s">
        <v>2788</v>
      </c>
      <c r="C154" s="94">
        <v>44462.463194444441</v>
      </c>
      <c r="D154" s="94" t="s">
        <v>2440</v>
      </c>
      <c r="E154" s="136">
        <v>823</v>
      </c>
      <c r="F154" s="138" t="str">
        <f>VLOOKUP(E154,VIP!$A$2:$O16133,2,0)</f>
        <v>DRBR823</v>
      </c>
      <c r="G154" s="138" t="str">
        <f>VLOOKUP(E154,'LISTADO ATM'!$A$2:$B$900,2,0)</f>
        <v xml:space="preserve">ATM UNP El Carril (Haina) </v>
      </c>
      <c r="H154" s="138" t="str">
        <f>VLOOKUP(E154,VIP!$A$2:$O21094,7,FALSE)</f>
        <v>Si</v>
      </c>
      <c r="I154" s="138" t="str">
        <f>VLOOKUP(E154,VIP!$A$2:$O13059,8,FALSE)</f>
        <v>Si</v>
      </c>
      <c r="J154" s="138" t="str">
        <f>VLOOKUP(E154,VIP!$A$2:$O13009,8,FALSE)</f>
        <v>Si</v>
      </c>
      <c r="K154" s="138" t="str">
        <f>VLOOKUP(E154,VIP!$A$2:$O16583,6,0)</f>
        <v>NO</v>
      </c>
      <c r="L154" s="143" t="s">
        <v>2409</v>
      </c>
      <c r="M154" s="156" t="s">
        <v>2530</v>
      </c>
      <c r="N154" s="93" t="s">
        <v>2443</v>
      </c>
      <c r="O154" s="138" t="s">
        <v>2444</v>
      </c>
      <c r="P154" s="143"/>
      <c r="Q154" s="94">
        <v>44462.804166666669</v>
      </c>
    </row>
    <row r="155" spans="1:17" ht="18" x14ac:dyDescent="0.25">
      <c r="A155" s="138" t="str">
        <f>VLOOKUP(E155,'LISTADO ATM'!$A$2:$C$901,3,0)</f>
        <v>NORTE</v>
      </c>
      <c r="B155" s="144" t="s">
        <v>2787</v>
      </c>
      <c r="C155" s="94">
        <v>44462.465173611112</v>
      </c>
      <c r="D155" s="94" t="s">
        <v>2614</v>
      </c>
      <c r="E155" s="136">
        <v>129</v>
      </c>
      <c r="F155" s="138" t="str">
        <f>VLOOKUP(E155,VIP!$A$2:$O16132,2,0)</f>
        <v>DRBR129</v>
      </c>
      <c r="G155" s="138" t="str">
        <f>VLOOKUP(E155,'LISTADO ATM'!$A$2:$B$900,2,0)</f>
        <v xml:space="preserve">ATM Multicentro La Sirena (Santiago) </v>
      </c>
      <c r="H155" s="138" t="str">
        <f>VLOOKUP(E155,VIP!$A$2:$O21093,7,FALSE)</f>
        <v>Si</v>
      </c>
      <c r="I155" s="138" t="str">
        <f>VLOOKUP(E155,VIP!$A$2:$O13058,8,FALSE)</f>
        <v>Si</v>
      </c>
      <c r="J155" s="138" t="str">
        <f>VLOOKUP(E155,VIP!$A$2:$O13008,8,FALSE)</f>
        <v>Si</v>
      </c>
      <c r="K155" s="138" t="str">
        <f>VLOOKUP(E155,VIP!$A$2:$O16582,6,0)</f>
        <v>SI</v>
      </c>
      <c r="L155" s="143" t="s">
        <v>2409</v>
      </c>
      <c r="M155" s="156" t="s">
        <v>2530</v>
      </c>
      <c r="N155" s="93" t="s">
        <v>2443</v>
      </c>
      <c r="O155" s="138" t="s">
        <v>2615</v>
      </c>
      <c r="P155" s="143"/>
      <c r="Q155" s="157" t="s">
        <v>2826</v>
      </c>
    </row>
    <row r="156" spans="1:17" ht="18" x14ac:dyDescent="0.25">
      <c r="A156" s="138" t="str">
        <f>VLOOKUP(E156,'LISTADO ATM'!$A$2:$C$901,3,0)</f>
        <v>DISTRITO NACIONAL</v>
      </c>
      <c r="B156" s="144" t="s">
        <v>2786</v>
      </c>
      <c r="C156" s="94">
        <v>44462.467581018522</v>
      </c>
      <c r="D156" s="94" t="s">
        <v>2440</v>
      </c>
      <c r="E156" s="136">
        <v>620</v>
      </c>
      <c r="F156" s="138" t="str">
        <f>VLOOKUP(E156,VIP!$A$2:$O16131,2,0)</f>
        <v>DRBR620</v>
      </c>
      <c r="G156" s="138" t="str">
        <f>VLOOKUP(E156,'LISTADO ATM'!$A$2:$B$900,2,0)</f>
        <v xml:space="preserve">ATM Ministerio de Medio Ambiente </v>
      </c>
      <c r="H156" s="138" t="str">
        <f>VLOOKUP(E156,VIP!$A$2:$O21092,7,FALSE)</f>
        <v>Si</v>
      </c>
      <c r="I156" s="138" t="str">
        <f>VLOOKUP(E156,VIP!$A$2:$O13057,8,FALSE)</f>
        <v>No</v>
      </c>
      <c r="J156" s="138" t="str">
        <f>VLOOKUP(E156,VIP!$A$2:$O13007,8,FALSE)</f>
        <v>No</v>
      </c>
      <c r="K156" s="138" t="str">
        <f>VLOOKUP(E156,VIP!$A$2:$O16581,6,0)</f>
        <v>NO</v>
      </c>
      <c r="L156" s="143" t="s">
        <v>2803</v>
      </c>
      <c r="M156" s="93" t="s">
        <v>2437</v>
      </c>
      <c r="N156" s="93" t="s">
        <v>2443</v>
      </c>
      <c r="O156" s="138" t="s">
        <v>2444</v>
      </c>
      <c r="P156" s="143"/>
      <c r="Q156" s="134" t="s">
        <v>2803</v>
      </c>
    </row>
    <row r="157" spans="1:17" ht="18" x14ac:dyDescent="0.25">
      <c r="A157" s="138" t="str">
        <f>VLOOKUP(E157,'LISTADO ATM'!$A$2:$C$901,3,0)</f>
        <v>NORTE</v>
      </c>
      <c r="B157" s="144" t="s">
        <v>2785</v>
      </c>
      <c r="C157" s="94">
        <v>44462.469282407408</v>
      </c>
      <c r="D157" s="94" t="s">
        <v>2614</v>
      </c>
      <c r="E157" s="136">
        <v>757</v>
      </c>
      <c r="F157" s="138" t="str">
        <f>VLOOKUP(E157,VIP!$A$2:$O16130,2,0)</f>
        <v>DRBR757</v>
      </c>
      <c r="G157" s="138" t="str">
        <f>VLOOKUP(E157,'LISTADO ATM'!$A$2:$B$900,2,0)</f>
        <v xml:space="preserve">ATM UNP Plaza Paseo (Santiago) </v>
      </c>
      <c r="H157" s="138" t="str">
        <f>VLOOKUP(E157,VIP!$A$2:$O21091,7,FALSE)</f>
        <v>Si</v>
      </c>
      <c r="I157" s="138" t="str">
        <f>VLOOKUP(E157,VIP!$A$2:$O13056,8,FALSE)</f>
        <v>Si</v>
      </c>
      <c r="J157" s="138" t="str">
        <f>VLOOKUP(E157,VIP!$A$2:$O13006,8,FALSE)</f>
        <v>Si</v>
      </c>
      <c r="K157" s="138" t="str">
        <f>VLOOKUP(E157,VIP!$A$2:$O16580,6,0)</f>
        <v>NO</v>
      </c>
      <c r="L157" s="143" t="s">
        <v>2409</v>
      </c>
      <c r="M157" s="156" t="s">
        <v>2530</v>
      </c>
      <c r="N157" s="93" t="s">
        <v>2443</v>
      </c>
      <c r="O157" s="138" t="s">
        <v>2615</v>
      </c>
      <c r="P157" s="143"/>
      <c r="Q157" s="94">
        <v>44462.804166666669</v>
      </c>
    </row>
    <row r="158" spans="1:17" ht="18" x14ac:dyDescent="0.25">
      <c r="A158" s="138" t="str">
        <f>VLOOKUP(E158,'LISTADO ATM'!$A$2:$C$901,3,0)</f>
        <v>DISTRITO NACIONAL</v>
      </c>
      <c r="B158" s="144" t="s">
        <v>2784</v>
      </c>
      <c r="C158" s="94">
        <v>44462.47074074074</v>
      </c>
      <c r="D158" s="94" t="s">
        <v>2440</v>
      </c>
      <c r="E158" s="136">
        <v>706</v>
      </c>
      <c r="F158" s="138" t="str">
        <f>VLOOKUP(E158,VIP!$A$2:$O16129,2,0)</f>
        <v>DRBR706</v>
      </c>
      <c r="G158" s="138" t="str">
        <f>VLOOKUP(E158,'LISTADO ATM'!$A$2:$B$900,2,0)</f>
        <v xml:space="preserve">ATM S/M Pristine </v>
      </c>
      <c r="H158" s="138" t="str">
        <f>VLOOKUP(E158,VIP!$A$2:$O21090,7,FALSE)</f>
        <v>Si</v>
      </c>
      <c r="I158" s="138" t="str">
        <f>VLOOKUP(E158,VIP!$A$2:$O13055,8,FALSE)</f>
        <v>Si</v>
      </c>
      <c r="J158" s="138" t="str">
        <f>VLOOKUP(E158,VIP!$A$2:$O13005,8,FALSE)</f>
        <v>Si</v>
      </c>
      <c r="K158" s="138" t="str">
        <f>VLOOKUP(E158,VIP!$A$2:$O16579,6,0)</f>
        <v>NO</v>
      </c>
      <c r="L158" s="143" t="s">
        <v>2409</v>
      </c>
      <c r="M158" s="156" t="s">
        <v>2530</v>
      </c>
      <c r="N158" s="93" t="s">
        <v>2443</v>
      </c>
      <c r="O158" s="138" t="s">
        <v>2444</v>
      </c>
      <c r="P158" s="143"/>
      <c r="Q158" s="94">
        <v>44462.804166666669</v>
      </c>
    </row>
    <row r="159" spans="1:17" ht="18" x14ac:dyDescent="0.25">
      <c r="A159" s="138" t="str">
        <f>VLOOKUP(E159,'LISTADO ATM'!$A$2:$C$901,3,0)</f>
        <v>DISTRITO NACIONAL</v>
      </c>
      <c r="B159" s="144" t="s">
        <v>2783</v>
      </c>
      <c r="C159" s="94">
        <v>44462.473194444443</v>
      </c>
      <c r="D159" s="94" t="s">
        <v>2440</v>
      </c>
      <c r="E159" s="136">
        <v>571</v>
      </c>
      <c r="F159" s="138" t="str">
        <f>VLOOKUP(E159,VIP!$A$2:$O16128,2,0)</f>
        <v>DRBR16C</v>
      </c>
      <c r="G159" s="138" t="str">
        <f>VLOOKUP(E159,'LISTADO ATM'!$A$2:$B$900,2,0)</f>
        <v xml:space="preserve">ATM Hospital Central FF. AA. </v>
      </c>
      <c r="H159" s="138" t="str">
        <f>VLOOKUP(E159,VIP!$A$2:$O21089,7,FALSE)</f>
        <v>Si</v>
      </c>
      <c r="I159" s="138" t="str">
        <f>VLOOKUP(E159,VIP!$A$2:$O13054,8,FALSE)</f>
        <v>Si</v>
      </c>
      <c r="J159" s="138" t="str">
        <f>VLOOKUP(E159,VIP!$A$2:$O13004,8,FALSE)</f>
        <v>Si</v>
      </c>
      <c r="K159" s="138" t="str">
        <f>VLOOKUP(E159,VIP!$A$2:$O16578,6,0)</f>
        <v>NO</v>
      </c>
      <c r="L159" s="143" t="s">
        <v>2803</v>
      </c>
      <c r="M159" s="156" t="s">
        <v>2530</v>
      </c>
      <c r="N159" s="93" t="s">
        <v>2443</v>
      </c>
      <c r="O159" s="138" t="s">
        <v>2444</v>
      </c>
      <c r="P159" s="143"/>
      <c r="Q159" s="157" t="s">
        <v>2817</v>
      </c>
    </row>
    <row r="160" spans="1:17" ht="18" x14ac:dyDescent="0.25">
      <c r="A160" s="138" t="str">
        <f>VLOOKUP(E160,'LISTADO ATM'!$A$2:$C$901,3,0)</f>
        <v>DISTRITO NACIONAL</v>
      </c>
      <c r="B160" s="144" t="s">
        <v>2782</v>
      </c>
      <c r="C160" s="94">
        <v>44462.474560185183</v>
      </c>
      <c r="D160" s="94" t="s">
        <v>2440</v>
      </c>
      <c r="E160" s="136">
        <v>988</v>
      </c>
      <c r="F160" s="138" t="str">
        <f>VLOOKUP(E160,VIP!$A$2:$O16127,2,0)</f>
        <v>DRBR988</v>
      </c>
      <c r="G160" s="138" t="str">
        <f>VLOOKUP(E160,'LISTADO ATM'!$A$2:$B$900,2,0)</f>
        <v xml:space="preserve">ATM Estación Sigma 27 de Febrero </v>
      </c>
      <c r="H160" s="138" t="str">
        <f>VLOOKUP(E160,VIP!$A$2:$O21088,7,FALSE)</f>
        <v>Si</v>
      </c>
      <c r="I160" s="138" t="str">
        <f>VLOOKUP(E160,VIP!$A$2:$O13053,8,FALSE)</f>
        <v>Si</v>
      </c>
      <c r="J160" s="138" t="str">
        <f>VLOOKUP(E160,VIP!$A$2:$O13003,8,FALSE)</f>
        <v>Si</v>
      </c>
      <c r="K160" s="138" t="str">
        <f>VLOOKUP(E160,VIP!$A$2:$O16577,6,0)</f>
        <v>NO</v>
      </c>
      <c r="L160" s="143" t="s">
        <v>2409</v>
      </c>
      <c r="M160" s="156" t="s">
        <v>2530</v>
      </c>
      <c r="N160" s="93" t="s">
        <v>2443</v>
      </c>
      <c r="O160" s="138" t="s">
        <v>2444</v>
      </c>
      <c r="P160" s="143"/>
      <c r="Q160" s="94">
        <v>44462.803472222222</v>
      </c>
    </row>
    <row r="161" spans="1:17" ht="18" x14ac:dyDescent="0.25">
      <c r="A161" s="138" t="str">
        <f>VLOOKUP(E161,'LISTADO ATM'!$A$2:$C$901,3,0)</f>
        <v>DISTRITO NACIONAL</v>
      </c>
      <c r="B161" s="144" t="s">
        <v>2781</v>
      </c>
      <c r="C161" s="94">
        <v>44462.4768287037</v>
      </c>
      <c r="D161" s="94" t="s">
        <v>2440</v>
      </c>
      <c r="E161" s="136">
        <v>391</v>
      </c>
      <c r="F161" s="138" t="str">
        <f>VLOOKUP(E161,VIP!$A$2:$O16126,2,0)</f>
        <v>DRBR391</v>
      </c>
      <c r="G161" s="138" t="str">
        <f>VLOOKUP(E161,'LISTADO ATM'!$A$2:$B$900,2,0)</f>
        <v xml:space="preserve">ATM S/M Jumbo Luperón </v>
      </c>
      <c r="H161" s="138" t="str">
        <f>VLOOKUP(E161,VIP!$A$2:$O21087,7,FALSE)</f>
        <v>Si</v>
      </c>
      <c r="I161" s="138" t="str">
        <f>VLOOKUP(E161,VIP!$A$2:$O13052,8,FALSE)</f>
        <v>Si</v>
      </c>
      <c r="J161" s="138" t="str">
        <f>VLOOKUP(E161,VIP!$A$2:$O13002,8,FALSE)</f>
        <v>Si</v>
      </c>
      <c r="K161" s="138" t="str">
        <f>VLOOKUP(E161,VIP!$A$2:$O16576,6,0)</f>
        <v>NO</v>
      </c>
      <c r="L161" s="143" t="s">
        <v>2409</v>
      </c>
      <c r="M161" s="156" t="s">
        <v>2530</v>
      </c>
      <c r="N161" s="93" t="s">
        <v>2443</v>
      </c>
      <c r="O161" s="138" t="s">
        <v>2444</v>
      </c>
      <c r="P161" s="143"/>
      <c r="Q161" s="157" t="s">
        <v>2827</v>
      </c>
    </row>
    <row r="162" spans="1:17" ht="18" x14ac:dyDescent="0.25">
      <c r="A162" s="138" t="str">
        <f>VLOOKUP(E162,'LISTADO ATM'!$A$2:$C$901,3,0)</f>
        <v>DISTRITO NACIONAL</v>
      </c>
      <c r="B162" s="144" t="s">
        <v>2780</v>
      </c>
      <c r="C162" s="94">
        <v>44462.478125000001</v>
      </c>
      <c r="D162" s="94" t="s">
        <v>2440</v>
      </c>
      <c r="E162" s="136">
        <v>755</v>
      </c>
      <c r="F162" s="138" t="str">
        <f>VLOOKUP(E162,VIP!$A$2:$O16125,2,0)</f>
        <v>DRBR755</v>
      </c>
      <c r="G162" s="138" t="str">
        <f>VLOOKUP(E162,'LISTADO ATM'!$A$2:$B$900,2,0)</f>
        <v xml:space="preserve">ATM Oficina Galería del Este (Plaza) </v>
      </c>
      <c r="H162" s="138" t="str">
        <f>VLOOKUP(E162,VIP!$A$2:$O21086,7,FALSE)</f>
        <v>Si</v>
      </c>
      <c r="I162" s="138" t="str">
        <f>VLOOKUP(E162,VIP!$A$2:$O13051,8,FALSE)</f>
        <v>Si</v>
      </c>
      <c r="J162" s="138" t="str">
        <f>VLOOKUP(E162,VIP!$A$2:$O13001,8,FALSE)</f>
        <v>Si</v>
      </c>
      <c r="K162" s="138" t="str">
        <f>VLOOKUP(E162,VIP!$A$2:$O16575,6,0)</f>
        <v>NO</v>
      </c>
      <c r="L162" s="143" t="s">
        <v>2409</v>
      </c>
      <c r="M162" s="156" t="s">
        <v>2530</v>
      </c>
      <c r="N162" s="93" t="s">
        <v>2443</v>
      </c>
      <c r="O162" s="138" t="s">
        <v>2444</v>
      </c>
      <c r="P162" s="143"/>
      <c r="Q162" s="157" t="s">
        <v>2826</v>
      </c>
    </row>
    <row r="163" spans="1:17" ht="18" x14ac:dyDescent="0.25">
      <c r="A163" s="138" t="str">
        <f>VLOOKUP(E163,'LISTADO ATM'!$A$2:$C$901,3,0)</f>
        <v>DISTRITO NACIONAL</v>
      </c>
      <c r="B163" s="144" t="s">
        <v>2779</v>
      </c>
      <c r="C163" s="94">
        <v>44462.479722222219</v>
      </c>
      <c r="D163" s="94" t="s">
        <v>2440</v>
      </c>
      <c r="E163" s="136">
        <v>199</v>
      </c>
      <c r="F163" s="138" t="str">
        <f>VLOOKUP(E163,VIP!$A$2:$O16124,2,0)</f>
        <v>DRBR199</v>
      </c>
      <c r="G163" s="138" t="str">
        <f>VLOOKUP(E163,'LISTADO ATM'!$A$2:$B$900,2,0)</f>
        <v xml:space="preserve">ATM S/M Amigo </v>
      </c>
      <c r="H163" s="138" t="str">
        <f>VLOOKUP(E163,VIP!$A$2:$O21085,7,FALSE)</f>
        <v>Si</v>
      </c>
      <c r="I163" s="138" t="str">
        <f>VLOOKUP(E163,VIP!$A$2:$O13050,8,FALSE)</f>
        <v>Si</v>
      </c>
      <c r="J163" s="138" t="str">
        <f>VLOOKUP(E163,VIP!$A$2:$O13000,8,FALSE)</f>
        <v>Si</v>
      </c>
      <c r="K163" s="138" t="str">
        <f>VLOOKUP(E163,VIP!$A$2:$O16574,6,0)</f>
        <v>NO</v>
      </c>
      <c r="L163" s="143" t="s">
        <v>2409</v>
      </c>
      <c r="M163" s="156" t="s">
        <v>2530</v>
      </c>
      <c r="N163" s="93" t="s">
        <v>2443</v>
      </c>
      <c r="O163" s="138" t="s">
        <v>2444</v>
      </c>
      <c r="P163" s="143"/>
      <c r="Q163" s="157" t="s">
        <v>2825</v>
      </c>
    </row>
    <row r="164" spans="1:17" ht="18" x14ac:dyDescent="0.25">
      <c r="A164" s="138" t="str">
        <f>VLOOKUP(E164,'LISTADO ATM'!$A$2:$C$901,3,0)</f>
        <v>DISTRITO NACIONAL</v>
      </c>
      <c r="B164" s="144" t="s">
        <v>2879</v>
      </c>
      <c r="C164" s="94">
        <v>44462.486678240741</v>
      </c>
      <c r="D164" s="94" t="s">
        <v>2459</v>
      </c>
      <c r="E164" s="136">
        <v>567</v>
      </c>
      <c r="F164" s="138" t="str">
        <f>VLOOKUP(E164,VIP!$A$2:$O16161,2,0)</f>
        <v>DRBR015</v>
      </c>
      <c r="G164" s="138" t="str">
        <f>VLOOKUP(E164,'LISTADO ATM'!$A$2:$B$900,2,0)</f>
        <v xml:space="preserve">ATM Oficina Máximo Gómez </v>
      </c>
      <c r="H164" s="138" t="str">
        <f>VLOOKUP(E164,VIP!$A$2:$O21122,7,FALSE)</f>
        <v>Si</v>
      </c>
      <c r="I164" s="138" t="str">
        <f>VLOOKUP(E164,VIP!$A$2:$O13087,8,FALSE)</f>
        <v>Si</v>
      </c>
      <c r="J164" s="138" t="str">
        <f>VLOOKUP(E164,VIP!$A$2:$O13037,8,FALSE)</f>
        <v>Si</v>
      </c>
      <c r="K164" s="138" t="str">
        <f>VLOOKUP(E164,VIP!$A$2:$O16611,6,0)</f>
        <v>NO</v>
      </c>
      <c r="L164" s="143" t="s">
        <v>2433</v>
      </c>
      <c r="M164" s="93" t="s">
        <v>2437</v>
      </c>
      <c r="N164" s="93" t="s">
        <v>2443</v>
      </c>
      <c r="O164" s="138" t="s">
        <v>2616</v>
      </c>
      <c r="P164" s="143"/>
      <c r="Q164" s="134" t="s">
        <v>2433</v>
      </c>
    </row>
    <row r="165" spans="1:17" ht="18" x14ac:dyDescent="0.25">
      <c r="A165" s="138" t="str">
        <f>VLOOKUP(E165,'LISTADO ATM'!$A$2:$C$901,3,0)</f>
        <v>NORTE</v>
      </c>
      <c r="B165" s="144" t="s">
        <v>2878</v>
      </c>
      <c r="C165" s="94">
        <v>44462.494872685187</v>
      </c>
      <c r="D165" s="94" t="s">
        <v>2459</v>
      </c>
      <c r="E165" s="136">
        <v>985</v>
      </c>
      <c r="F165" s="138" t="str">
        <f>VLOOKUP(E165,VIP!$A$2:$O16160,2,0)</f>
        <v>DRBR985</v>
      </c>
      <c r="G165" s="138" t="str">
        <f>VLOOKUP(E165,'LISTADO ATM'!$A$2:$B$900,2,0)</f>
        <v xml:space="preserve">ATM Oficina Dajabón II </v>
      </c>
      <c r="H165" s="138" t="str">
        <f>VLOOKUP(E165,VIP!$A$2:$O21121,7,FALSE)</f>
        <v>Si</v>
      </c>
      <c r="I165" s="138" t="str">
        <f>VLOOKUP(E165,VIP!$A$2:$O13086,8,FALSE)</f>
        <v>Si</v>
      </c>
      <c r="J165" s="138" t="str">
        <f>VLOOKUP(E165,VIP!$A$2:$O13036,8,FALSE)</f>
        <v>Si</v>
      </c>
      <c r="K165" s="138" t="str">
        <f>VLOOKUP(E165,VIP!$A$2:$O16610,6,0)</f>
        <v>NO</v>
      </c>
      <c r="L165" s="143" t="s">
        <v>2433</v>
      </c>
      <c r="M165" s="156" t="s">
        <v>2530</v>
      </c>
      <c r="N165" s="93" t="s">
        <v>2443</v>
      </c>
      <c r="O165" s="138" t="s">
        <v>2444</v>
      </c>
      <c r="P165" s="143"/>
      <c r="Q165" s="94">
        <v>44462.786111111112</v>
      </c>
    </row>
    <row r="166" spans="1:17" ht="18" x14ac:dyDescent="0.25">
      <c r="A166" s="138" t="str">
        <f>VLOOKUP(E166,'LISTADO ATM'!$A$2:$C$901,3,0)</f>
        <v>NORTE</v>
      </c>
      <c r="B166" s="144" t="s">
        <v>2899</v>
      </c>
      <c r="C166" s="94">
        <v>44462.498449074075</v>
      </c>
      <c r="D166" s="94" t="s">
        <v>2459</v>
      </c>
      <c r="E166" s="136">
        <v>157</v>
      </c>
      <c r="F166" s="138" t="str">
        <f>VLOOKUP(E166,VIP!$A$2:$O16136,2,0)</f>
        <v>DRBR157</v>
      </c>
      <c r="G166" s="138" t="str">
        <f>VLOOKUP(E166,'LISTADO ATM'!$A$2:$B$900,2,0)</f>
        <v xml:space="preserve">ATM Oficina Samaná </v>
      </c>
      <c r="H166" s="138" t="str">
        <f>VLOOKUP(E166,VIP!$A$2:$O21097,7,FALSE)</f>
        <v>Si</v>
      </c>
      <c r="I166" s="138" t="str">
        <f>VLOOKUP(E166,VIP!$A$2:$O13062,8,FALSE)</f>
        <v>Si</v>
      </c>
      <c r="J166" s="138" t="str">
        <f>VLOOKUP(E166,VIP!$A$2:$O13012,8,FALSE)</f>
        <v>Si</v>
      </c>
      <c r="K166" s="138" t="str">
        <f>VLOOKUP(E166,VIP!$A$2:$O16586,6,0)</f>
        <v>SI</v>
      </c>
      <c r="L166" s="143" t="s">
        <v>2611</v>
      </c>
      <c r="M166" s="156" t="s">
        <v>2530</v>
      </c>
      <c r="N166" s="156" t="s">
        <v>2901</v>
      </c>
      <c r="O166" s="138" t="s">
        <v>2903</v>
      </c>
      <c r="P166" s="143" t="s">
        <v>2904</v>
      </c>
      <c r="Q166" s="157" t="s">
        <v>2611</v>
      </c>
    </row>
    <row r="167" spans="1:17" ht="18" x14ac:dyDescent="0.25">
      <c r="A167" s="138" t="str">
        <f>VLOOKUP(E167,'LISTADO ATM'!$A$2:$C$901,3,0)</f>
        <v>DISTRITO NACIONAL</v>
      </c>
      <c r="B167" s="144" t="s">
        <v>2877</v>
      </c>
      <c r="C167" s="94">
        <v>44462.499837962961</v>
      </c>
      <c r="D167" s="94" t="s">
        <v>2440</v>
      </c>
      <c r="E167" s="136">
        <v>560</v>
      </c>
      <c r="F167" s="138" t="str">
        <f>VLOOKUP(E167,VIP!$A$2:$O16159,2,0)</f>
        <v>DRBR229</v>
      </c>
      <c r="G167" s="138" t="str">
        <f>VLOOKUP(E167,'LISTADO ATM'!$A$2:$B$900,2,0)</f>
        <v xml:space="preserve">ATM Junta Central Electoral </v>
      </c>
      <c r="H167" s="138" t="str">
        <f>VLOOKUP(E167,VIP!$A$2:$O21120,7,FALSE)</f>
        <v>Si</v>
      </c>
      <c r="I167" s="138" t="str">
        <f>VLOOKUP(E167,VIP!$A$2:$O13085,8,FALSE)</f>
        <v>Si</v>
      </c>
      <c r="J167" s="138" t="str">
        <f>VLOOKUP(E167,VIP!$A$2:$O13035,8,FALSE)</f>
        <v>Si</v>
      </c>
      <c r="K167" s="138" t="str">
        <f>VLOOKUP(E167,VIP!$A$2:$O16609,6,0)</f>
        <v>SI</v>
      </c>
      <c r="L167" s="143" t="s">
        <v>2433</v>
      </c>
      <c r="M167" s="156" t="s">
        <v>2530</v>
      </c>
      <c r="N167" s="93" t="s">
        <v>2443</v>
      </c>
      <c r="O167" s="138" t="s">
        <v>2444</v>
      </c>
      <c r="P167" s="143"/>
      <c r="Q167" s="94">
        <v>44462.78402777778</v>
      </c>
    </row>
    <row r="168" spans="1:17" ht="18" x14ac:dyDescent="0.25">
      <c r="A168" s="138" t="str">
        <f>VLOOKUP(E168,'LISTADO ATM'!$A$2:$C$901,3,0)</f>
        <v>NORTE</v>
      </c>
      <c r="B168" s="144" t="s">
        <v>2876</v>
      </c>
      <c r="C168" s="94">
        <v>44462.501539351855</v>
      </c>
      <c r="D168" s="94" t="s">
        <v>2614</v>
      </c>
      <c r="E168" s="136">
        <v>383</v>
      </c>
      <c r="F168" s="138" t="str">
        <f>VLOOKUP(E168,VIP!$A$2:$O16158,2,0)</f>
        <v>DRBR383</v>
      </c>
      <c r="G168" s="138" t="str">
        <f>VLOOKUP(E168,'LISTADO ATM'!$A$2:$B$900,2,0)</f>
        <v>ATM S/M Daniel (Dajabón)</v>
      </c>
      <c r="H168" s="138" t="str">
        <f>VLOOKUP(E168,VIP!$A$2:$O21119,7,FALSE)</f>
        <v>N/A</v>
      </c>
      <c r="I168" s="138" t="str">
        <f>VLOOKUP(E168,VIP!$A$2:$O13084,8,FALSE)</f>
        <v>N/A</v>
      </c>
      <c r="J168" s="138" t="str">
        <f>VLOOKUP(E168,VIP!$A$2:$O13034,8,FALSE)</f>
        <v>N/A</v>
      </c>
      <c r="K168" s="138" t="str">
        <f>VLOOKUP(E168,VIP!$A$2:$O16608,6,0)</f>
        <v>N/A</v>
      </c>
      <c r="L168" s="143" t="s">
        <v>2433</v>
      </c>
      <c r="M168" s="156" t="s">
        <v>2530</v>
      </c>
      <c r="N168" s="93" t="s">
        <v>2443</v>
      </c>
      <c r="O168" s="138" t="s">
        <v>2615</v>
      </c>
      <c r="P168" s="143"/>
      <c r="Q168" s="94">
        <v>44462.785416666666</v>
      </c>
    </row>
    <row r="169" spans="1:17" ht="18" x14ac:dyDescent="0.25">
      <c r="A169" s="138" t="str">
        <f>VLOOKUP(E169,'LISTADO ATM'!$A$2:$C$901,3,0)</f>
        <v>DISTRITO NACIONAL</v>
      </c>
      <c r="B169" s="144" t="s">
        <v>2875</v>
      </c>
      <c r="C169" s="94">
        <v>44462.504803240743</v>
      </c>
      <c r="D169" s="94" t="s">
        <v>2440</v>
      </c>
      <c r="E169" s="136">
        <v>31</v>
      </c>
      <c r="F169" s="138" t="str">
        <f>VLOOKUP(E169,VIP!$A$2:$O16157,2,0)</f>
        <v>DRBR031</v>
      </c>
      <c r="G169" s="138" t="str">
        <f>VLOOKUP(E169,'LISTADO ATM'!$A$2:$B$900,2,0)</f>
        <v xml:space="preserve">ATM Oficina San Martín I </v>
      </c>
      <c r="H169" s="138" t="str">
        <f>VLOOKUP(E169,VIP!$A$2:$O21118,7,FALSE)</f>
        <v>Si</v>
      </c>
      <c r="I169" s="138" t="str">
        <f>VLOOKUP(E169,VIP!$A$2:$O13083,8,FALSE)</f>
        <v>Si</v>
      </c>
      <c r="J169" s="138" t="str">
        <f>VLOOKUP(E169,VIP!$A$2:$O13033,8,FALSE)</f>
        <v>Si</v>
      </c>
      <c r="K169" s="138" t="str">
        <f>VLOOKUP(E169,VIP!$A$2:$O16607,6,0)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</row>
    <row r="170" spans="1:17" ht="18" x14ac:dyDescent="0.25">
      <c r="A170" s="138" t="str">
        <f>VLOOKUP(E170,'LISTADO ATM'!$A$2:$C$901,3,0)</f>
        <v>NORTE</v>
      </c>
      <c r="B170" s="144" t="s">
        <v>2874</v>
      </c>
      <c r="C170" s="94">
        <v>44462.508379629631</v>
      </c>
      <c r="D170" s="94" t="s">
        <v>2614</v>
      </c>
      <c r="E170" s="136">
        <v>645</v>
      </c>
      <c r="F170" s="138" t="str">
        <f>VLOOKUP(E170,VIP!$A$2:$O16156,2,0)</f>
        <v>DRBR329</v>
      </c>
      <c r="G170" s="138" t="str">
        <f>VLOOKUP(E170,'LISTADO ATM'!$A$2:$B$900,2,0)</f>
        <v xml:space="preserve">ATM UNP Cabrera </v>
      </c>
      <c r="H170" s="138" t="str">
        <f>VLOOKUP(E170,VIP!$A$2:$O21117,7,FALSE)</f>
        <v>Si</v>
      </c>
      <c r="I170" s="138" t="str">
        <f>VLOOKUP(E170,VIP!$A$2:$O13082,8,FALSE)</f>
        <v>Si</v>
      </c>
      <c r="J170" s="138" t="str">
        <f>VLOOKUP(E170,VIP!$A$2:$O13032,8,FALSE)</f>
        <v>Si</v>
      </c>
      <c r="K170" s="138" t="str">
        <f>VLOOKUP(E170,VIP!$A$2:$O16606,6,0)</f>
        <v>NO</v>
      </c>
      <c r="L170" s="143" t="s">
        <v>2409</v>
      </c>
      <c r="M170" s="156" t="s">
        <v>2530</v>
      </c>
      <c r="N170" s="93" t="s">
        <v>2443</v>
      </c>
      <c r="O170" s="138" t="s">
        <v>2615</v>
      </c>
      <c r="P170" s="143"/>
      <c r="Q170" s="94">
        <v>44462.804861111108</v>
      </c>
    </row>
    <row r="171" spans="1:17" ht="18" x14ac:dyDescent="0.25">
      <c r="A171" s="138" t="str">
        <f>VLOOKUP(E171,'LISTADO ATM'!$A$2:$C$901,3,0)</f>
        <v>DISTRITO NACIONAL</v>
      </c>
      <c r="B171" s="144" t="s">
        <v>2873</v>
      </c>
      <c r="C171" s="94">
        <v>44462.509756944448</v>
      </c>
      <c r="D171" s="94" t="s">
        <v>2440</v>
      </c>
      <c r="E171" s="136">
        <v>671</v>
      </c>
      <c r="F171" s="138" t="str">
        <f>VLOOKUP(E171,VIP!$A$2:$O16155,2,0)</f>
        <v>DRBR671</v>
      </c>
      <c r="G171" s="138" t="str">
        <f>VLOOKUP(E171,'LISTADO ATM'!$A$2:$B$900,2,0)</f>
        <v>ATM Ayuntamiento Sto. Dgo. Norte</v>
      </c>
      <c r="H171" s="138" t="str">
        <f>VLOOKUP(E171,VIP!$A$2:$O21116,7,FALSE)</f>
        <v>Si</v>
      </c>
      <c r="I171" s="138" t="str">
        <f>VLOOKUP(E171,VIP!$A$2:$O13081,8,FALSE)</f>
        <v>Si</v>
      </c>
      <c r="J171" s="138" t="str">
        <f>VLOOKUP(E171,VIP!$A$2:$O13031,8,FALSE)</f>
        <v>Si</v>
      </c>
      <c r="K171" s="138" t="str">
        <f>VLOOKUP(E171,VIP!$A$2:$O16605,6,0)</f>
        <v>NO</v>
      </c>
      <c r="L171" s="143" t="s">
        <v>2409</v>
      </c>
      <c r="M171" s="156" t="s">
        <v>2530</v>
      </c>
      <c r="N171" s="93" t="s">
        <v>2443</v>
      </c>
      <c r="O171" s="138" t="s">
        <v>2444</v>
      </c>
      <c r="P171" s="143"/>
      <c r="Q171" s="94">
        <v>44462.804166666669</v>
      </c>
    </row>
    <row r="172" spans="1:17" ht="18" x14ac:dyDescent="0.25">
      <c r="A172" s="138" t="str">
        <f>VLOOKUP(E172,'LISTADO ATM'!$A$2:$C$901,3,0)</f>
        <v>DISTRITO NACIONAL</v>
      </c>
      <c r="B172" s="144" t="s">
        <v>2872</v>
      </c>
      <c r="C172" s="94">
        <v>44462.512280092589</v>
      </c>
      <c r="D172" s="94" t="s">
        <v>2174</v>
      </c>
      <c r="E172" s="136">
        <v>686</v>
      </c>
      <c r="F172" s="138" t="str">
        <f>VLOOKUP(E172,VIP!$A$2:$O16154,2,0)</f>
        <v>DRBR686</v>
      </c>
      <c r="G172" s="138" t="str">
        <f>VLOOKUP(E172,'LISTADO ATM'!$A$2:$B$900,2,0)</f>
        <v>ATM Autoservicio Oficina Máximo Gómez</v>
      </c>
      <c r="H172" s="138" t="str">
        <f>VLOOKUP(E172,VIP!$A$2:$O21115,7,FALSE)</f>
        <v>Si</v>
      </c>
      <c r="I172" s="138" t="str">
        <f>VLOOKUP(E172,VIP!$A$2:$O13080,8,FALSE)</f>
        <v>Si</v>
      </c>
      <c r="J172" s="138" t="str">
        <f>VLOOKUP(E172,VIP!$A$2:$O13030,8,FALSE)</f>
        <v>Si</v>
      </c>
      <c r="K172" s="138" t="str">
        <f>VLOOKUP(E172,VIP!$A$2:$O16604,6,0)</f>
        <v>NO</v>
      </c>
      <c r="L172" s="143" t="s">
        <v>2880</v>
      </c>
      <c r="M172" s="93" t="s">
        <v>2437</v>
      </c>
      <c r="N172" s="93" t="s">
        <v>2630</v>
      </c>
      <c r="O172" s="138" t="s">
        <v>2445</v>
      </c>
      <c r="P172" s="143"/>
      <c r="Q172" s="134" t="s">
        <v>2880</v>
      </c>
    </row>
    <row r="173" spans="1:17" ht="18" x14ac:dyDescent="0.25">
      <c r="A173" s="138" t="str">
        <f>VLOOKUP(E173,'LISTADO ATM'!$A$2:$C$901,3,0)</f>
        <v>NORTE</v>
      </c>
      <c r="B173" s="144" t="s">
        <v>2871</v>
      </c>
      <c r="C173" s="94">
        <v>44462.515370370369</v>
      </c>
      <c r="D173" s="94" t="s">
        <v>2175</v>
      </c>
      <c r="E173" s="136">
        <v>668</v>
      </c>
      <c r="F173" s="138" t="str">
        <f>VLOOKUP(E173,VIP!$A$2:$O16153,2,0)</f>
        <v>DRBR668</v>
      </c>
      <c r="G173" s="138" t="str">
        <f>VLOOKUP(E173,'LISTADO ATM'!$A$2:$B$900,2,0)</f>
        <v>ATM Hospital HEMMI (Santiago)</v>
      </c>
      <c r="H173" s="138" t="str">
        <f>VLOOKUP(E173,VIP!$A$2:$O21114,7,FALSE)</f>
        <v>N/A</v>
      </c>
      <c r="I173" s="138" t="str">
        <f>VLOOKUP(E173,VIP!$A$2:$O13079,8,FALSE)</f>
        <v>N/A</v>
      </c>
      <c r="J173" s="138" t="str">
        <f>VLOOKUP(E173,VIP!$A$2:$O13029,8,FALSE)</f>
        <v>N/A</v>
      </c>
      <c r="K173" s="138" t="str">
        <f>VLOOKUP(E173,VIP!$A$2:$O16603,6,0)</f>
        <v>N/A</v>
      </c>
      <c r="L173" s="143" t="s">
        <v>2880</v>
      </c>
      <c r="M173" s="93" t="s">
        <v>2437</v>
      </c>
      <c r="N173" s="93" t="s">
        <v>2443</v>
      </c>
      <c r="O173" s="138" t="s">
        <v>2631</v>
      </c>
      <c r="P173" s="143"/>
      <c r="Q173" s="134" t="s">
        <v>2880</v>
      </c>
    </row>
    <row r="174" spans="1:17" ht="18" x14ac:dyDescent="0.25">
      <c r="A174" s="138" t="str">
        <f>VLOOKUP(E174,'LISTADO ATM'!$A$2:$C$901,3,0)</f>
        <v>NORTE</v>
      </c>
      <c r="B174" s="144" t="s">
        <v>2870</v>
      </c>
      <c r="C174" s="94">
        <v>44462.517604166664</v>
      </c>
      <c r="D174" s="94" t="s">
        <v>2175</v>
      </c>
      <c r="E174" s="136">
        <v>602</v>
      </c>
      <c r="F174" s="138" t="str">
        <f>VLOOKUP(E174,VIP!$A$2:$O16152,2,0)</f>
        <v>DRBR122</v>
      </c>
      <c r="G174" s="138" t="str">
        <f>VLOOKUP(E174,'LISTADO ATM'!$A$2:$B$900,2,0)</f>
        <v xml:space="preserve">ATM Zona Franca (Santiago) I </v>
      </c>
      <c r="H174" s="138" t="str">
        <f>VLOOKUP(E174,VIP!$A$2:$O21113,7,FALSE)</f>
        <v>Si</v>
      </c>
      <c r="I174" s="138" t="str">
        <f>VLOOKUP(E174,VIP!$A$2:$O13078,8,FALSE)</f>
        <v>No</v>
      </c>
      <c r="J174" s="138" t="str">
        <f>VLOOKUP(E174,VIP!$A$2:$O13028,8,FALSE)</f>
        <v>No</v>
      </c>
      <c r="K174" s="138" t="str">
        <f>VLOOKUP(E174,VIP!$A$2:$O16602,6,0)</f>
        <v>NO</v>
      </c>
      <c r="L174" s="143" t="s">
        <v>2880</v>
      </c>
      <c r="M174" s="156" t="s">
        <v>2530</v>
      </c>
      <c r="N174" s="93" t="s">
        <v>2443</v>
      </c>
      <c r="O174" s="138" t="s">
        <v>2631</v>
      </c>
      <c r="P174" s="143"/>
      <c r="Q174" s="157" t="s">
        <v>2883</v>
      </c>
    </row>
    <row r="175" spans="1:17" ht="18" x14ac:dyDescent="0.25">
      <c r="A175" s="138" t="str">
        <f>VLOOKUP(E175,'LISTADO ATM'!$A$2:$C$901,3,0)</f>
        <v>DISTRITO NACIONAL</v>
      </c>
      <c r="B175" s="144" t="s">
        <v>2869</v>
      </c>
      <c r="C175" s="94">
        <v>44462.566307870373</v>
      </c>
      <c r="D175" s="94" t="s">
        <v>2174</v>
      </c>
      <c r="E175" s="136">
        <v>710</v>
      </c>
      <c r="F175" s="138" t="str">
        <f>VLOOKUP(E175,VIP!$A$2:$O16151,2,0)</f>
        <v>DRBR506</v>
      </c>
      <c r="G175" s="138" t="str">
        <f>VLOOKUP(E175,'LISTADO ATM'!$A$2:$B$900,2,0)</f>
        <v xml:space="preserve">ATM S/M Soberano </v>
      </c>
      <c r="H175" s="138" t="str">
        <f>VLOOKUP(E175,VIP!$A$2:$O21112,7,FALSE)</f>
        <v>Si</v>
      </c>
      <c r="I175" s="138" t="str">
        <f>VLOOKUP(E175,VIP!$A$2:$O13077,8,FALSE)</f>
        <v>Si</v>
      </c>
      <c r="J175" s="138" t="str">
        <f>VLOOKUP(E175,VIP!$A$2:$O13027,8,FALSE)</f>
        <v>Si</v>
      </c>
      <c r="K175" s="138" t="str">
        <f>VLOOKUP(E175,VIP!$A$2:$O16601,6,0)</f>
        <v>NO</v>
      </c>
      <c r="L175" s="143" t="s">
        <v>2880</v>
      </c>
      <c r="M175" s="93" t="s">
        <v>2437</v>
      </c>
      <c r="N175" s="93" t="s">
        <v>2630</v>
      </c>
      <c r="O175" s="138" t="s">
        <v>2445</v>
      </c>
      <c r="P175" s="143"/>
      <c r="Q175" s="134" t="s">
        <v>2880</v>
      </c>
    </row>
    <row r="176" spans="1:17" ht="18" x14ac:dyDescent="0.25">
      <c r="A176" s="138" t="str">
        <f>VLOOKUP(E176,'LISTADO ATM'!$A$2:$C$901,3,0)</f>
        <v>NORTE</v>
      </c>
      <c r="B176" s="144" t="s">
        <v>2868</v>
      </c>
      <c r="C176" s="94">
        <v>44462.572604166664</v>
      </c>
      <c r="D176" s="94" t="s">
        <v>2175</v>
      </c>
      <c r="E176" s="136">
        <v>4</v>
      </c>
      <c r="F176" s="138" t="str">
        <f>VLOOKUP(E176,VIP!$A$2:$O16150,2,0)</f>
        <v>DRBR004</v>
      </c>
      <c r="G176" s="138" t="str">
        <f>VLOOKUP(E176,'LISTADO ATM'!$A$2:$B$900,2,0)</f>
        <v>ATM Avenida Rivas</v>
      </c>
      <c r="H176" s="138" t="str">
        <f>VLOOKUP(E176,VIP!$A$2:$O21111,7,FALSE)</f>
        <v>Si</v>
      </c>
      <c r="I176" s="138" t="str">
        <f>VLOOKUP(E176,VIP!$A$2:$O13076,8,FALSE)</f>
        <v>Si</v>
      </c>
      <c r="J176" s="138" t="str">
        <f>VLOOKUP(E176,VIP!$A$2:$O13026,8,FALSE)</f>
        <v>Si</v>
      </c>
      <c r="K176" s="138" t="str">
        <f>VLOOKUP(E176,VIP!$A$2:$O16600,6,0)</f>
        <v>NO</v>
      </c>
      <c r="L176" s="143" t="s">
        <v>2880</v>
      </c>
      <c r="M176" s="93" t="s">
        <v>2437</v>
      </c>
      <c r="N176" s="93" t="s">
        <v>2443</v>
      </c>
      <c r="O176" s="138" t="s">
        <v>2631</v>
      </c>
      <c r="P176" s="143"/>
      <c r="Q176" s="134" t="s">
        <v>2880</v>
      </c>
    </row>
    <row r="177" spans="1:17" ht="18" x14ac:dyDescent="0.25">
      <c r="A177" s="138" t="str">
        <f>VLOOKUP(E177,'LISTADO ATM'!$A$2:$C$901,3,0)</f>
        <v>ESTE</v>
      </c>
      <c r="B177" s="144" t="s">
        <v>2867</v>
      </c>
      <c r="C177" s="94">
        <v>44462.576284722221</v>
      </c>
      <c r="D177" s="94" t="s">
        <v>2174</v>
      </c>
      <c r="E177" s="136">
        <v>682</v>
      </c>
      <c r="F177" s="138" t="str">
        <f>VLOOKUP(E177,VIP!$A$2:$O16149,2,0)</f>
        <v>DRBR682</v>
      </c>
      <c r="G177" s="138" t="str">
        <f>VLOOKUP(E177,'LISTADO ATM'!$A$2:$B$900,2,0)</f>
        <v>ATM Blue Mall Punta Cana</v>
      </c>
      <c r="H177" s="138" t="str">
        <f>VLOOKUP(E177,VIP!$A$2:$O21110,7,FALSE)</f>
        <v>NO</v>
      </c>
      <c r="I177" s="138" t="str">
        <f>VLOOKUP(E177,VIP!$A$2:$O13075,8,FALSE)</f>
        <v>NO</v>
      </c>
      <c r="J177" s="138" t="str">
        <f>VLOOKUP(E177,VIP!$A$2:$O13025,8,FALSE)</f>
        <v>NO</v>
      </c>
      <c r="K177" s="138" t="str">
        <f>VLOOKUP(E177,VIP!$A$2:$O16599,6,0)</f>
        <v>NO</v>
      </c>
      <c r="L177" s="143" t="s">
        <v>2880</v>
      </c>
      <c r="M177" s="93" t="s">
        <v>2437</v>
      </c>
      <c r="N177" s="93" t="s">
        <v>2630</v>
      </c>
      <c r="O177" s="138" t="s">
        <v>2445</v>
      </c>
      <c r="P177" s="143"/>
      <c r="Q177" s="134" t="s">
        <v>2880</v>
      </c>
    </row>
    <row r="178" spans="1:17" ht="18" x14ac:dyDescent="0.25">
      <c r="A178" s="138" t="str">
        <f>VLOOKUP(E178,'LISTADO ATM'!$A$2:$C$901,3,0)</f>
        <v>DISTRITO NACIONAL</v>
      </c>
      <c r="B178" s="144" t="s">
        <v>2866</v>
      </c>
      <c r="C178" s="94">
        <v>44462.5783912037</v>
      </c>
      <c r="D178" s="94" t="s">
        <v>2174</v>
      </c>
      <c r="E178" s="136">
        <v>336</v>
      </c>
      <c r="F178" s="138" t="str">
        <f>VLOOKUP(E178,VIP!$A$2:$O16148,2,0)</f>
        <v>DRBR336</v>
      </c>
      <c r="G178" s="138" t="str">
        <f>VLOOKUP(E178,'LISTADO ATM'!$A$2:$B$900,2,0)</f>
        <v>ATM Instituto Nacional de Cancer (incart)</v>
      </c>
      <c r="H178" s="138" t="str">
        <f>VLOOKUP(E178,VIP!$A$2:$O21109,7,FALSE)</f>
        <v>Si</v>
      </c>
      <c r="I178" s="138" t="str">
        <f>VLOOKUP(E178,VIP!$A$2:$O13074,8,FALSE)</f>
        <v>Si</v>
      </c>
      <c r="J178" s="138" t="str">
        <f>VLOOKUP(E178,VIP!$A$2:$O13024,8,FALSE)</f>
        <v>Si</v>
      </c>
      <c r="K178" s="138" t="str">
        <f>VLOOKUP(E178,VIP!$A$2:$O16598,6,0)</f>
        <v>NO</v>
      </c>
      <c r="L178" s="143" t="s">
        <v>2880</v>
      </c>
      <c r="M178" s="93" t="s">
        <v>2437</v>
      </c>
      <c r="N178" s="93" t="s">
        <v>2630</v>
      </c>
      <c r="O178" s="138" t="s">
        <v>2445</v>
      </c>
      <c r="P178" s="143"/>
      <c r="Q178" s="134" t="s">
        <v>2880</v>
      </c>
    </row>
    <row r="179" spans="1:17" ht="18" x14ac:dyDescent="0.25">
      <c r="A179" s="138" t="str">
        <f>VLOOKUP(E179,'LISTADO ATM'!$A$2:$C$901,3,0)</f>
        <v>DISTRITO NACIONAL</v>
      </c>
      <c r="B179" s="144" t="s">
        <v>2865</v>
      </c>
      <c r="C179" s="94">
        <v>44462.587731481479</v>
      </c>
      <c r="D179" s="94" t="s">
        <v>2174</v>
      </c>
      <c r="E179" s="136">
        <v>685</v>
      </c>
      <c r="F179" s="138" t="str">
        <f>VLOOKUP(E179,VIP!$A$2:$O16147,2,0)</f>
        <v>DRBR685</v>
      </c>
      <c r="G179" s="138" t="str">
        <f>VLOOKUP(E179,'LISTADO ATM'!$A$2:$B$900,2,0)</f>
        <v>ATM Autoservicio UASD</v>
      </c>
      <c r="H179" s="138" t="str">
        <f>VLOOKUP(E179,VIP!$A$2:$O21108,7,FALSE)</f>
        <v>NO</v>
      </c>
      <c r="I179" s="138" t="str">
        <f>VLOOKUP(E179,VIP!$A$2:$O13073,8,FALSE)</f>
        <v>SI</v>
      </c>
      <c r="J179" s="138" t="str">
        <f>VLOOKUP(E179,VIP!$A$2:$O13023,8,FALSE)</f>
        <v>SI</v>
      </c>
      <c r="K179" s="138" t="str">
        <f>VLOOKUP(E179,VIP!$A$2:$O16597,6,0)</f>
        <v>NO</v>
      </c>
      <c r="L179" s="143" t="s">
        <v>2880</v>
      </c>
      <c r="M179" s="93" t="s">
        <v>2437</v>
      </c>
      <c r="N179" s="93" t="s">
        <v>2630</v>
      </c>
      <c r="O179" s="138" t="s">
        <v>2445</v>
      </c>
      <c r="P179" s="143"/>
      <c r="Q179" s="134" t="s">
        <v>2880</v>
      </c>
    </row>
    <row r="180" spans="1:17" ht="18" x14ac:dyDescent="0.25">
      <c r="A180" s="138" t="str">
        <f>VLOOKUP(E180,'LISTADO ATM'!$A$2:$C$901,3,0)</f>
        <v>ESTE</v>
      </c>
      <c r="B180" s="144" t="s">
        <v>2864</v>
      </c>
      <c r="C180" s="94">
        <v>44462.590381944443</v>
      </c>
      <c r="D180" s="94" t="s">
        <v>2174</v>
      </c>
      <c r="E180" s="136">
        <v>188</v>
      </c>
      <c r="F180" s="138" t="str">
        <f>VLOOKUP(E180,VIP!$A$2:$O16146,2,0)</f>
        <v>DRBR188</v>
      </c>
      <c r="G180" s="138" t="str">
        <f>VLOOKUP(E180,'LISTADO ATM'!$A$2:$B$900,2,0)</f>
        <v xml:space="preserve">ATM UNP Miches </v>
      </c>
      <c r="H180" s="138" t="str">
        <f>VLOOKUP(E180,VIP!$A$2:$O21107,7,FALSE)</f>
        <v>Si</v>
      </c>
      <c r="I180" s="138" t="str">
        <f>VLOOKUP(E180,VIP!$A$2:$O13072,8,FALSE)</f>
        <v>Si</v>
      </c>
      <c r="J180" s="138" t="str">
        <f>VLOOKUP(E180,VIP!$A$2:$O13022,8,FALSE)</f>
        <v>Si</v>
      </c>
      <c r="K180" s="138" t="str">
        <f>VLOOKUP(E180,VIP!$A$2:$O16596,6,0)</f>
        <v>NO</v>
      </c>
      <c r="L180" s="143" t="s">
        <v>2238</v>
      </c>
      <c r="M180" s="156" t="s">
        <v>2530</v>
      </c>
      <c r="N180" s="93" t="s">
        <v>2630</v>
      </c>
      <c r="O180" s="138" t="s">
        <v>2445</v>
      </c>
      <c r="P180" s="143"/>
      <c r="Q180" s="134" t="s">
        <v>2888</v>
      </c>
    </row>
    <row r="181" spans="1:17" ht="18" x14ac:dyDescent="0.25">
      <c r="A181" s="138" t="str">
        <f>VLOOKUP(E181,'LISTADO ATM'!$A$2:$C$901,3,0)</f>
        <v>DISTRITO NACIONAL</v>
      </c>
      <c r="B181" s="144" t="s">
        <v>2863</v>
      </c>
      <c r="C181" s="94">
        <v>44462.591782407406</v>
      </c>
      <c r="D181" s="94" t="s">
        <v>2174</v>
      </c>
      <c r="E181" s="136">
        <v>347</v>
      </c>
      <c r="F181" s="138" t="str">
        <f>VLOOKUP(E181,VIP!$A$2:$O16145,2,0)</f>
        <v>DRBR347</v>
      </c>
      <c r="G181" s="138" t="str">
        <f>VLOOKUP(E181,'LISTADO ATM'!$A$2:$B$900,2,0)</f>
        <v>ATM Patio de Colombia</v>
      </c>
      <c r="H181" s="138" t="str">
        <f>VLOOKUP(E181,VIP!$A$2:$O21106,7,FALSE)</f>
        <v>N/A</v>
      </c>
      <c r="I181" s="138" t="str">
        <f>VLOOKUP(E181,VIP!$A$2:$O13071,8,FALSE)</f>
        <v>N/A</v>
      </c>
      <c r="J181" s="138" t="str">
        <f>VLOOKUP(E181,VIP!$A$2:$O13021,8,FALSE)</f>
        <v>N/A</v>
      </c>
      <c r="K181" s="138" t="str">
        <f>VLOOKUP(E181,VIP!$A$2:$O16595,6,0)</f>
        <v>N/A</v>
      </c>
      <c r="L181" s="143" t="s">
        <v>2880</v>
      </c>
      <c r="M181" s="156" t="s">
        <v>2530</v>
      </c>
      <c r="N181" s="93" t="s">
        <v>2630</v>
      </c>
      <c r="O181" s="138" t="s">
        <v>2445</v>
      </c>
      <c r="P181" s="143"/>
      <c r="Q181" s="157" t="s">
        <v>2883</v>
      </c>
    </row>
    <row r="182" spans="1:17" ht="18" x14ac:dyDescent="0.25">
      <c r="A182" s="138" t="str">
        <f>VLOOKUP(E182,'LISTADO ATM'!$A$2:$C$901,3,0)</f>
        <v>DISTRITO NACIONAL</v>
      </c>
      <c r="B182" s="144" t="s">
        <v>2862</v>
      </c>
      <c r="C182" s="94">
        <v>44462.592731481483</v>
      </c>
      <c r="D182" s="94" t="s">
        <v>2174</v>
      </c>
      <c r="E182" s="136">
        <v>577</v>
      </c>
      <c r="F182" s="138" t="str">
        <f>VLOOKUP(E182,VIP!$A$2:$O16144,2,0)</f>
        <v>DRBR173</v>
      </c>
      <c r="G182" s="138" t="str">
        <f>VLOOKUP(E182,'LISTADO ATM'!$A$2:$B$900,2,0)</f>
        <v xml:space="preserve">ATM Olé Ave. Duarte </v>
      </c>
      <c r="H182" s="138" t="str">
        <f>VLOOKUP(E182,VIP!$A$2:$O21105,7,FALSE)</f>
        <v>Si</v>
      </c>
      <c r="I182" s="138" t="str">
        <f>VLOOKUP(E182,VIP!$A$2:$O13070,8,FALSE)</f>
        <v>Si</v>
      </c>
      <c r="J182" s="138" t="str">
        <f>VLOOKUP(E182,VIP!$A$2:$O13020,8,FALSE)</f>
        <v>Si</v>
      </c>
      <c r="K182" s="138" t="str">
        <f>VLOOKUP(E182,VIP!$A$2:$O16594,6,0)</f>
        <v>SI</v>
      </c>
      <c r="L182" s="143" t="s">
        <v>2238</v>
      </c>
      <c r="M182" s="156" t="s">
        <v>2530</v>
      </c>
      <c r="N182" s="93" t="s">
        <v>2630</v>
      </c>
      <c r="O182" s="138" t="s">
        <v>2445</v>
      </c>
      <c r="P182" s="143"/>
      <c r="Q182" s="157" t="s">
        <v>2887</v>
      </c>
    </row>
    <row r="183" spans="1:17" ht="18" x14ac:dyDescent="0.25">
      <c r="A183" s="138" t="str">
        <f>VLOOKUP(E183,'LISTADO ATM'!$A$2:$C$901,3,0)</f>
        <v>NORTE</v>
      </c>
      <c r="B183" s="144" t="s">
        <v>2861</v>
      </c>
      <c r="C183" s="94">
        <v>44462.596898148149</v>
      </c>
      <c r="D183" s="94" t="s">
        <v>2175</v>
      </c>
      <c r="E183" s="136">
        <v>276</v>
      </c>
      <c r="F183" s="138" t="str">
        <f>VLOOKUP(E183,VIP!$A$2:$O16143,2,0)</f>
        <v>DRBR276</v>
      </c>
      <c r="G183" s="138" t="str">
        <f>VLOOKUP(E183,'LISTADO ATM'!$A$2:$B$900,2,0)</f>
        <v xml:space="preserve">ATM UNP Las Guáranas (San Francisco) </v>
      </c>
      <c r="H183" s="138" t="str">
        <f>VLOOKUP(E183,VIP!$A$2:$O21104,7,FALSE)</f>
        <v>Si</v>
      </c>
      <c r="I183" s="138" t="str">
        <f>VLOOKUP(E183,VIP!$A$2:$O13069,8,FALSE)</f>
        <v>Si</v>
      </c>
      <c r="J183" s="138" t="str">
        <f>VLOOKUP(E183,VIP!$A$2:$O13019,8,FALSE)</f>
        <v>Si</v>
      </c>
      <c r="K183" s="138" t="str">
        <f>VLOOKUP(E183,VIP!$A$2:$O16593,6,0)</f>
        <v>NO</v>
      </c>
      <c r="L183" s="143" t="s">
        <v>2238</v>
      </c>
      <c r="M183" s="93" t="s">
        <v>2437</v>
      </c>
      <c r="N183" s="93" t="s">
        <v>2443</v>
      </c>
      <c r="O183" s="138" t="s">
        <v>2631</v>
      </c>
      <c r="P183" s="143"/>
      <c r="Q183" s="134" t="s">
        <v>2238</v>
      </c>
    </row>
    <row r="184" spans="1:17" ht="18" x14ac:dyDescent="0.25">
      <c r="A184" s="138" t="str">
        <f>VLOOKUP(E184,'LISTADO ATM'!$A$2:$C$901,3,0)</f>
        <v>DISTRITO NACIONAL</v>
      </c>
      <c r="B184" s="144" t="s">
        <v>2860</v>
      </c>
      <c r="C184" s="94">
        <v>44462.598043981481</v>
      </c>
      <c r="D184" s="94" t="s">
        <v>2174</v>
      </c>
      <c r="E184" s="136">
        <v>435</v>
      </c>
      <c r="F184" s="138" t="str">
        <f>VLOOKUP(E184,VIP!$A$2:$O16142,2,0)</f>
        <v>DRBR435</v>
      </c>
      <c r="G184" s="138" t="str">
        <f>VLOOKUP(E184,'LISTADO ATM'!$A$2:$B$900,2,0)</f>
        <v xml:space="preserve">ATM Autobanco Torre I </v>
      </c>
      <c r="H184" s="138" t="str">
        <f>VLOOKUP(E184,VIP!$A$2:$O21103,7,FALSE)</f>
        <v>Si</v>
      </c>
      <c r="I184" s="138" t="str">
        <f>VLOOKUP(E184,VIP!$A$2:$O13068,8,FALSE)</f>
        <v>Si</v>
      </c>
      <c r="J184" s="138" t="str">
        <f>VLOOKUP(E184,VIP!$A$2:$O13018,8,FALSE)</f>
        <v>Si</v>
      </c>
      <c r="K184" s="138" t="str">
        <f>VLOOKUP(E184,VIP!$A$2:$O16592,6,0)</f>
        <v>SI</v>
      </c>
      <c r="L184" s="143" t="s">
        <v>2880</v>
      </c>
      <c r="M184" s="93" t="s">
        <v>2437</v>
      </c>
      <c r="N184" s="93" t="s">
        <v>2630</v>
      </c>
      <c r="O184" s="138" t="s">
        <v>2445</v>
      </c>
      <c r="P184" s="143"/>
      <c r="Q184" s="134" t="s">
        <v>2880</v>
      </c>
    </row>
    <row r="185" spans="1:17" ht="18" x14ac:dyDescent="0.25">
      <c r="A185" s="138" t="str">
        <f>VLOOKUP(E185,'LISTADO ATM'!$A$2:$C$901,3,0)</f>
        <v>SUR</v>
      </c>
      <c r="B185" s="144" t="s">
        <v>2859</v>
      </c>
      <c r="C185" s="94">
        <v>44462.625972222224</v>
      </c>
      <c r="D185" s="94" t="s">
        <v>2440</v>
      </c>
      <c r="E185" s="136">
        <v>537</v>
      </c>
      <c r="F185" s="138" t="str">
        <f>VLOOKUP(E185,VIP!$A$2:$O16141,2,0)</f>
        <v>DRBR537</v>
      </c>
      <c r="G185" s="138" t="str">
        <f>VLOOKUP(E185,'LISTADO ATM'!$A$2:$B$900,2,0)</f>
        <v xml:space="preserve">ATM Estación Texaco Enriquillo (Barahona) </v>
      </c>
      <c r="H185" s="138" t="str">
        <f>VLOOKUP(E185,VIP!$A$2:$O21102,7,FALSE)</f>
        <v>Si</v>
      </c>
      <c r="I185" s="138" t="str">
        <f>VLOOKUP(E185,VIP!$A$2:$O13067,8,FALSE)</f>
        <v>Si</v>
      </c>
      <c r="J185" s="138" t="str">
        <f>VLOOKUP(E185,VIP!$A$2:$O13017,8,FALSE)</f>
        <v>Si</v>
      </c>
      <c r="K185" s="138" t="str">
        <f>VLOOKUP(E185,VIP!$A$2:$O16591,6,0)</f>
        <v>NO</v>
      </c>
      <c r="L185" s="143" t="s">
        <v>2433</v>
      </c>
      <c r="M185" s="93" t="s">
        <v>2437</v>
      </c>
      <c r="N185" s="93" t="s">
        <v>2443</v>
      </c>
      <c r="O185" s="138" t="s">
        <v>2444</v>
      </c>
      <c r="P185" s="143"/>
      <c r="Q185" s="134" t="s">
        <v>2433</v>
      </c>
    </row>
    <row r="186" spans="1:17" ht="18" x14ac:dyDescent="0.25">
      <c r="A186" s="138" t="str">
        <f>VLOOKUP(E186,'LISTADO ATM'!$A$2:$C$901,3,0)</f>
        <v>DISTRITO NACIONAL</v>
      </c>
      <c r="B186" s="144" t="s">
        <v>2858</v>
      </c>
      <c r="C186" s="94">
        <v>44462.627615740741</v>
      </c>
      <c r="D186" s="94" t="s">
        <v>2440</v>
      </c>
      <c r="E186" s="136">
        <v>338</v>
      </c>
      <c r="F186" s="138" t="str">
        <f>VLOOKUP(E186,VIP!$A$2:$O16140,2,0)</f>
        <v>DRBR338</v>
      </c>
      <c r="G186" s="138" t="str">
        <f>VLOOKUP(E186,'LISTADO ATM'!$A$2:$B$900,2,0)</f>
        <v>ATM S/M Aprezio Pantoja</v>
      </c>
      <c r="H186" s="138" t="str">
        <f>VLOOKUP(E186,VIP!$A$2:$O21101,7,FALSE)</f>
        <v>Si</v>
      </c>
      <c r="I186" s="138" t="str">
        <f>VLOOKUP(E186,VIP!$A$2:$O13066,8,FALSE)</f>
        <v>Si</v>
      </c>
      <c r="J186" s="138" t="str">
        <f>VLOOKUP(E186,VIP!$A$2:$O13016,8,FALSE)</f>
        <v>Si</v>
      </c>
      <c r="K186" s="138" t="str">
        <f>VLOOKUP(E186,VIP!$A$2:$O16590,6,0)</f>
        <v>NO</v>
      </c>
      <c r="L186" s="143" t="s">
        <v>2409</v>
      </c>
      <c r="M186" s="156" t="s">
        <v>2530</v>
      </c>
      <c r="N186" s="93" t="s">
        <v>2443</v>
      </c>
      <c r="O186" s="138" t="s">
        <v>2444</v>
      </c>
      <c r="P186" s="143"/>
      <c r="Q186" s="94">
        <v>44462.804861111108</v>
      </c>
    </row>
    <row r="187" spans="1:17" ht="18" x14ac:dyDescent="0.25">
      <c r="A187" s="138" t="str">
        <f>VLOOKUP(E187,'LISTADO ATM'!$A$2:$C$901,3,0)</f>
        <v>SUR</v>
      </c>
      <c r="B187" s="144" t="s">
        <v>2857</v>
      </c>
      <c r="C187" s="94">
        <v>44462.629513888889</v>
      </c>
      <c r="D187" s="94" t="s">
        <v>2440</v>
      </c>
      <c r="E187" s="136">
        <v>311</v>
      </c>
      <c r="F187" s="138" t="str">
        <f>VLOOKUP(E187,VIP!$A$2:$O16139,2,0)</f>
        <v>DRBR381</v>
      </c>
      <c r="G187" s="138" t="str">
        <f>VLOOKUP(E187,'LISTADO ATM'!$A$2:$B$900,2,0)</f>
        <v>ATM Plaza Eroski</v>
      </c>
      <c r="H187" s="138" t="str">
        <f>VLOOKUP(E187,VIP!$A$2:$O21100,7,FALSE)</f>
        <v>Si</v>
      </c>
      <c r="I187" s="138" t="str">
        <f>VLOOKUP(E187,VIP!$A$2:$O13065,8,FALSE)</f>
        <v>Si</v>
      </c>
      <c r="J187" s="138" t="str">
        <f>VLOOKUP(E187,VIP!$A$2:$O13015,8,FALSE)</f>
        <v>Si</v>
      </c>
      <c r="K187" s="138" t="str">
        <f>VLOOKUP(E187,VIP!$A$2:$O16589,6,0)</f>
        <v>NO</v>
      </c>
      <c r="L187" s="143" t="s">
        <v>2433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2433</v>
      </c>
    </row>
    <row r="188" spans="1:17" ht="18" x14ac:dyDescent="0.25">
      <c r="A188" s="138" t="str">
        <f>VLOOKUP(E188,'LISTADO ATM'!$A$2:$C$901,3,0)</f>
        <v>DISTRITO NACIONAL</v>
      </c>
      <c r="B188" s="144" t="s">
        <v>2856</v>
      </c>
      <c r="C188" s="94">
        <v>44462.630891203706</v>
      </c>
      <c r="D188" s="94" t="s">
        <v>2440</v>
      </c>
      <c r="E188" s="136">
        <v>165</v>
      </c>
      <c r="F188" s="138" t="str">
        <f>VLOOKUP(E188,VIP!$A$2:$O16138,2,0)</f>
        <v>DRBR165</v>
      </c>
      <c r="G188" s="138" t="str">
        <f>VLOOKUP(E188,'LISTADO ATM'!$A$2:$B$900,2,0)</f>
        <v>ATM Autoservicio Megacentro</v>
      </c>
      <c r="H188" s="138" t="str">
        <f>VLOOKUP(E188,VIP!$A$2:$O21099,7,FALSE)</f>
        <v>Si</v>
      </c>
      <c r="I188" s="138" t="str">
        <f>VLOOKUP(E188,VIP!$A$2:$O13064,8,FALSE)</f>
        <v>Si</v>
      </c>
      <c r="J188" s="138" t="str">
        <f>VLOOKUP(E188,VIP!$A$2:$O13014,8,FALSE)</f>
        <v>Si</v>
      </c>
      <c r="K188" s="138" t="str">
        <f>VLOOKUP(E188,VIP!$A$2:$O16588,6,0)</f>
        <v>SI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2409</v>
      </c>
    </row>
    <row r="189" spans="1:17" ht="18" x14ac:dyDescent="0.25">
      <c r="A189" s="138" t="str">
        <f>VLOOKUP(E189,'LISTADO ATM'!$A$2:$C$901,3,0)</f>
        <v>DISTRITO NACIONAL</v>
      </c>
      <c r="B189" s="144" t="s">
        <v>2855</v>
      </c>
      <c r="C189" s="94">
        <v>44462.631539351853</v>
      </c>
      <c r="D189" s="94" t="s">
        <v>2174</v>
      </c>
      <c r="E189" s="136">
        <v>800</v>
      </c>
      <c r="F189" s="138" t="str">
        <f>VLOOKUP(E189,VIP!$A$2:$O16137,2,0)</f>
        <v>DRBR800</v>
      </c>
      <c r="G189" s="138" t="str">
        <f>VLOOKUP(E189,'LISTADO ATM'!$A$2:$B$900,2,0)</f>
        <v xml:space="preserve">ATM Estación Next Dipsa Pedro Livio Cedeño </v>
      </c>
      <c r="H189" s="138" t="str">
        <f>VLOOKUP(E189,VIP!$A$2:$O21098,7,FALSE)</f>
        <v>Si</v>
      </c>
      <c r="I189" s="138" t="str">
        <f>VLOOKUP(E189,VIP!$A$2:$O13063,8,FALSE)</f>
        <v>Si</v>
      </c>
      <c r="J189" s="138" t="str">
        <f>VLOOKUP(E189,VIP!$A$2:$O13013,8,FALSE)</f>
        <v>Si</v>
      </c>
      <c r="K189" s="138" t="str">
        <f>VLOOKUP(E189,VIP!$A$2:$O16587,6,0)</f>
        <v>NO</v>
      </c>
      <c r="L189" s="143" t="s">
        <v>2238</v>
      </c>
      <c r="M189" s="93" t="s">
        <v>2530</v>
      </c>
      <c r="N189" s="93" t="s">
        <v>2630</v>
      </c>
      <c r="O189" s="138" t="s">
        <v>2445</v>
      </c>
      <c r="P189" s="143" t="s">
        <v>2881</v>
      </c>
      <c r="Q189" s="134" t="s">
        <v>2886</v>
      </c>
    </row>
    <row r="190" spans="1:17" ht="18" x14ac:dyDescent="0.25">
      <c r="A190" s="138" t="str">
        <f>VLOOKUP(E190,'LISTADO ATM'!$A$2:$C$901,3,0)</f>
        <v>NORTE</v>
      </c>
      <c r="B190" s="144" t="s">
        <v>2854</v>
      </c>
      <c r="C190" s="94">
        <v>44462.632025462961</v>
      </c>
      <c r="D190" s="94" t="s">
        <v>2614</v>
      </c>
      <c r="E190" s="136">
        <v>878</v>
      </c>
      <c r="F190" s="138" t="str">
        <f>VLOOKUP(E190,VIP!$A$2:$O16136,2,0)</f>
        <v>DRBR878</v>
      </c>
      <c r="G190" s="138" t="str">
        <f>VLOOKUP(E190,'LISTADO ATM'!$A$2:$B$900,2,0)</f>
        <v>ATM UNP Cabral Y Baez</v>
      </c>
      <c r="H190" s="138" t="str">
        <f>VLOOKUP(E190,VIP!$A$2:$O21097,7,FALSE)</f>
        <v>N/A</v>
      </c>
      <c r="I190" s="138" t="str">
        <f>VLOOKUP(E190,VIP!$A$2:$O13062,8,FALSE)</f>
        <v>N/A</v>
      </c>
      <c r="J190" s="138" t="str">
        <f>VLOOKUP(E190,VIP!$A$2:$O13012,8,FALSE)</f>
        <v>N/A</v>
      </c>
      <c r="K190" s="138" t="str">
        <f>VLOOKUP(E190,VIP!$A$2:$O16586,6,0)</f>
        <v>N/A</v>
      </c>
      <c r="L190" s="143" t="s">
        <v>2409</v>
      </c>
      <c r="M190" s="156" t="s">
        <v>2530</v>
      </c>
      <c r="N190" s="93" t="s">
        <v>2443</v>
      </c>
      <c r="O190" s="138" t="s">
        <v>2615</v>
      </c>
      <c r="P190" s="143"/>
      <c r="Q190" s="94">
        <v>44462.804166666669</v>
      </c>
    </row>
    <row r="191" spans="1:17" ht="18" x14ac:dyDescent="0.25">
      <c r="A191" s="138" t="str">
        <f>VLOOKUP(E191,'LISTADO ATM'!$A$2:$C$901,3,0)</f>
        <v>DISTRITO NACIONAL</v>
      </c>
      <c r="B191" s="144" t="s">
        <v>2853</v>
      </c>
      <c r="C191" s="94">
        <v>44462.632210648146</v>
      </c>
      <c r="D191" s="94" t="s">
        <v>2174</v>
      </c>
      <c r="E191" s="136">
        <v>946</v>
      </c>
      <c r="F191" s="138" t="str">
        <f>VLOOKUP(E191,VIP!$A$2:$O16135,2,0)</f>
        <v>DRBR24R</v>
      </c>
      <c r="G191" s="138" t="str">
        <f>VLOOKUP(E191,'LISTADO ATM'!$A$2:$B$900,2,0)</f>
        <v xml:space="preserve">ATM Oficina Núñez de Cáceres I </v>
      </c>
      <c r="H191" s="138" t="str">
        <f>VLOOKUP(E191,VIP!$A$2:$O21096,7,FALSE)</f>
        <v>Si</v>
      </c>
      <c r="I191" s="138" t="str">
        <f>VLOOKUP(E191,VIP!$A$2:$O13061,8,FALSE)</f>
        <v>Si</v>
      </c>
      <c r="J191" s="138" t="str">
        <f>VLOOKUP(E191,VIP!$A$2:$O13011,8,FALSE)</f>
        <v>Si</v>
      </c>
      <c r="K191" s="138" t="str">
        <f>VLOOKUP(E191,VIP!$A$2:$O16585,6,0)</f>
        <v>NO</v>
      </c>
      <c r="L191" s="143" t="s">
        <v>2455</v>
      </c>
      <c r="M191" s="156" t="s">
        <v>2530</v>
      </c>
      <c r="N191" s="93" t="s">
        <v>2630</v>
      </c>
      <c r="O191" s="138" t="s">
        <v>2445</v>
      </c>
      <c r="P191" s="143" t="s">
        <v>2882</v>
      </c>
      <c r="Q191" s="134" t="s">
        <v>2455</v>
      </c>
    </row>
    <row r="192" spans="1:17" ht="18" x14ac:dyDescent="0.25">
      <c r="A192" s="138" t="str">
        <f>VLOOKUP(E192,'LISTADO ATM'!$A$2:$C$901,3,0)</f>
        <v>ESTE</v>
      </c>
      <c r="B192" s="144" t="s">
        <v>2898</v>
      </c>
      <c r="C192" s="94">
        <v>44462.632662037038</v>
      </c>
      <c r="D192" s="94" t="s">
        <v>2459</v>
      </c>
      <c r="E192" s="136">
        <v>268</v>
      </c>
      <c r="F192" s="138" t="str">
        <f>VLOOKUP(E192,VIP!$A$2:$O16135,2,0)</f>
        <v>DRBR268</v>
      </c>
      <c r="G192" s="138" t="str">
        <f>VLOOKUP(E192,'LISTADO ATM'!$A$2:$B$900,2,0)</f>
        <v xml:space="preserve">ATM Autobanco La Altagracia (Higuey) </v>
      </c>
      <c r="H192" s="138" t="str">
        <f>VLOOKUP(E192,VIP!$A$2:$O21096,7,FALSE)</f>
        <v>Si</v>
      </c>
      <c r="I192" s="138" t="str">
        <f>VLOOKUP(E192,VIP!$A$2:$O13061,8,FALSE)</f>
        <v>Si</v>
      </c>
      <c r="J192" s="138" t="str">
        <f>VLOOKUP(E192,VIP!$A$2:$O13011,8,FALSE)</f>
        <v>Si</v>
      </c>
      <c r="K192" s="138" t="str">
        <f>VLOOKUP(E192,VIP!$A$2:$O16585,6,0)</f>
        <v>NO</v>
      </c>
      <c r="L192" s="143" t="s">
        <v>2611</v>
      </c>
      <c r="M192" s="156" t="s">
        <v>2530</v>
      </c>
      <c r="N192" s="156" t="s">
        <v>2901</v>
      </c>
      <c r="O192" s="138" t="s">
        <v>2902</v>
      </c>
      <c r="P192" s="143" t="s">
        <v>2904</v>
      </c>
      <c r="Q192" s="157" t="s">
        <v>2611</v>
      </c>
    </row>
    <row r="193" spans="1:17" ht="18" x14ac:dyDescent="0.25">
      <c r="A193" s="138" t="str">
        <f>VLOOKUP(E193,'LISTADO ATM'!$A$2:$C$901,3,0)</f>
        <v>DISTRITO NACIONAL</v>
      </c>
      <c r="B193" s="144" t="s">
        <v>2852</v>
      </c>
      <c r="C193" s="94">
        <v>44462.633703703701</v>
      </c>
      <c r="D193" s="94" t="s">
        <v>2440</v>
      </c>
      <c r="E193" s="136">
        <v>363</v>
      </c>
      <c r="F193" s="138" t="str">
        <f>VLOOKUP(E193,VIP!$A$2:$O16134,2,0)</f>
        <v>DRBR363</v>
      </c>
      <c r="G193" s="138" t="str">
        <f>VLOOKUP(E193,'LISTADO ATM'!$A$2:$B$900,2,0)</f>
        <v>ATM Sirena Villa Mella</v>
      </c>
      <c r="H193" s="138" t="str">
        <f>VLOOKUP(E193,VIP!$A$2:$O21095,7,FALSE)</f>
        <v>N/A</v>
      </c>
      <c r="I193" s="138" t="str">
        <f>VLOOKUP(E193,VIP!$A$2:$O13060,8,FALSE)</f>
        <v>N/A</v>
      </c>
      <c r="J193" s="138" t="str">
        <f>VLOOKUP(E193,VIP!$A$2:$O13010,8,FALSE)</f>
        <v>N/A</v>
      </c>
      <c r="K193" s="138" t="str">
        <f>VLOOKUP(E193,VIP!$A$2:$O16584,6,0)</f>
        <v>N/A</v>
      </c>
      <c r="L193" s="143" t="s">
        <v>2409</v>
      </c>
      <c r="M193" s="93" t="s">
        <v>2437</v>
      </c>
      <c r="N193" s="93" t="s">
        <v>2443</v>
      </c>
      <c r="O193" s="138" t="s">
        <v>2444</v>
      </c>
      <c r="P193" s="143"/>
      <c r="Q193" s="134" t="s">
        <v>2409</v>
      </c>
    </row>
    <row r="194" spans="1:17" ht="18" x14ac:dyDescent="0.25">
      <c r="A194" s="138" t="str">
        <f>VLOOKUP(E194,'LISTADO ATM'!$A$2:$C$901,3,0)</f>
        <v>DISTRITO NACIONAL</v>
      </c>
      <c r="B194" s="144" t="s">
        <v>2851</v>
      </c>
      <c r="C194" s="94">
        <v>44462.635150462964</v>
      </c>
      <c r="D194" s="94" t="s">
        <v>2440</v>
      </c>
      <c r="E194" s="136">
        <v>15</v>
      </c>
      <c r="F194" s="138" t="str">
        <f>VLOOKUP(E194,VIP!$A$2:$O16133,2,0)</f>
        <v>DRBR058</v>
      </c>
      <c r="G194" s="138" t="str">
        <f>VLOOKUP(E194,'LISTADO ATM'!$A$2:$B$900,2,0)</f>
        <v>ATM DNI</v>
      </c>
      <c r="H194" s="138" t="str">
        <f>VLOOKUP(E194,VIP!$A$2:$O21094,7,FALSE)</f>
        <v>N/A</v>
      </c>
      <c r="I194" s="138" t="str">
        <f>VLOOKUP(E194,VIP!$A$2:$O13059,8,FALSE)</f>
        <v>N/A</v>
      </c>
      <c r="J194" s="138" t="str">
        <f>VLOOKUP(E194,VIP!$A$2:$O13009,8,FALSE)</f>
        <v>N/A</v>
      </c>
      <c r="K194" s="138" t="str">
        <f>VLOOKUP(E194,VIP!$A$2:$O16583,6,0)</f>
        <v>N/A</v>
      </c>
      <c r="L194" s="143" t="s">
        <v>2409</v>
      </c>
      <c r="M194" s="93" t="s">
        <v>2437</v>
      </c>
      <c r="N194" s="93" t="s">
        <v>2443</v>
      </c>
      <c r="O194" s="138" t="s">
        <v>2444</v>
      </c>
      <c r="P194" s="143"/>
      <c r="Q194" s="134" t="s">
        <v>2409</v>
      </c>
    </row>
    <row r="195" spans="1:17" ht="18" x14ac:dyDescent="0.25">
      <c r="A195" s="138" t="str">
        <f>VLOOKUP(E195,'LISTADO ATM'!$A$2:$C$901,3,0)</f>
        <v>ESTE</v>
      </c>
      <c r="B195" s="144" t="s">
        <v>2850</v>
      </c>
      <c r="C195" s="94">
        <v>44462.636944444443</v>
      </c>
      <c r="D195" s="94" t="s">
        <v>2459</v>
      </c>
      <c r="E195" s="136">
        <v>776</v>
      </c>
      <c r="F195" s="138" t="str">
        <f>VLOOKUP(E195,VIP!$A$2:$O16132,2,0)</f>
        <v>DRBR03D</v>
      </c>
      <c r="G195" s="138" t="str">
        <f>VLOOKUP(E195,'LISTADO ATM'!$A$2:$B$900,2,0)</f>
        <v xml:space="preserve">ATM Oficina Monte Plata </v>
      </c>
      <c r="H195" s="138" t="str">
        <f>VLOOKUP(E195,VIP!$A$2:$O21093,7,FALSE)</f>
        <v>Si</v>
      </c>
      <c r="I195" s="138" t="str">
        <f>VLOOKUP(E195,VIP!$A$2:$O13058,8,FALSE)</f>
        <v>Si</v>
      </c>
      <c r="J195" s="138" t="str">
        <f>VLOOKUP(E195,VIP!$A$2:$O13008,8,FALSE)</f>
        <v>Si</v>
      </c>
      <c r="K195" s="138" t="str">
        <f>VLOOKUP(E195,VIP!$A$2:$O16582,6,0)</f>
        <v>SI</v>
      </c>
      <c r="L195" s="143" t="s">
        <v>2409</v>
      </c>
      <c r="M195" s="156" t="s">
        <v>2530</v>
      </c>
      <c r="N195" s="93" t="s">
        <v>2443</v>
      </c>
      <c r="O195" s="138" t="s">
        <v>2616</v>
      </c>
      <c r="P195" s="143"/>
      <c r="Q195" s="94">
        <v>44462.804861111108</v>
      </c>
    </row>
    <row r="196" spans="1:17" ht="18" x14ac:dyDescent="0.25">
      <c r="A196" s="138" t="str">
        <f>VLOOKUP(E196,'LISTADO ATM'!$A$2:$C$901,3,0)</f>
        <v>DISTRITO NACIONAL</v>
      </c>
      <c r="B196" s="144" t="s">
        <v>2849</v>
      </c>
      <c r="C196" s="94">
        <v>44462.639155092591</v>
      </c>
      <c r="D196" s="94" t="s">
        <v>2440</v>
      </c>
      <c r="E196" s="136">
        <v>572</v>
      </c>
      <c r="F196" s="138" t="str">
        <f>VLOOKUP(E196,VIP!$A$2:$O16131,2,0)</f>
        <v>DRBR174</v>
      </c>
      <c r="G196" s="138" t="str">
        <f>VLOOKUP(E196,'LISTADO ATM'!$A$2:$B$900,2,0)</f>
        <v xml:space="preserve">ATM Olé Ovando </v>
      </c>
      <c r="H196" s="138" t="str">
        <f>VLOOKUP(E196,VIP!$A$2:$O21092,7,FALSE)</f>
        <v>Si</v>
      </c>
      <c r="I196" s="138" t="str">
        <f>VLOOKUP(E196,VIP!$A$2:$O13057,8,FALSE)</f>
        <v>Si</v>
      </c>
      <c r="J196" s="138" t="str">
        <f>VLOOKUP(E196,VIP!$A$2:$O13007,8,FALSE)</f>
        <v>Si</v>
      </c>
      <c r="K196" s="138" t="str">
        <f>VLOOKUP(E196,VIP!$A$2:$O16581,6,0)</f>
        <v>NO</v>
      </c>
      <c r="L196" s="143" t="s">
        <v>2433</v>
      </c>
      <c r="M196" s="93" t="s">
        <v>2437</v>
      </c>
      <c r="N196" s="93" t="s">
        <v>2443</v>
      </c>
      <c r="O196" s="138" t="s">
        <v>2444</v>
      </c>
      <c r="P196" s="143"/>
      <c r="Q196" s="134" t="s">
        <v>2433</v>
      </c>
    </row>
    <row r="197" spans="1:17" ht="18" x14ac:dyDescent="0.25">
      <c r="A197" s="138" t="str">
        <f>VLOOKUP(E197,'LISTADO ATM'!$A$2:$C$901,3,0)</f>
        <v>NORTE</v>
      </c>
      <c r="B197" s="144" t="s">
        <v>2848</v>
      </c>
      <c r="C197" s="94">
        <v>44462.640752314815</v>
      </c>
      <c r="D197" s="94" t="s">
        <v>2614</v>
      </c>
      <c r="E197" s="136">
        <v>987</v>
      </c>
      <c r="F197" s="138" t="str">
        <f>VLOOKUP(E197,VIP!$A$2:$O16130,2,0)</f>
        <v>DRBR987</v>
      </c>
      <c r="G197" s="138" t="str">
        <f>VLOOKUP(E197,'LISTADO ATM'!$A$2:$B$900,2,0)</f>
        <v xml:space="preserve">ATM S/M Jumbo (Moca) </v>
      </c>
      <c r="H197" s="138" t="str">
        <f>VLOOKUP(E197,VIP!$A$2:$O21091,7,FALSE)</f>
        <v>Si</v>
      </c>
      <c r="I197" s="138" t="str">
        <f>VLOOKUP(E197,VIP!$A$2:$O13056,8,FALSE)</f>
        <v>Si</v>
      </c>
      <c r="J197" s="138" t="str">
        <f>VLOOKUP(E197,VIP!$A$2:$O13006,8,FALSE)</f>
        <v>Si</v>
      </c>
      <c r="K197" s="138" t="str">
        <f>VLOOKUP(E197,VIP!$A$2:$O16580,6,0)</f>
        <v>NO</v>
      </c>
      <c r="L197" s="143" t="s">
        <v>2433</v>
      </c>
      <c r="M197" s="156" t="s">
        <v>2530</v>
      </c>
      <c r="N197" s="93" t="s">
        <v>2443</v>
      </c>
      <c r="O197" s="138" t="s">
        <v>2615</v>
      </c>
      <c r="P197" s="143"/>
      <c r="Q197" s="94">
        <v>44462.784722222219</v>
      </c>
    </row>
    <row r="198" spans="1:17" ht="18" x14ac:dyDescent="0.25">
      <c r="A198" s="138" t="str">
        <f>VLOOKUP(E198,'LISTADO ATM'!$A$2:$C$901,3,0)</f>
        <v>DISTRITO NACIONAL</v>
      </c>
      <c r="B198" s="144" t="s">
        <v>2847</v>
      </c>
      <c r="C198" s="94">
        <v>44462.642511574071</v>
      </c>
      <c r="D198" s="94" t="s">
        <v>2440</v>
      </c>
      <c r="E198" s="136">
        <v>568</v>
      </c>
      <c r="F198" s="138" t="str">
        <f>VLOOKUP(E198,VIP!$A$2:$O16129,2,0)</f>
        <v>DRBR01F</v>
      </c>
      <c r="G198" s="138" t="str">
        <f>VLOOKUP(E198,'LISTADO ATM'!$A$2:$B$900,2,0)</f>
        <v xml:space="preserve">ATM Ministerio de Educación </v>
      </c>
      <c r="H198" s="138" t="str">
        <f>VLOOKUP(E198,VIP!$A$2:$O21090,7,FALSE)</f>
        <v>Si</v>
      </c>
      <c r="I198" s="138" t="str">
        <f>VLOOKUP(E198,VIP!$A$2:$O13055,8,FALSE)</f>
        <v>Si</v>
      </c>
      <c r="J198" s="138" t="str">
        <f>VLOOKUP(E198,VIP!$A$2:$O13005,8,FALSE)</f>
        <v>Si</v>
      </c>
      <c r="K198" s="138" t="str">
        <f>VLOOKUP(E198,VIP!$A$2:$O16579,6,0)</f>
        <v>NO</v>
      </c>
      <c r="L198" s="143" t="s">
        <v>2433</v>
      </c>
      <c r="M198" s="93" t="s">
        <v>2437</v>
      </c>
      <c r="N198" s="93" t="s">
        <v>2443</v>
      </c>
      <c r="O198" s="138" t="s">
        <v>2444</v>
      </c>
      <c r="P198" s="143"/>
      <c r="Q198" s="134" t="s">
        <v>2433</v>
      </c>
    </row>
    <row r="199" spans="1:17" ht="18" x14ac:dyDescent="0.25">
      <c r="A199" s="138" t="str">
        <f>VLOOKUP(E199,'LISTADO ATM'!$A$2:$C$901,3,0)</f>
        <v>NORTE</v>
      </c>
      <c r="B199" s="144" t="s">
        <v>2846</v>
      </c>
      <c r="C199" s="94">
        <v>44462.643819444442</v>
      </c>
      <c r="D199" s="94" t="s">
        <v>2459</v>
      </c>
      <c r="E199" s="136">
        <v>256</v>
      </c>
      <c r="F199" s="138" t="str">
        <f>VLOOKUP(E199,VIP!$A$2:$O16128,2,0)</f>
        <v>DRBR256</v>
      </c>
      <c r="G199" s="138" t="str">
        <f>VLOOKUP(E199,'LISTADO ATM'!$A$2:$B$900,2,0)</f>
        <v xml:space="preserve">ATM Oficina Licey Al Medio </v>
      </c>
      <c r="H199" s="138" t="str">
        <f>VLOOKUP(E199,VIP!$A$2:$O21089,7,FALSE)</f>
        <v>Si</v>
      </c>
      <c r="I199" s="138" t="str">
        <f>VLOOKUP(E199,VIP!$A$2:$O13054,8,FALSE)</f>
        <v>Si</v>
      </c>
      <c r="J199" s="138" t="str">
        <f>VLOOKUP(E199,VIP!$A$2:$O13004,8,FALSE)</f>
        <v>Si</v>
      </c>
      <c r="K199" s="138" t="str">
        <f>VLOOKUP(E199,VIP!$A$2:$O16578,6,0)</f>
        <v>NO</v>
      </c>
      <c r="L199" s="143" t="s">
        <v>2409</v>
      </c>
      <c r="M199" s="156" t="s">
        <v>2530</v>
      </c>
      <c r="N199" s="93" t="s">
        <v>2443</v>
      </c>
      <c r="O199" s="138" t="s">
        <v>2616</v>
      </c>
      <c r="P199" s="143"/>
      <c r="Q199" s="94">
        <v>44462.804861111108</v>
      </c>
    </row>
    <row r="200" spans="1:17" ht="18" x14ac:dyDescent="0.25">
      <c r="A200" s="138" t="str">
        <f>VLOOKUP(E200,'LISTADO ATM'!$A$2:$C$901,3,0)</f>
        <v>DISTRITO NACIONAL</v>
      </c>
      <c r="B200" s="144" t="s">
        <v>2845</v>
      </c>
      <c r="C200" s="94">
        <v>44462.645856481482</v>
      </c>
      <c r="D200" s="94" t="s">
        <v>2440</v>
      </c>
      <c r="E200" s="136">
        <v>407</v>
      </c>
      <c r="F200" s="138" t="str">
        <f>VLOOKUP(E200,VIP!$A$2:$O16127,2,0)</f>
        <v>DRBR407</v>
      </c>
      <c r="G200" s="138" t="str">
        <f>VLOOKUP(E200,'LISTADO ATM'!$A$2:$B$900,2,0)</f>
        <v xml:space="preserve">ATM Multicentro La Sirena Villa Mella </v>
      </c>
      <c r="H200" s="138" t="str">
        <f>VLOOKUP(E200,VIP!$A$2:$O21088,7,FALSE)</f>
        <v>Si</v>
      </c>
      <c r="I200" s="138" t="str">
        <f>VLOOKUP(E200,VIP!$A$2:$O13053,8,FALSE)</f>
        <v>Si</v>
      </c>
      <c r="J200" s="138" t="str">
        <f>VLOOKUP(E200,VIP!$A$2:$O13003,8,FALSE)</f>
        <v>Si</v>
      </c>
      <c r="K200" s="138" t="str">
        <f>VLOOKUP(E200,VIP!$A$2:$O16577,6,0)</f>
        <v>NO</v>
      </c>
      <c r="L200" s="143" t="s">
        <v>2433</v>
      </c>
      <c r="M200" s="93" t="s">
        <v>2437</v>
      </c>
      <c r="N200" s="93" t="s">
        <v>2443</v>
      </c>
      <c r="O200" s="138" t="s">
        <v>2444</v>
      </c>
      <c r="P200" s="143"/>
      <c r="Q200" s="134" t="s">
        <v>2433</v>
      </c>
    </row>
    <row r="201" spans="1:17" ht="18" x14ac:dyDescent="0.25">
      <c r="A201" s="138" t="str">
        <f>VLOOKUP(E201,'LISTADO ATM'!$A$2:$C$901,3,0)</f>
        <v>SUR</v>
      </c>
      <c r="B201" s="144" t="s">
        <v>2897</v>
      </c>
      <c r="C201" s="94">
        <v>44462.646504629629</v>
      </c>
      <c r="D201" s="94" t="s">
        <v>2459</v>
      </c>
      <c r="E201" s="136">
        <v>584</v>
      </c>
      <c r="F201" s="138" t="str">
        <f>VLOOKUP(E201,VIP!$A$2:$O16134,2,0)</f>
        <v>DRBR404</v>
      </c>
      <c r="G201" s="138" t="str">
        <f>VLOOKUP(E201,'LISTADO ATM'!$A$2:$B$900,2,0)</f>
        <v xml:space="preserve">ATM Oficina San Cristóbal I </v>
      </c>
      <c r="H201" s="138" t="str">
        <f>VLOOKUP(E201,VIP!$A$2:$O21095,7,FALSE)</f>
        <v>Si</v>
      </c>
      <c r="I201" s="138" t="str">
        <f>VLOOKUP(E201,VIP!$A$2:$O13060,8,FALSE)</f>
        <v>Si</v>
      </c>
      <c r="J201" s="138" t="str">
        <f>VLOOKUP(E201,VIP!$A$2:$O13010,8,FALSE)</f>
        <v>Si</v>
      </c>
      <c r="K201" s="138" t="str">
        <f>VLOOKUP(E201,VIP!$A$2:$O16584,6,0)</f>
        <v>SI</v>
      </c>
      <c r="L201" s="143" t="s">
        <v>2900</v>
      </c>
      <c r="M201" s="156" t="s">
        <v>2530</v>
      </c>
      <c r="N201" s="156" t="s">
        <v>2901</v>
      </c>
      <c r="O201" s="138" t="s">
        <v>2902</v>
      </c>
      <c r="P201" s="143" t="s">
        <v>2905</v>
      </c>
      <c r="Q201" s="157" t="s">
        <v>2900</v>
      </c>
    </row>
    <row r="202" spans="1:17" ht="18" x14ac:dyDescent="0.25">
      <c r="A202" s="138" t="str">
        <f>VLOOKUP(E202,'LISTADO ATM'!$A$2:$C$901,3,0)</f>
        <v>DISTRITO NACIONAL</v>
      </c>
      <c r="B202" s="144" t="s">
        <v>2844</v>
      </c>
      <c r="C202" s="94">
        <v>44462.647604166668</v>
      </c>
      <c r="D202" s="94" t="s">
        <v>2174</v>
      </c>
      <c r="E202" s="136">
        <v>722</v>
      </c>
      <c r="F202" s="138" t="str">
        <f>VLOOKUP(E202,VIP!$A$2:$O16126,2,0)</f>
        <v>DRBR393</v>
      </c>
      <c r="G202" s="138" t="str">
        <f>VLOOKUP(E202,'LISTADO ATM'!$A$2:$B$900,2,0)</f>
        <v xml:space="preserve">ATM Oficina Charles de Gaulle III </v>
      </c>
      <c r="H202" s="138" t="str">
        <f>VLOOKUP(E202,VIP!$A$2:$O21087,7,FALSE)</f>
        <v>Si</v>
      </c>
      <c r="I202" s="138" t="str">
        <f>VLOOKUP(E202,VIP!$A$2:$O13052,8,FALSE)</f>
        <v>Si</v>
      </c>
      <c r="J202" s="138" t="str">
        <f>VLOOKUP(E202,VIP!$A$2:$O13002,8,FALSE)</f>
        <v>Si</v>
      </c>
      <c r="K202" s="138" t="str">
        <f>VLOOKUP(E202,VIP!$A$2:$O16576,6,0)</f>
        <v>SI</v>
      </c>
      <c r="L202" s="143" t="s">
        <v>2238</v>
      </c>
      <c r="M202" s="93" t="s">
        <v>2437</v>
      </c>
      <c r="N202" s="93" t="s">
        <v>2630</v>
      </c>
      <c r="O202" s="138" t="s">
        <v>2445</v>
      </c>
      <c r="P202" s="143" t="s">
        <v>2881</v>
      </c>
      <c r="Q202" s="134" t="s">
        <v>2238</v>
      </c>
    </row>
    <row r="203" spans="1:17" ht="18" x14ac:dyDescent="0.25">
      <c r="A203" s="138" t="str">
        <f>VLOOKUP(E203,'LISTADO ATM'!$A$2:$C$901,3,0)</f>
        <v>DISTRITO NACIONAL</v>
      </c>
      <c r="B203" s="144" t="s">
        <v>2896</v>
      </c>
      <c r="C203" s="94">
        <v>44462.648263888892</v>
      </c>
      <c r="D203" s="94" t="s">
        <v>2459</v>
      </c>
      <c r="E203" s="136">
        <v>585</v>
      </c>
      <c r="F203" s="138" t="str">
        <f>VLOOKUP(E203,VIP!$A$2:$O16133,2,0)</f>
        <v>DRBR083</v>
      </c>
      <c r="G203" s="138" t="str">
        <f>VLOOKUP(E203,'LISTADO ATM'!$A$2:$B$900,2,0)</f>
        <v xml:space="preserve">ATM Oficina Haina Oriental </v>
      </c>
      <c r="H203" s="138" t="str">
        <f>VLOOKUP(E203,VIP!$A$2:$O21094,7,FALSE)</f>
        <v>Si</v>
      </c>
      <c r="I203" s="138" t="str">
        <f>VLOOKUP(E203,VIP!$A$2:$O13059,8,FALSE)</f>
        <v>Si</v>
      </c>
      <c r="J203" s="138" t="str">
        <f>VLOOKUP(E203,VIP!$A$2:$O13009,8,FALSE)</f>
        <v>Si</v>
      </c>
      <c r="K203" s="138" t="str">
        <f>VLOOKUP(E203,VIP!$A$2:$O16583,6,0)</f>
        <v>NO</v>
      </c>
      <c r="L203" s="143" t="s">
        <v>2611</v>
      </c>
      <c r="M203" s="156" t="s">
        <v>2530</v>
      </c>
      <c r="N203" s="156" t="s">
        <v>2901</v>
      </c>
      <c r="O203" s="138" t="s">
        <v>2902</v>
      </c>
      <c r="P203" s="143" t="s">
        <v>2904</v>
      </c>
      <c r="Q203" s="157" t="s">
        <v>2611</v>
      </c>
    </row>
    <row r="204" spans="1:17" ht="18" x14ac:dyDescent="0.25">
      <c r="A204" s="138" t="str">
        <f>VLOOKUP(E204,'LISTADO ATM'!$A$2:$C$901,3,0)</f>
        <v>ESTE</v>
      </c>
      <c r="B204" s="144" t="s">
        <v>2895</v>
      </c>
      <c r="C204" s="94">
        <v>44462.648715277777</v>
      </c>
      <c r="D204" s="94" t="s">
        <v>2459</v>
      </c>
      <c r="E204" s="136">
        <v>824</v>
      </c>
      <c r="F204" s="138" t="str">
        <f>VLOOKUP(E204,VIP!$A$2:$O16132,2,0)</f>
        <v>DRBR824</v>
      </c>
      <c r="G204" s="138" t="str">
        <f>VLOOKUP(E204,'LISTADO ATM'!$A$2:$B$900,2,0)</f>
        <v xml:space="preserve">ATM Multiplaza (Higuey) </v>
      </c>
      <c r="H204" s="138" t="str">
        <f>VLOOKUP(E204,VIP!$A$2:$O21093,7,FALSE)</f>
        <v>Si</v>
      </c>
      <c r="I204" s="138" t="str">
        <f>VLOOKUP(E204,VIP!$A$2:$O13058,8,FALSE)</f>
        <v>Si</v>
      </c>
      <c r="J204" s="138" t="str">
        <f>VLOOKUP(E204,VIP!$A$2:$O13008,8,FALSE)</f>
        <v>Si</v>
      </c>
      <c r="K204" s="138" t="str">
        <f>VLOOKUP(E204,VIP!$A$2:$O16582,6,0)</f>
        <v>NO</v>
      </c>
      <c r="L204" s="143" t="s">
        <v>2611</v>
      </c>
      <c r="M204" s="156" t="s">
        <v>2530</v>
      </c>
      <c r="N204" s="156" t="s">
        <v>2901</v>
      </c>
      <c r="O204" s="138" t="s">
        <v>2902</v>
      </c>
      <c r="P204" s="143" t="s">
        <v>2904</v>
      </c>
      <c r="Q204" s="157" t="s">
        <v>2611</v>
      </c>
    </row>
    <row r="205" spans="1:17" ht="18" x14ac:dyDescent="0.25">
      <c r="A205" s="138" t="str">
        <f>VLOOKUP(E205,'LISTADO ATM'!$A$2:$C$901,3,0)</f>
        <v>NORTE</v>
      </c>
      <c r="B205" s="144" t="s">
        <v>2843</v>
      </c>
      <c r="C205" s="94">
        <v>44462.649062500001</v>
      </c>
      <c r="D205" s="94" t="s">
        <v>2614</v>
      </c>
      <c r="E205" s="136">
        <v>532</v>
      </c>
      <c r="F205" s="138" t="str">
        <f>VLOOKUP(E205,VIP!$A$2:$O16125,2,0)</f>
        <v>DRBR532</v>
      </c>
      <c r="G205" s="138" t="str">
        <f>VLOOKUP(E205,'LISTADO ATM'!$A$2:$B$900,2,0)</f>
        <v xml:space="preserve">ATM UNP Guanábano (Moca) </v>
      </c>
      <c r="H205" s="138" t="str">
        <f>VLOOKUP(E205,VIP!$A$2:$O21086,7,FALSE)</f>
        <v>Si</v>
      </c>
      <c r="I205" s="138" t="str">
        <f>VLOOKUP(E205,VIP!$A$2:$O13051,8,FALSE)</f>
        <v>Si</v>
      </c>
      <c r="J205" s="138" t="str">
        <f>VLOOKUP(E205,VIP!$A$2:$O13001,8,FALSE)</f>
        <v>Si</v>
      </c>
      <c r="K205" s="138" t="str">
        <f>VLOOKUP(E205,VIP!$A$2:$O16575,6,0)</f>
        <v>NO</v>
      </c>
      <c r="L205" s="143" t="s">
        <v>2433</v>
      </c>
      <c r="M205" s="156" t="s">
        <v>2530</v>
      </c>
      <c r="N205" s="93" t="s">
        <v>2443</v>
      </c>
      <c r="O205" s="138" t="s">
        <v>2615</v>
      </c>
      <c r="P205" s="143"/>
      <c r="Q205" s="94">
        <v>44462.786111111112</v>
      </c>
    </row>
    <row r="206" spans="1:17" ht="18" x14ac:dyDescent="0.25">
      <c r="A206" s="138" t="str">
        <f>VLOOKUP(E206,'LISTADO ATM'!$A$2:$C$901,3,0)</f>
        <v>NORTE</v>
      </c>
      <c r="B206" s="144" t="s">
        <v>2894</v>
      </c>
      <c r="C206" s="94">
        <v>44462.653368055559</v>
      </c>
      <c r="D206" s="94" t="s">
        <v>2459</v>
      </c>
      <c r="E206" s="136">
        <v>144</v>
      </c>
      <c r="F206" s="138" t="str">
        <f>VLOOKUP(E206,VIP!$A$2:$O16131,2,0)</f>
        <v>DRBR144</v>
      </c>
      <c r="G206" s="138" t="str">
        <f>VLOOKUP(E206,'LISTADO ATM'!$A$2:$B$900,2,0)</f>
        <v xml:space="preserve">ATM Oficina Villa Altagracia </v>
      </c>
      <c r="H206" s="138" t="str">
        <f>VLOOKUP(E206,VIP!$A$2:$O21092,7,FALSE)</f>
        <v>Si</v>
      </c>
      <c r="I206" s="138" t="str">
        <f>VLOOKUP(E206,VIP!$A$2:$O13057,8,FALSE)</f>
        <v>Si</v>
      </c>
      <c r="J206" s="138" t="str">
        <f>VLOOKUP(E206,VIP!$A$2:$O13007,8,FALSE)</f>
        <v>Si</v>
      </c>
      <c r="K206" s="138" t="str">
        <f>VLOOKUP(E206,VIP!$A$2:$O16581,6,0)</f>
        <v>SI</v>
      </c>
      <c r="L206" s="143" t="s">
        <v>2900</v>
      </c>
      <c r="M206" s="156" t="s">
        <v>2530</v>
      </c>
      <c r="N206" s="156" t="s">
        <v>2901</v>
      </c>
      <c r="O206" s="138" t="s">
        <v>2753</v>
      </c>
      <c r="P206" s="143" t="s">
        <v>2905</v>
      </c>
      <c r="Q206" s="157" t="s">
        <v>2900</v>
      </c>
    </row>
    <row r="207" spans="1:17" ht="18" x14ac:dyDescent="0.25">
      <c r="A207" s="138" t="str">
        <f>VLOOKUP(E207,'LISTADO ATM'!$A$2:$C$901,3,0)</f>
        <v>DISTRITO NACIONAL</v>
      </c>
      <c r="B207" s="144" t="s">
        <v>2938</v>
      </c>
      <c r="C207" s="94">
        <v>44462.654386574075</v>
      </c>
      <c r="D207" s="94" t="s">
        <v>2174</v>
      </c>
      <c r="E207" s="136">
        <v>540</v>
      </c>
      <c r="F207" s="138" t="str">
        <f>VLOOKUP(E207,VIP!$A$2:$O16171,2,0)</f>
        <v>DRBR540</v>
      </c>
      <c r="G207" s="138" t="str">
        <f>VLOOKUP(E207,'LISTADO ATM'!$A$2:$B$900,2,0)</f>
        <v xml:space="preserve">ATM Autoservicio Sambil I </v>
      </c>
      <c r="H207" s="138" t="str">
        <f>VLOOKUP(E207,VIP!$A$2:$O21132,7,FALSE)</f>
        <v>Si</v>
      </c>
      <c r="I207" s="138" t="str">
        <f>VLOOKUP(E207,VIP!$A$2:$O13097,8,FALSE)</f>
        <v>Si</v>
      </c>
      <c r="J207" s="138" t="str">
        <f>VLOOKUP(E207,VIP!$A$2:$O13047,8,FALSE)</f>
        <v>Si</v>
      </c>
      <c r="K207" s="138" t="str">
        <f>VLOOKUP(E207,VIP!$A$2:$O16621,6,0)</f>
        <v>NO</v>
      </c>
      <c r="L207" s="143" t="s">
        <v>2455</v>
      </c>
      <c r="M207" s="93" t="s">
        <v>2437</v>
      </c>
      <c r="N207" s="93" t="s">
        <v>2443</v>
      </c>
      <c r="O207" s="138" t="s">
        <v>2445</v>
      </c>
      <c r="P207" s="143"/>
      <c r="Q207" s="134" t="s">
        <v>2455</v>
      </c>
    </row>
    <row r="208" spans="1:17" ht="18" x14ac:dyDescent="0.25">
      <c r="A208" s="138" t="str">
        <f>VLOOKUP(E208,'LISTADO ATM'!$A$2:$C$901,3,0)</f>
        <v>DISTRITO NACIONAL</v>
      </c>
      <c r="B208" s="144" t="s">
        <v>2931</v>
      </c>
      <c r="C208" s="94">
        <v>44462.655104166668</v>
      </c>
      <c r="D208" s="94" t="s">
        <v>2174</v>
      </c>
      <c r="E208" s="136">
        <v>517</v>
      </c>
      <c r="F208" s="138" t="str">
        <f>VLOOKUP(E208,VIP!$A$2:$O16170,2,0)</f>
        <v>DRBR517</v>
      </c>
      <c r="G208" s="138" t="str">
        <f>VLOOKUP(E208,'LISTADO ATM'!$A$2:$B$900,2,0)</f>
        <v xml:space="preserve">ATM Autobanco Oficina Sans Soucí </v>
      </c>
      <c r="H208" s="138" t="str">
        <f>VLOOKUP(E208,VIP!$A$2:$O21131,7,FALSE)</f>
        <v>Si</v>
      </c>
      <c r="I208" s="138" t="str">
        <f>VLOOKUP(E208,VIP!$A$2:$O13096,8,FALSE)</f>
        <v>Si</v>
      </c>
      <c r="J208" s="138" t="str">
        <f>VLOOKUP(E208,VIP!$A$2:$O13046,8,FALSE)</f>
        <v>Si</v>
      </c>
      <c r="K208" s="138" t="str">
        <f>VLOOKUP(E208,VIP!$A$2:$O16620,6,0)</f>
        <v>SI</v>
      </c>
      <c r="L208" s="143" t="s">
        <v>2455</v>
      </c>
      <c r="M208" s="93" t="s">
        <v>2437</v>
      </c>
      <c r="N208" s="93" t="s">
        <v>2443</v>
      </c>
      <c r="O208" s="138" t="s">
        <v>2445</v>
      </c>
      <c r="P208" s="143"/>
      <c r="Q208" s="134" t="s">
        <v>2455</v>
      </c>
    </row>
    <row r="209" spans="1:17" ht="18" x14ac:dyDescent="0.25">
      <c r="A209" s="138" t="str">
        <f>VLOOKUP(E209,'LISTADO ATM'!$A$2:$C$901,3,0)</f>
        <v>NORTE</v>
      </c>
      <c r="B209" s="144" t="s">
        <v>2930</v>
      </c>
      <c r="C209" s="94">
        <v>44462.655636574076</v>
      </c>
      <c r="D209" s="94" t="s">
        <v>2174</v>
      </c>
      <c r="E209" s="136">
        <v>95</v>
      </c>
      <c r="F209" s="138" t="str">
        <f>VLOOKUP(E209,VIP!$A$2:$O16169,2,0)</f>
        <v>DRBR095</v>
      </c>
      <c r="G209" s="138" t="str">
        <f>VLOOKUP(E209,'LISTADO ATM'!$A$2:$B$900,2,0)</f>
        <v xml:space="preserve">ATM Oficina Tenares </v>
      </c>
      <c r="H209" s="138" t="str">
        <f>VLOOKUP(E209,VIP!$A$2:$O21130,7,FALSE)</f>
        <v>Si</v>
      </c>
      <c r="I209" s="138" t="str">
        <f>VLOOKUP(E209,VIP!$A$2:$O13095,8,FALSE)</f>
        <v>Si</v>
      </c>
      <c r="J209" s="138" t="str">
        <f>VLOOKUP(E209,VIP!$A$2:$O13045,8,FALSE)</f>
        <v>Si</v>
      </c>
      <c r="K209" s="138" t="str">
        <f>VLOOKUP(E209,VIP!$A$2:$O16619,6,0)</f>
        <v>SI</v>
      </c>
      <c r="L209" s="143" t="s">
        <v>2455</v>
      </c>
      <c r="M209" s="93" t="s">
        <v>2437</v>
      </c>
      <c r="N209" s="93" t="s">
        <v>2443</v>
      </c>
      <c r="O209" s="138" t="s">
        <v>2631</v>
      </c>
      <c r="P209" s="143"/>
      <c r="Q209" s="134" t="s">
        <v>2455</v>
      </c>
    </row>
    <row r="210" spans="1:17" ht="18" x14ac:dyDescent="0.25">
      <c r="A210" s="138" t="str">
        <f>VLOOKUP(E210,'LISTADO ATM'!$A$2:$C$901,3,0)</f>
        <v>SUR</v>
      </c>
      <c r="B210" s="144" t="s">
        <v>2923</v>
      </c>
      <c r="C210" s="94">
        <v>44462.656412037039</v>
      </c>
      <c r="D210" s="94" t="s">
        <v>2174</v>
      </c>
      <c r="E210" s="136">
        <v>584</v>
      </c>
      <c r="F210" s="138" t="str">
        <f>VLOOKUP(E210,VIP!$A$2:$O16168,2,0)</f>
        <v>DRBR404</v>
      </c>
      <c r="G210" s="138" t="str">
        <f>VLOOKUP(E210,'LISTADO ATM'!$A$2:$B$900,2,0)</f>
        <v xml:space="preserve">ATM Oficina San Cristóbal I </v>
      </c>
      <c r="H210" s="138" t="str">
        <f>VLOOKUP(E210,VIP!$A$2:$O21129,7,FALSE)</f>
        <v>Si</v>
      </c>
      <c r="I210" s="138" t="str">
        <f>VLOOKUP(E210,VIP!$A$2:$O13094,8,FALSE)</f>
        <v>Si</v>
      </c>
      <c r="J210" s="138" t="str">
        <f>VLOOKUP(E210,VIP!$A$2:$O13044,8,FALSE)</f>
        <v>Si</v>
      </c>
      <c r="K210" s="138" t="str">
        <f>VLOOKUP(E210,VIP!$A$2:$O16618,6,0)</f>
        <v>SI</v>
      </c>
      <c r="L210" s="143" t="s">
        <v>2455</v>
      </c>
      <c r="M210" s="93" t="s">
        <v>2437</v>
      </c>
      <c r="N210" s="93" t="s">
        <v>2443</v>
      </c>
      <c r="O210" s="138" t="s">
        <v>2445</v>
      </c>
      <c r="P210" s="143"/>
      <c r="Q210" s="134" t="s">
        <v>2455</v>
      </c>
    </row>
    <row r="211" spans="1:17" s="119" customFormat="1" ht="18" x14ac:dyDescent="0.25">
      <c r="A211" s="138" t="e">
        <f>VLOOKUP(E211,'LISTADO ATM'!$A$2:$C$901,3,0)</f>
        <v>#N/A</v>
      </c>
      <c r="B211" s="144" t="s">
        <v>2917</v>
      </c>
      <c r="C211" s="94">
        <v>44462.661145833335</v>
      </c>
      <c r="D211" s="94" t="s">
        <v>2174</v>
      </c>
      <c r="E211" s="136">
        <v>226</v>
      </c>
      <c r="F211" s="138" t="e">
        <f>VLOOKUP(E211,VIP!$A$2:$O16167,2,0)</f>
        <v>#N/A</v>
      </c>
      <c r="G211" s="138" t="e">
        <f>VLOOKUP(E211,'LISTADO ATM'!$A$2:$B$900,2,0)</f>
        <v>#N/A</v>
      </c>
      <c r="H211" s="138" t="e">
        <f>VLOOKUP(E211,VIP!$A$2:$O21128,7,FALSE)</f>
        <v>#N/A</v>
      </c>
      <c r="I211" s="138" t="e">
        <f>VLOOKUP(E211,VIP!$A$2:$O13093,8,FALSE)</f>
        <v>#N/A</v>
      </c>
      <c r="J211" s="138" t="e">
        <f>VLOOKUP(E211,VIP!$A$2:$O13043,8,FALSE)</f>
        <v>#N/A</v>
      </c>
      <c r="K211" s="138" t="e">
        <f>VLOOKUP(E211,VIP!$A$2:$O16617,6,0)</f>
        <v>#N/A</v>
      </c>
      <c r="L211" s="143" t="s">
        <v>2455</v>
      </c>
      <c r="M211" s="93" t="s">
        <v>2437</v>
      </c>
      <c r="N211" s="93" t="s">
        <v>2443</v>
      </c>
      <c r="O211" s="138" t="s">
        <v>2445</v>
      </c>
      <c r="P211" s="143"/>
      <c r="Q211" s="134" t="s">
        <v>2455</v>
      </c>
    </row>
    <row r="212" spans="1:17" s="119" customFormat="1" ht="18" x14ac:dyDescent="0.25">
      <c r="A212" s="138" t="str">
        <f>VLOOKUP(E212,'LISTADO ATM'!$A$2:$C$901,3,0)</f>
        <v>NORTE</v>
      </c>
      <c r="B212" s="144" t="s">
        <v>2916</v>
      </c>
      <c r="C212" s="94">
        <v>44462.664525462962</v>
      </c>
      <c r="D212" s="94" t="s">
        <v>2174</v>
      </c>
      <c r="E212" s="136">
        <v>518</v>
      </c>
      <c r="F212" s="138" t="str">
        <f>VLOOKUP(E212,VIP!$A$2:$O16166,2,0)</f>
        <v>DRBR518</v>
      </c>
      <c r="G212" s="138" t="str">
        <f>VLOOKUP(E212,'LISTADO ATM'!$A$2:$B$900,2,0)</f>
        <v xml:space="preserve">ATM Autobanco Los Alamos </v>
      </c>
      <c r="H212" s="138" t="str">
        <f>VLOOKUP(E212,VIP!$A$2:$O21127,7,FALSE)</f>
        <v>Si</v>
      </c>
      <c r="I212" s="138" t="str">
        <f>VLOOKUP(E212,VIP!$A$2:$O13092,8,FALSE)</f>
        <v>Si</v>
      </c>
      <c r="J212" s="138" t="str">
        <f>VLOOKUP(E212,VIP!$A$2:$O13042,8,FALSE)</f>
        <v>Si</v>
      </c>
      <c r="K212" s="138" t="str">
        <f>VLOOKUP(E212,VIP!$A$2:$O16616,6,0)</f>
        <v>NO</v>
      </c>
      <c r="L212" s="143" t="s">
        <v>2455</v>
      </c>
      <c r="M212" s="156" t="s">
        <v>2530</v>
      </c>
      <c r="N212" s="93" t="s">
        <v>2443</v>
      </c>
      <c r="O212" s="138" t="s">
        <v>2445</v>
      </c>
      <c r="P212" s="143"/>
      <c r="Q212" s="94">
        <v>44462.862500000003</v>
      </c>
    </row>
    <row r="213" spans="1:17" s="119" customFormat="1" ht="18" x14ac:dyDescent="0.25">
      <c r="A213" s="138" t="str">
        <f>VLOOKUP(E213,'LISTADO ATM'!$A$2:$C$901,3,0)</f>
        <v>DISTRITO NACIONAL</v>
      </c>
      <c r="B213" s="144" t="s">
        <v>2893</v>
      </c>
      <c r="C213" s="94">
        <v>44462.665289351855</v>
      </c>
      <c r="D213" s="94" t="s">
        <v>2459</v>
      </c>
      <c r="E213" s="136">
        <v>545</v>
      </c>
      <c r="F213" s="138" t="str">
        <f>VLOOKUP(E213,VIP!$A$2:$O16130,2,0)</f>
        <v>DRBR995</v>
      </c>
      <c r="G213" s="138" t="str">
        <f>VLOOKUP(E213,'LISTADO ATM'!$A$2:$B$900,2,0)</f>
        <v xml:space="preserve">ATM Oficina Isabel La Católica II  </v>
      </c>
      <c r="H213" s="138" t="str">
        <f>VLOOKUP(E213,VIP!$A$2:$O21091,7,FALSE)</f>
        <v>Si</v>
      </c>
      <c r="I213" s="138" t="str">
        <f>VLOOKUP(E213,VIP!$A$2:$O13056,8,FALSE)</f>
        <v>Si</v>
      </c>
      <c r="J213" s="138" t="str">
        <f>VLOOKUP(E213,VIP!$A$2:$O13006,8,FALSE)</f>
        <v>Si</v>
      </c>
      <c r="K213" s="138" t="str">
        <f>VLOOKUP(E213,VIP!$A$2:$O16580,6,0)</f>
        <v>NO</v>
      </c>
      <c r="L213" s="143" t="s">
        <v>2900</v>
      </c>
      <c r="M213" s="156" t="s">
        <v>2530</v>
      </c>
      <c r="N213" s="156" t="s">
        <v>2901</v>
      </c>
      <c r="O213" s="138" t="s">
        <v>2902</v>
      </c>
      <c r="P213" s="143" t="s">
        <v>2905</v>
      </c>
      <c r="Q213" s="157" t="s">
        <v>2900</v>
      </c>
    </row>
    <row r="214" spans="1:17" s="119" customFormat="1" ht="18" x14ac:dyDescent="0.25">
      <c r="A214" s="138" t="str">
        <f>VLOOKUP(E214,'LISTADO ATM'!$A$2:$C$901,3,0)</f>
        <v>NORTE</v>
      </c>
      <c r="B214" s="144" t="s">
        <v>2892</v>
      </c>
      <c r="C214" s="94">
        <v>44462.665902777779</v>
      </c>
      <c r="D214" s="94" t="s">
        <v>2459</v>
      </c>
      <c r="E214" s="136">
        <v>737</v>
      </c>
      <c r="F214" s="138" t="str">
        <f>VLOOKUP(E214,VIP!$A$2:$O16129,2,0)</f>
        <v>DRBR281</v>
      </c>
      <c r="G214" s="138" t="str">
        <f>VLOOKUP(E214,'LISTADO ATM'!$A$2:$B$900,2,0)</f>
        <v xml:space="preserve">ATM UNP Cabarete (Puerto Plata) </v>
      </c>
      <c r="H214" s="138" t="str">
        <f>VLOOKUP(E214,VIP!$A$2:$O21090,7,FALSE)</f>
        <v>Si</v>
      </c>
      <c r="I214" s="138" t="str">
        <f>VLOOKUP(E214,VIP!$A$2:$O13055,8,FALSE)</f>
        <v>Si</v>
      </c>
      <c r="J214" s="138" t="str">
        <f>VLOOKUP(E214,VIP!$A$2:$O13005,8,FALSE)</f>
        <v>Si</v>
      </c>
      <c r="K214" s="138" t="str">
        <f>VLOOKUP(E214,VIP!$A$2:$O16579,6,0)</f>
        <v>NO</v>
      </c>
      <c r="L214" s="143" t="s">
        <v>2611</v>
      </c>
      <c r="M214" s="156" t="s">
        <v>2530</v>
      </c>
      <c r="N214" s="156" t="s">
        <v>2901</v>
      </c>
      <c r="O214" s="138" t="s">
        <v>2902</v>
      </c>
      <c r="P214" s="143" t="s">
        <v>2904</v>
      </c>
      <c r="Q214" s="157" t="s">
        <v>2611</v>
      </c>
    </row>
    <row r="215" spans="1:17" s="119" customFormat="1" ht="18" x14ac:dyDescent="0.25">
      <c r="A215" s="138" t="str">
        <f>VLOOKUP(E215,'LISTADO ATM'!$A$2:$C$901,3,0)</f>
        <v>DISTRITO NACIONAL</v>
      </c>
      <c r="B215" s="144" t="s">
        <v>2891</v>
      </c>
      <c r="C215" s="94">
        <v>44462.666631944441</v>
      </c>
      <c r="D215" s="94" t="s">
        <v>2459</v>
      </c>
      <c r="E215" s="136">
        <v>952</v>
      </c>
      <c r="F215" s="138" t="str">
        <f>VLOOKUP(E215,VIP!$A$2:$O16128,2,0)</f>
        <v>DRBR16L</v>
      </c>
      <c r="G215" s="138" t="str">
        <f>VLOOKUP(E215,'LISTADO ATM'!$A$2:$B$900,2,0)</f>
        <v xml:space="preserve">ATM Alvarez Rivas </v>
      </c>
      <c r="H215" s="138" t="str">
        <f>VLOOKUP(E215,VIP!$A$2:$O21089,7,FALSE)</f>
        <v>Si</v>
      </c>
      <c r="I215" s="138" t="str">
        <f>VLOOKUP(E215,VIP!$A$2:$O13054,8,FALSE)</f>
        <v>Si</v>
      </c>
      <c r="J215" s="138" t="str">
        <f>VLOOKUP(E215,VIP!$A$2:$O13004,8,FALSE)</f>
        <v>Si</v>
      </c>
      <c r="K215" s="138" t="str">
        <f>VLOOKUP(E215,VIP!$A$2:$O16578,6,0)</f>
        <v>NO</v>
      </c>
      <c r="L215" s="143" t="s">
        <v>2611</v>
      </c>
      <c r="M215" s="156" t="s">
        <v>2530</v>
      </c>
      <c r="N215" s="156" t="s">
        <v>2901</v>
      </c>
      <c r="O215" s="138" t="s">
        <v>2902</v>
      </c>
      <c r="P215" s="143" t="s">
        <v>2904</v>
      </c>
      <c r="Q215" s="157" t="s">
        <v>2611</v>
      </c>
    </row>
    <row r="216" spans="1:17" s="119" customFormat="1" ht="18" x14ac:dyDescent="0.25">
      <c r="A216" s="138" t="str">
        <f>VLOOKUP(E216,'LISTADO ATM'!$A$2:$C$901,3,0)</f>
        <v>DISTRITO NACIONAL</v>
      </c>
      <c r="B216" s="144" t="s">
        <v>2890</v>
      </c>
      <c r="C216" s="94">
        <v>44462.667291666665</v>
      </c>
      <c r="D216" s="94" t="s">
        <v>2459</v>
      </c>
      <c r="E216" s="136">
        <v>725</v>
      </c>
      <c r="F216" s="138" t="str">
        <f>VLOOKUP(E216,VIP!$A$2:$O16127,2,0)</f>
        <v>DRBR998</v>
      </c>
      <c r="G216" s="138" t="str">
        <f>VLOOKUP(E216,'LISTADO ATM'!$A$2:$B$900,2,0)</f>
        <v xml:space="preserve">ATM El Huacal II  </v>
      </c>
      <c r="H216" s="138" t="str">
        <f>VLOOKUP(E216,VIP!$A$2:$O21088,7,FALSE)</f>
        <v>Si</v>
      </c>
      <c r="I216" s="138" t="str">
        <f>VLOOKUP(E216,VIP!$A$2:$O13053,8,FALSE)</f>
        <v>Si</v>
      </c>
      <c r="J216" s="138" t="str">
        <f>VLOOKUP(E216,VIP!$A$2:$O13003,8,FALSE)</f>
        <v>Si</v>
      </c>
      <c r="K216" s="138" t="str">
        <f>VLOOKUP(E216,VIP!$A$2:$O16577,6,0)</f>
        <v>NO</v>
      </c>
      <c r="L216" s="143" t="s">
        <v>2900</v>
      </c>
      <c r="M216" s="156" t="s">
        <v>2530</v>
      </c>
      <c r="N216" s="156" t="s">
        <v>2901</v>
      </c>
      <c r="O216" s="138" t="s">
        <v>2902</v>
      </c>
      <c r="P216" s="143" t="s">
        <v>2905</v>
      </c>
      <c r="Q216" s="157" t="s">
        <v>2900</v>
      </c>
    </row>
    <row r="217" spans="1:17" s="119" customFormat="1" ht="18" x14ac:dyDescent="0.25">
      <c r="A217" s="138" t="str">
        <f>VLOOKUP(E217,'LISTADO ATM'!$A$2:$C$901,3,0)</f>
        <v>NORTE</v>
      </c>
      <c r="B217" s="144" t="s">
        <v>2889</v>
      </c>
      <c r="C217" s="94">
        <v>44462.667939814812</v>
      </c>
      <c r="D217" s="94" t="s">
        <v>2459</v>
      </c>
      <c r="E217" s="136">
        <v>95</v>
      </c>
      <c r="F217" s="138" t="str">
        <f>VLOOKUP(E217,VIP!$A$2:$O16125,2,0)</f>
        <v>DRBR095</v>
      </c>
      <c r="G217" s="138" t="str">
        <f>VLOOKUP(E217,'LISTADO ATM'!$A$2:$B$900,2,0)</f>
        <v xml:space="preserve">ATM Oficina Tenares </v>
      </c>
      <c r="H217" s="138" t="str">
        <f>VLOOKUP(E217,VIP!$A$2:$O21086,7,FALSE)</f>
        <v>Si</v>
      </c>
      <c r="I217" s="138" t="str">
        <f>VLOOKUP(E217,VIP!$A$2:$O13051,8,FALSE)</f>
        <v>Si</v>
      </c>
      <c r="J217" s="138" t="str">
        <f>VLOOKUP(E217,VIP!$A$2:$O13001,8,FALSE)</f>
        <v>Si</v>
      </c>
      <c r="K217" s="138" t="str">
        <f>VLOOKUP(E217,VIP!$A$2:$O16575,6,0)</f>
        <v>SI</v>
      </c>
      <c r="L217" s="143" t="s">
        <v>2611</v>
      </c>
      <c r="M217" s="156" t="s">
        <v>2530</v>
      </c>
      <c r="N217" s="156" t="s">
        <v>2901</v>
      </c>
      <c r="O217" s="138" t="s">
        <v>2902</v>
      </c>
      <c r="P217" s="143" t="s">
        <v>2904</v>
      </c>
      <c r="Q217" s="157" t="s">
        <v>2611</v>
      </c>
    </row>
    <row r="218" spans="1:17" s="119" customFormat="1" ht="18" x14ac:dyDescent="0.25">
      <c r="A218" s="138" t="str">
        <f>VLOOKUP(E218,'LISTADO ATM'!$A$2:$C$901,3,0)</f>
        <v>DISTRITO NACIONAL</v>
      </c>
      <c r="B218" s="144" t="s">
        <v>2934</v>
      </c>
      <c r="C218" s="94">
        <v>44462.668379629627</v>
      </c>
      <c r="D218" s="94" t="s">
        <v>2174</v>
      </c>
      <c r="E218" s="136">
        <v>24</v>
      </c>
      <c r="F218" s="138" t="str">
        <f>VLOOKUP(E218,VIP!$A$2:$O16165,2,0)</f>
        <v>DRBR024</v>
      </c>
      <c r="G218" s="138" t="str">
        <f>VLOOKUP(E218,'LISTADO ATM'!$A$2:$B$900,2,0)</f>
        <v xml:space="preserve">ATM Oficina Eusebio Manzueta </v>
      </c>
      <c r="H218" s="138" t="str">
        <f>VLOOKUP(E218,VIP!$A$2:$O21126,7,FALSE)</f>
        <v>No</v>
      </c>
      <c r="I218" s="138" t="str">
        <f>VLOOKUP(E218,VIP!$A$2:$O13091,8,FALSE)</f>
        <v>No</v>
      </c>
      <c r="J218" s="138" t="str">
        <f>VLOOKUP(E218,VIP!$A$2:$O13041,8,FALSE)</f>
        <v>No</v>
      </c>
      <c r="K218" s="138" t="str">
        <f>VLOOKUP(E218,VIP!$A$2:$O16615,6,0)</f>
        <v>NO</v>
      </c>
      <c r="L218" s="143" t="s">
        <v>2409</v>
      </c>
      <c r="M218" s="93" t="s">
        <v>2437</v>
      </c>
      <c r="N218" s="93" t="s">
        <v>2443</v>
      </c>
      <c r="O218" s="138" t="s">
        <v>2445</v>
      </c>
      <c r="P218" s="143"/>
      <c r="Q218" s="134" t="s">
        <v>2409</v>
      </c>
    </row>
    <row r="219" spans="1:17" s="119" customFormat="1" ht="18" x14ac:dyDescent="0.25">
      <c r="A219" s="138" t="str">
        <f>VLOOKUP(E219,'LISTADO ATM'!$A$2:$C$901,3,0)</f>
        <v>DISTRITO NACIONAL</v>
      </c>
      <c r="B219" s="144" t="s">
        <v>2933</v>
      </c>
      <c r="C219" s="94">
        <v>44462.68550925926</v>
      </c>
      <c r="D219" s="94" t="s">
        <v>2440</v>
      </c>
      <c r="E219" s="136">
        <v>23</v>
      </c>
      <c r="F219" s="138" t="str">
        <f>VLOOKUP(E219,VIP!$A$2:$O16164,2,0)</f>
        <v>DRBR023</v>
      </c>
      <c r="G219" s="138" t="str">
        <f>VLOOKUP(E219,'LISTADO ATM'!$A$2:$B$900,2,0)</f>
        <v xml:space="preserve">ATM Oficina México </v>
      </c>
      <c r="H219" s="138" t="str">
        <f>VLOOKUP(E219,VIP!$A$2:$O21125,7,FALSE)</f>
        <v>Si</v>
      </c>
      <c r="I219" s="138" t="str">
        <f>VLOOKUP(E219,VIP!$A$2:$O13090,8,FALSE)</f>
        <v>Si</v>
      </c>
      <c r="J219" s="138" t="str">
        <f>VLOOKUP(E219,VIP!$A$2:$O13040,8,FALSE)</f>
        <v>Si</v>
      </c>
      <c r="K219" s="138" t="str">
        <f>VLOOKUP(E219,VIP!$A$2:$O16614,6,0)</f>
        <v>NO</v>
      </c>
      <c r="L219" s="143" t="s">
        <v>2409</v>
      </c>
      <c r="M219" s="93" t="s">
        <v>2437</v>
      </c>
      <c r="N219" s="93" t="s">
        <v>2443</v>
      </c>
      <c r="O219" s="138" t="s">
        <v>2444</v>
      </c>
      <c r="P219" s="143"/>
      <c r="Q219" s="134" t="s">
        <v>2409</v>
      </c>
    </row>
    <row r="220" spans="1:17" s="119" customFormat="1" ht="18" x14ac:dyDescent="0.25">
      <c r="A220" s="138" t="str">
        <f>VLOOKUP(E220,'LISTADO ATM'!$A$2:$C$901,3,0)</f>
        <v>DISTRITO NACIONAL</v>
      </c>
      <c r="B220" s="144" t="s">
        <v>2928</v>
      </c>
      <c r="C220" s="94">
        <v>44462.686759259261</v>
      </c>
      <c r="D220" s="94" t="s">
        <v>2459</v>
      </c>
      <c r="E220" s="136">
        <v>573</v>
      </c>
      <c r="F220" s="138" t="str">
        <f>VLOOKUP(E220,VIP!$A$2:$O16163,2,0)</f>
        <v>DRBR038</v>
      </c>
      <c r="G220" s="138" t="str">
        <f>VLOOKUP(E220,'LISTADO ATM'!$A$2:$B$900,2,0)</f>
        <v xml:space="preserve">ATM IDSS </v>
      </c>
      <c r="H220" s="138" t="str">
        <f>VLOOKUP(E220,VIP!$A$2:$O21124,7,FALSE)</f>
        <v>Si</v>
      </c>
      <c r="I220" s="138" t="str">
        <f>VLOOKUP(E220,VIP!$A$2:$O13089,8,FALSE)</f>
        <v>Si</v>
      </c>
      <c r="J220" s="138" t="str">
        <f>VLOOKUP(E220,VIP!$A$2:$O13039,8,FALSE)</f>
        <v>Si</v>
      </c>
      <c r="K220" s="138" t="str">
        <f>VLOOKUP(E220,VIP!$A$2:$O16613,6,0)</f>
        <v>NO</v>
      </c>
      <c r="L220" s="143" t="s">
        <v>2409</v>
      </c>
      <c r="M220" s="93" t="s">
        <v>2437</v>
      </c>
      <c r="N220" s="93" t="s">
        <v>2443</v>
      </c>
      <c r="O220" s="138" t="s">
        <v>2952</v>
      </c>
      <c r="P220" s="143"/>
      <c r="Q220" s="134" t="s">
        <v>2409</v>
      </c>
    </row>
    <row r="221" spans="1:17" s="119" customFormat="1" ht="18" x14ac:dyDescent="0.25">
      <c r="A221" s="138" t="str">
        <f>VLOOKUP(E221,'LISTADO ATM'!$A$2:$C$901,3,0)</f>
        <v>DISTRITO NACIONAL</v>
      </c>
      <c r="B221" s="144" t="s">
        <v>2913</v>
      </c>
      <c r="C221" s="94">
        <v>44462.688206018516</v>
      </c>
      <c r="D221" s="94" t="s">
        <v>2459</v>
      </c>
      <c r="E221" s="136">
        <v>139</v>
      </c>
      <c r="F221" s="138" t="str">
        <f>VLOOKUP(E221,VIP!$A$2:$O16162,2,0)</f>
        <v>DRBR139</v>
      </c>
      <c r="G221" s="138" t="str">
        <f>VLOOKUP(E221,'LISTADO ATM'!$A$2:$B$900,2,0)</f>
        <v xml:space="preserve">ATM Oficina Plaza Lama Zona Oriental I </v>
      </c>
      <c r="H221" s="138" t="str">
        <f>VLOOKUP(E221,VIP!$A$2:$O21123,7,FALSE)</f>
        <v>Si</v>
      </c>
      <c r="I221" s="138" t="str">
        <f>VLOOKUP(E221,VIP!$A$2:$O13088,8,FALSE)</f>
        <v>Si</v>
      </c>
      <c r="J221" s="138" t="str">
        <f>VLOOKUP(E221,VIP!$A$2:$O13038,8,FALSE)</f>
        <v>Si</v>
      </c>
      <c r="K221" s="138" t="str">
        <f>VLOOKUP(E221,VIP!$A$2:$O16612,6,0)</f>
        <v>NO</v>
      </c>
      <c r="L221" s="143" t="s">
        <v>2409</v>
      </c>
      <c r="M221" s="93" t="s">
        <v>2437</v>
      </c>
      <c r="N221" s="93" t="s">
        <v>2443</v>
      </c>
      <c r="O221" s="138" t="s">
        <v>2952</v>
      </c>
      <c r="P221" s="143"/>
      <c r="Q221" s="134" t="s">
        <v>2409</v>
      </c>
    </row>
    <row r="222" spans="1:17" s="119" customFormat="1" ht="18" x14ac:dyDescent="0.25">
      <c r="A222" s="138" t="str">
        <f>VLOOKUP(E222,'LISTADO ATM'!$A$2:$C$901,3,0)</f>
        <v>ESTE</v>
      </c>
      <c r="B222" s="144" t="s">
        <v>2912</v>
      </c>
      <c r="C222" s="94">
        <v>44462.693460648145</v>
      </c>
      <c r="D222" s="94" t="s">
        <v>2174</v>
      </c>
      <c r="E222" s="136">
        <v>427</v>
      </c>
      <c r="F222" s="138" t="str">
        <f>VLOOKUP(E222,VIP!$A$2:$O16161,2,0)</f>
        <v>DRBR427</v>
      </c>
      <c r="G222" s="138" t="str">
        <f>VLOOKUP(E222,'LISTADO ATM'!$A$2:$B$900,2,0)</f>
        <v xml:space="preserve">ATM Almacenes Iberia (Hato Mayor) </v>
      </c>
      <c r="H222" s="138" t="str">
        <f>VLOOKUP(E222,VIP!$A$2:$O21122,7,FALSE)</f>
        <v>Si</v>
      </c>
      <c r="I222" s="138" t="str">
        <f>VLOOKUP(E222,VIP!$A$2:$O13087,8,FALSE)</f>
        <v>Si</v>
      </c>
      <c r="J222" s="138" t="str">
        <f>VLOOKUP(E222,VIP!$A$2:$O13037,8,FALSE)</f>
        <v>Si</v>
      </c>
      <c r="K222" s="138" t="str">
        <f>VLOOKUP(E222,VIP!$A$2:$O16611,6,0)</f>
        <v>NO</v>
      </c>
      <c r="L222" s="143" t="s">
        <v>2409</v>
      </c>
      <c r="M222" s="93" t="s">
        <v>2437</v>
      </c>
      <c r="N222" s="93" t="s">
        <v>2443</v>
      </c>
      <c r="O222" s="138" t="s">
        <v>2445</v>
      </c>
      <c r="P222" s="143"/>
      <c r="Q222" s="134" t="s">
        <v>2409</v>
      </c>
    </row>
    <row r="223" spans="1:17" s="119" customFormat="1" ht="18" x14ac:dyDescent="0.25">
      <c r="A223" s="138" t="str">
        <f>VLOOKUP(E223,'LISTADO ATM'!$A$2:$C$901,3,0)</f>
        <v>DISTRITO NACIONAL</v>
      </c>
      <c r="B223" s="144" t="s">
        <v>2911</v>
      </c>
      <c r="C223" s="94">
        <v>44462.694293981483</v>
      </c>
      <c r="D223" s="94" t="s">
        <v>2174</v>
      </c>
      <c r="E223" s="136">
        <v>629</v>
      </c>
      <c r="F223" s="138" t="str">
        <f>VLOOKUP(E223,VIP!$A$2:$O16160,2,0)</f>
        <v>DRBR24M</v>
      </c>
      <c r="G223" s="138" t="str">
        <f>VLOOKUP(E223,'LISTADO ATM'!$A$2:$B$900,2,0)</f>
        <v xml:space="preserve">ATM Oficina Americana Independencia I </v>
      </c>
      <c r="H223" s="138" t="str">
        <f>VLOOKUP(E223,VIP!$A$2:$O21121,7,FALSE)</f>
        <v>Si</v>
      </c>
      <c r="I223" s="138" t="str">
        <f>VLOOKUP(E223,VIP!$A$2:$O13086,8,FALSE)</f>
        <v>Si</v>
      </c>
      <c r="J223" s="138" t="str">
        <f>VLOOKUP(E223,VIP!$A$2:$O13036,8,FALSE)</f>
        <v>Si</v>
      </c>
      <c r="K223" s="138" t="str">
        <f>VLOOKUP(E223,VIP!$A$2:$O16610,6,0)</f>
        <v>SI</v>
      </c>
      <c r="L223" s="143" t="s">
        <v>2409</v>
      </c>
      <c r="M223" s="93" t="s">
        <v>2437</v>
      </c>
      <c r="N223" s="93" t="s">
        <v>2443</v>
      </c>
      <c r="O223" s="138" t="s">
        <v>2445</v>
      </c>
      <c r="P223" s="143"/>
      <c r="Q223" s="134" t="s">
        <v>2409</v>
      </c>
    </row>
    <row r="224" spans="1:17" s="119" customFormat="1" ht="18" x14ac:dyDescent="0.25">
      <c r="A224" s="138" t="str">
        <f>VLOOKUP(E224,'LISTADO ATM'!$A$2:$C$901,3,0)</f>
        <v>SUR</v>
      </c>
      <c r="B224" s="144" t="s">
        <v>2910</v>
      </c>
      <c r="C224" s="94">
        <v>44462.694837962961</v>
      </c>
      <c r="D224" s="94" t="s">
        <v>2175</v>
      </c>
      <c r="E224" s="136">
        <v>137</v>
      </c>
      <c r="F224" s="138" t="str">
        <f>VLOOKUP(E224,VIP!$A$2:$O16159,2,0)</f>
        <v>DRBR137</v>
      </c>
      <c r="G224" s="138" t="str">
        <f>VLOOKUP(E224,'LISTADO ATM'!$A$2:$B$900,2,0)</f>
        <v xml:space="preserve">ATM Oficina Nizao </v>
      </c>
      <c r="H224" s="138" t="str">
        <f>VLOOKUP(E224,VIP!$A$2:$O21120,7,FALSE)</f>
        <v>Si</v>
      </c>
      <c r="I224" s="138" t="str">
        <f>VLOOKUP(E224,VIP!$A$2:$O13085,8,FALSE)</f>
        <v>Si</v>
      </c>
      <c r="J224" s="138" t="str">
        <f>VLOOKUP(E224,VIP!$A$2:$O13035,8,FALSE)</f>
        <v>Si</v>
      </c>
      <c r="K224" s="138" t="str">
        <f>VLOOKUP(E224,VIP!$A$2:$O16609,6,0)</f>
        <v>NO</v>
      </c>
      <c r="L224" s="143" t="s">
        <v>2409</v>
      </c>
      <c r="M224" s="93" t="s">
        <v>2437</v>
      </c>
      <c r="N224" s="93" t="s">
        <v>2443</v>
      </c>
      <c r="O224" s="138" t="s">
        <v>2631</v>
      </c>
      <c r="P224" s="143"/>
      <c r="Q224" s="134" t="s">
        <v>2409</v>
      </c>
    </row>
    <row r="225" spans="1:17" s="119" customFormat="1" ht="18" x14ac:dyDescent="0.25">
      <c r="A225" s="138" t="str">
        <f>VLOOKUP(E225,'LISTADO ATM'!$A$2:$C$901,3,0)</f>
        <v>DISTRITO NACIONAL</v>
      </c>
      <c r="B225" s="144" t="s">
        <v>2909</v>
      </c>
      <c r="C225" s="94">
        <v>44462.70480324074</v>
      </c>
      <c r="D225" s="94" t="s">
        <v>2440</v>
      </c>
      <c r="E225" s="136">
        <v>931</v>
      </c>
      <c r="F225" s="138" t="str">
        <f>VLOOKUP(E225,VIP!$A$2:$O16158,2,0)</f>
        <v>DRBR24N</v>
      </c>
      <c r="G225" s="138" t="str">
        <f>VLOOKUP(E225,'LISTADO ATM'!$A$2:$B$900,2,0)</f>
        <v xml:space="preserve">ATM Autobanco Luperón I </v>
      </c>
      <c r="H225" s="138" t="str">
        <f>VLOOKUP(E225,VIP!$A$2:$O21119,7,FALSE)</f>
        <v>Si</v>
      </c>
      <c r="I225" s="138" t="str">
        <f>VLOOKUP(E225,VIP!$A$2:$O13084,8,FALSE)</f>
        <v>Si</v>
      </c>
      <c r="J225" s="138" t="str">
        <f>VLOOKUP(E225,VIP!$A$2:$O13034,8,FALSE)</f>
        <v>Si</v>
      </c>
      <c r="K225" s="138" t="str">
        <f>VLOOKUP(E225,VIP!$A$2:$O16608,6,0)</f>
        <v>NO</v>
      </c>
      <c r="L225" s="143" t="s">
        <v>2409</v>
      </c>
      <c r="M225" s="93" t="s">
        <v>2437</v>
      </c>
      <c r="N225" s="93" t="s">
        <v>2443</v>
      </c>
      <c r="O225" s="138" t="s">
        <v>2444</v>
      </c>
      <c r="P225" s="143"/>
      <c r="Q225" s="134" t="s">
        <v>2409</v>
      </c>
    </row>
    <row r="226" spans="1:17" s="119" customFormat="1" ht="18" x14ac:dyDescent="0.25">
      <c r="A226" s="138" t="str">
        <f>VLOOKUP(E226,'LISTADO ATM'!$A$2:$C$901,3,0)</f>
        <v>DISTRITO NACIONAL</v>
      </c>
      <c r="B226" s="144" t="s">
        <v>2908</v>
      </c>
      <c r="C226" s="94">
        <v>44462.724537037036</v>
      </c>
      <c r="D226" s="94" t="s">
        <v>2440</v>
      </c>
      <c r="E226" s="136">
        <v>715</v>
      </c>
      <c r="F226" s="138" t="str">
        <f>VLOOKUP(E226,VIP!$A$2:$O16157,2,0)</f>
        <v>DRBR992</v>
      </c>
      <c r="G226" s="138" t="str">
        <f>VLOOKUP(E226,'LISTADO ATM'!$A$2:$B$900,2,0)</f>
        <v xml:space="preserve">ATM Oficina 27 de Febrero (Lobby) </v>
      </c>
      <c r="H226" s="138" t="str">
        <f>VLOOKUP(E226,VIP!$A$2:$O21118,7,FALSE)</f>
        <v>Si</v>
      </c>
      <c r="I226" s="138" t="str">
        <f>VLOOKUP(E226,VIP!$A$2:$O13083,8,FALSE)</f>
        <v>Si</v>
      </c>
      <c r="J226" s="138" t="str">
        <f>VLOOKUP(E226,VIP!$A$2:$O13033,8,FALSE)</f>
        <v>Si</v>
      </c>
      <c r="K226" s="138" t="str">
        <f>VLOOKUP(E226,VIP!$A$2:$O16607,6,0)</f>
        <v>NO</v>
      </c>
      <c r="L226" s="143" t="s">
        <v>2409</v>
      </c>
      <c r="M226" s="93" t="s">
        <v>2437</v>
      </c>
      <c r="N226" s="93" t="s">
        <v>2443</v>
      </c>
      <c r="O226" s="138" t="s">
        <v>2444</v>
      </c>
      <c r="P226" s="143"/>
      <c r="Q226" s="134" t="s">
        <v>2409</v>
      </c>
    </row>
    <row r="227" spans="1:17" s="119" customFormat="1" ht="18" x14ac:dyDescent="0.25">
      <c r="A227" s="138" t="str">
        <f>VLOOKUP(E227,'LISTADO ATM'!$A$2:$C$901,3,0)</f>
        <v>ESTE</v>
      </c>
      <c r="B227" s="144" t="s">
        <v>2906</v>
      </c>
      <c r="C227" s="94">
        <v>44462.727060185185</v>
      </c>
      <c r="D227" s="94" t="s">
        <v>2175</v>
      </c>
      <c r="E227" s="136">
        <v>114</v>
      </c>
      <c r="F227" s="138" t="str">
        <f>VLOOKUP(E227,VIP!$A$2:$O16156,2,0)</f>
        <v>DRBR114</v>
      </c>
      <c r="G227" s="138" t="str">
        <f>VLOOKUP(E227,'LISTADO ATM'!$A$2:$B$900,2,0)</f>
        <v xml:space="preserve">ATM Oficina Hato Mayor </v>
      </c>
      <c r="H227" s="138" t="str">
        <f>VLOOKUP(E227,VIP!$A$2:$O21117,7,FALSE)</f>
        <v>Si</v>
      </c>
      <c r="I227" s="138" t="str">
        <f>VLOOKUP(E227,VIP!$A$2:$O13082,8,FALSE)</f>
        <v>Si</v>
      </c>
      <c r="J227" s="138" t="str">
        <f>VLOOKUP(E227,VIP!$A$2:$O13032,8,FALSE)</f>
        <v>Si</v>
      </c>
      <c r="K227" s="138" t="str">
        <f>VLOOKUP(E227,VIP!$A$2:$O16606,6,0)</f>
        <v>NO</v>
      </c>
      <c r="L227" s="143" t="s">
        <v>2409</v>
      </c>
      <c r="M227" s="93" t="s">
        <v>2437</v>
      </c>
      <c r="N227" s="93" t="s">
        <v>2443</v>
      </c>
      <c r="O227" s="138" t="s">
        <v>2631</v>
      </c>
      <c r="P227" s="143"/>
      <c r="Q227" s="134" t="s">
        <v>2409</v>
      </c>
    </row>
    <row r="228" spans="1:17" s="119" customFormat="1" ht="18" x14ac:dyDescent="0.25">
      <c r="A228" s="138" t="str">
        <f>VLOOKUP(E228,'LISTADO ATM'!$A$2:$C$901,3,0)</f>
        <v>DISTRITO NACIONAL</v>
      </c>
      <c r="B228" s="144" t="s">
        <v>2950</v>
      </c>
      <c r="C228" s="94">
        <v>44462.731678240743</v>
      </c>
      <c r="D228" s="94" t="s">
        <v>2174</v>
      </c>
      <c r="E228" s="136">
        <v>624</v>
      </c>
      <c r="F228" s="138" t="str">
        <f>VLOOKUP(E228,VIP!$A$2:$O16155,2,0)</f>
        <v>DRBR624</v>
      </c>
      <c r="G228" s="138" t="str">
        <f>VLOOKUP(E228,'LISTADO ATM'!$A$2:$B$900,2,0)</f>
        <v xml:space="preserve">ATM Policía Nacional I </v>
      </c>
      <c r="H228" s="138" t="str">
        <f>VLOOKUP(E228,VIP!$A$2:$O21116,7,FALSE)</f>
        <v>Si</v>
      </c>
      <c r="I228" s="138" t="str">
        <f>VLOOKUP(E228,VIP!$A$2:$O13081,8,FALSE)</f>
        <v>Si</v>
      </c>
      <c r="J228" s="138" t="str">
        <f>VLOOKUP(E228,VIP!$A$2:$O13031,8,FALSE)</f>
        <v>Si</v>
      </c>
      <c r="K228" s="138" t="str">
        <f>VLOOKUP(E228,VIP!$A$2:$O16605,6,0)</f>
        <v>NO</v>
      </c>
      <c r="L228" s="143" t="s">
        <v>2409</v>
      </c>
      <c r="M228" s="93" t="s">
        <v>2437</v>
      </c>
      <c r="N228" s="93" t="s">
        <v>2443</v>
      </c>
      <c r="O228" s="138" t="s">
        <v>2445</v>
      </c>
      <c r="P228" s="143"/>
      <c r="Q228" s="134" t="s">
        <v>2409</v>
      </c>
    </row>
    <row r="229" spans="1:17" s="119" customFormat="1" ht="18" x14ac:dyDescent="0.25">
      <c r="A229" s="138" t="str">
        <f>VLOOKUP(E229,'LISTADO ATM'!$A$2:$C$901,3,0)</f>
        <v>DISTRITO NACIONAL</v>
      </c>
      <c r="B229" s="144" t="s">
        <v>2949</v>
      </c>
      <c r="C229" s="94">
        <v>44462.735833333332</v>
      </c>
      <c r="D229" s="94" t="s">
        <v>2174</v>
      </c>
      <c r="E229" s="136">
        <v>900</v>
      </c>
      <c r="F229" s="138" t="str">
        <f>VLOOKUP(E229,VIP!$A$2:$O16154,2,0)</f>
        <v>DRBR900</v>
      </c>
      <c r="G229" s="138" t="str">
        <f>VLOOKUP(E229,'LISTADO ATM'!$A$2:$B$900,2,0)</f>
        <v xml:space="preserve">ATM UNP Merca Santo Domingo </v>
      </c>
      <c r="H229" s="138" t="str">
        <f>VLOOKUP(E229,VIP!$A$2:$O21115,7,FALSE)</f>
        <v>Si</v>
      </c>
      <c r="I229" s="138" t="str">
        <f>VLOOKUP(E229,VIP!$A$2:$O13080,8,FALSE)</f>
        <v>Si</v>
      </c>
      <c r="J229" s="138" t="str">
        <f>VLOOKUP(E229,VIP!$A$2:$O13030,8,FALSE)</f>
        <v>Si</v>
      </c>
      <c r="K229" s="138" t="str">
        <f>VLOOKUP(E229,VIP!$A$2:$O16604,6,0)</f>
        <v>NO</v>
      </c>
      <c r="L229" s="143" t="s">
        <v>2409</v>
      </c>
      <c r="M229" s="93" t="s">
        <v>2437</v>
      </c>
      <c r="N229" s="93" t="s">
        <v>2443</v>
      </c>
      <c r="O229" s="138" t="s">
        <v>2445</v>
      </c>
      <c r="P229" s="143"/>
      <c r="Q229" s="134" t="s">
        <v>2409</v>
      </c>
    </row>
    <row r="230" spans="1:17" s="119" customFormat="1" ht="18" x14ac:dyDescent="0.25">
      <c r="A230" s="138" t="str">
        <f>VLOOKUP(E230,'LISTADO ATM'!$A$2:$C$901,3,0)</f>
        <v>DISTRITO NACIONAL</v>
      </c>
      <c r="B230" s="144" t="s">
        <v>2948</v>
      </c>
      <c r="C230" s="94">
        <v>44462.736527777779</v>
      </c>
      <c r="D230" s="94" t="s">
        <v>2175</v>
      </c>
      <c r="E230" s="136">
        <v>298</v>
      </c>
      <c r="F230" s="138" t="str">
        <f>VLOOKUP(E230,VIP!$A$2:$O16153,2,0)</f>
        <v>DRBR298</v>
      </c>
      <c r="G230" s="138" t="str">
        <f>VLOOKUP(E230,'LISTADO ATM'!$A$2:$B$900,2,0)</f>
        <v xml:space="preserve">ATM S/M Aprezio Engombe </v>
      </c>
      <c r="H230" s="138" t="str">
        <f>VLOOKUP(E230,VIP!$A$2:$O21114,7,FALSE)</f>
        <v>Si</v>
      </c>
      <c r="I230" s="138" t="str">
        <f>VLOOKUP(E230,VIP!$A$2:$O13079,8,FALSE)</f>
        <v>Si</v>
      </c>
      <c r="J230" s="138" t="str">
        <f>VLOOKUP(E230,VIP!$A$2:$O13029,8,FALSE)</f>
        <v>Si</v>
      </c>
      <c r="K230" s="138" t="str">
        <f>VLOOKUP(E230,VIP!$A$2:$O16603,6,0)</f>
        <v>NO</v>
      </c>
      <c r="L230" s="143" t="s">
        <v>2409</v>
      </c>
      <c r="M230" s="93" t="s">
        <v>2437</v>
      </c>
      <c r="N230" s="93" t="s">
        <v>2443</v>
      </c>
      <c r="O230" s="138" t="s">
        <v>2631</v>
      </c>
      <c r="P230" s="143"/>
      <c r="Q230" s="134" t="s">
        <v>2409</v>
      </c>
    </row>
    <row r="231" spans="1:17" s="119" customFormat="1" ht="18" x14ac:dyDescent="0.25">
      <c r="A231" s="138" t="str">
        <f>VLOOKUP(E231,'LISTADO ATM'!$A$2:$C$901,3,0)</f>
        <v>DISTRITO NACIONAL</v>
      </c>
      <c r="B231" s="144" t="s">
        <v>2947</v>
      </c>
      <c r="C231" s="94">
        <v>44462.737812500003</v>
      </c>
      <c r="D231" s="94" t="s">
        <v>2174</v>
      </c>
      <c r="E231" s="136">
        <v>967</v>
      </c>
      <c r="F231" s="138" t="str">
        <f>VLOOKUP(E231,VIP!$A$2:$O16152,2,0)</f>
        <v>DRBR967</v>
      </c>
      <c r="G231" s="138" t="str">
        <f>VLOOKUP(E231,'LISTADO ATM'!$A$2:$B$900,2,0)</f>
        <v xml:space="preserve">ATM UNP Hiper Olé Autopista Duarte </v>
      </c>
      <c r="H231" s="138" t="str">
        <f>VLOOKUP(E231,VIP!$A$2:$O21113,7,FALSE)</f>
        <v>Si</v>
      </c>
      <c r="I231" s="138" t="str">
        <f>VLOOKUP(E231,VIP!$A$2:$O13078,8,FALSE)</f>
        <v>Si</v>
      </c>
      <c r="J231" s="138" t="str">
        <f>VLOOKUP(E231,VIP!$A$2:$O13028,8,FALSE)</f>
        <v>Si</v>
      </c>
      <c r="K231" s="138" t="str">
        <f>VLOOKUP(E231,VIP!$A$2:$O16602,6,0)</f>
        <v>NO</v>
      </c>
      <c r="L231" s="143" t="s">
        <v>2409</v>
      </c>
      <c r="M231" s="93" t="s">
        <v>2437</v>
      </c>
      <c r="N231" s="93" t="s">
        <v>2443</v>
      </c>
      <c r="O231" s="138" t="s">
        <v>2445</v>
      </c>
      <c r="P231" s="143"/>
      <c r="Q231" s="134" t="s">
        <v>2409</v>
      </c>
    </row>
    <row r="232" spans="1:17" s="119" customFormat="1" ht="18" x14ac:dyDescent="0.25">
      <c r="A232" s="138" t="str">
        <f>VLOOKUP(E232,'LISTADO ATM'!$A$2:$C$901,3,0)</f>
        <v>ESTE</v>
      </c>
      <c r="B232" s="144" t="s">
        <v>2944</v>
      </c>
      <c r="C232" s="94">
        <v>44462.767129629632</v>
      </c>
      <c r="D232" s="94" t="s">
        <v>2174</v>
      </c>
      <c r="E232" s="136">
        <v>294</v>
      </c>
      <c r="F232" s="138" t="str">
        <f>VLOOKUP(E232,VIP!$A$2:$O16151,2,0)</f>
        <v>DRBR294</v>
      </c>
      <c r="G232" s="138" t="str">
        <f>VLOOKUP(E232,'LISTADO ATM'!$A$2:$B$900,2,0)</f>
        <v xml:space="preserve">ATM Plaza Zaglul San Pedro II </v>
      </c>
      <c r="H232" s="138" t="str">
        <f>VLOOKUP(E232,VIP!$A$2:$O21112,7,FALSE)</f>
        <v>Si</v>
      </c>
      <c r="I232" s="138" t="str">
        <f>VLOOKUP(E232,VIP!$A$2:$O13077,8,FALSE)</f>
        <v>Si</v>
      </c>
      <c r="J232" s="138" t="str">
        <f>VLOOKUP(E232,VIP!$A$2:$O13027,8,FALSE)</f>
        <v>Si</v>
      </c>
      <c r="K232" s="138" t="str">
        <f>VLOOKUP(E232,VIP!$A$2:$O16601,6,0)</f>
        <v>NO</v>
      </c>
      <c r="L232" s="143" t="s">
        <v>2409</v>
      </c>
      <c r="M232" s="93" t="s">
        <v>2437</v>
      </c>
      <c r="N232" s="93" t="s">
        <v>2443</v>
      </c>
      <c r="O232" s="138" t="s">
        <v>2445</v>
      </c>
      <c r="P232" s="143"/>
      <c r="Q232" s="134" t="s">
        <v>2409</v>
      </c>
    </row>
    <row r="233" spans="1:17" s="119" customFormat="1" ht="18" x14ac:dyDescent="0.25">
      <c r="A233" s="138" t="str">
        <f>VLOOKUP(E233,'LISTADO ATM'!$A$2:$C$901,3,0)</f>
        <v>ESTE</v>
      </c>
      <c r="B233" s="144" t="s">
        <v>2937</v>
      </c>
      <c r="C233" s="94">
        <v>44462.767893518518</v>
      </c>
      <c r="D233" s="94" t="s">
        <v>2440</v>
      </c>
      <c r="E233" s="136">
        <v>899</v>
      </c>
      <c r="F233" s="138" t="str">
        <f>VLOOKUP(E233,VIP!$A$2:$O16150,2,0)</f>
        <v>DRBR899</v>
      </c>
      <c r="G233" s="138" t="str">
        <f>VLOOKUP(E233,'LISTADO ATM'!$A$2:$B$900,2,0)</f>
        <v xml:space="preserve">ATM Oficina Punta Cana </v>
      </c>
      <c r="H233" s="138" t="str">
        <f>VLOOKUP(E233,VIP!$A$2:$O21111,7,FALSE)</f>
        <v>Si</v>
      </c>
      <c r="I233" s="138" t="str">
        <f>VLOOKUP(E233,VIP!$A$2:$O13076,8,FALSE)</f>
        <v>Si</v>
      </c>
      <c r="J233" s="138" t="str">
        <f>VLOOKUP(E233,VIP!$A$2:$O13026,8,FALSE)</f>
        <v>Si</v>
      </c>
      <c r="K233" s="138" t="str">
        <f>VLOOKUP(E233,VIP!$A$2:$O16600,6,0)</f>
        <v>NO</v>
      </c>
      <c r="L233" s="143" t="s">
        <v>2882</v>
      </c>
      <c r="M233" s="93" t="s">
        <v>2437</v>
      </c>
      <c r="N233" s="93" t="s">
        <v>2443</v>
      </c>
      <c r="O233" s="138" t="s">
        <v>2444</v>
      </c>
      <c r="P233" s="143"/>
      <c r="Q233" s="134" t="s">
        <v>2882</v>
      </c>
    </row>
    <row r="234" spans="1:17" s="119" customFormat="1" ht="18" x14ac:dyDescent="0.25">
      <c r="A234" s="138" t="str">
        <f>VLOOKUP(E234,'LISTADO ATM'!$A$2:$C$901,3,0)</f>
        <v>DISTRITO NACIONAL</v>
      </c>
      <c r="B234" s="144" t="s">
        <v>2932</v>
      </c>
      <c r="C234" s="94">
        <v>44462.771319444444</v>
      </c>
      <c r="D234" s="94" t="s">
        <v>2175</v>
      </c>
      <c r="E234" s="136">
        <v>724</v>
      </c>
      <c r="F234" s="138" t="str">
        <f>VLOOKUP(E234,VIP!$A$2:$O16149,2,0)</f>
        <v>DRBR997</v>
      </c>
      <c r="G234" s="138" t="str">
        <f>VLOOKUP(E234,'LISTADO ATM'!$A$2:$B$900,2,0)</f>
        <v xml:space="preserve">ATM El Huacal I </v>
      </c>
      <c r="H234" s="138" t="str">
        <f>VLOOKUP(E234,VIP!$A$2:$O21110,7,FALSE)</f>
        <v>Si</v>
      </c>
      <c r="I234" s="138" t="str">
        <f>VLOOKUP(E234,VIP!$A$2:$O13075,8,FALSE)</f>
        <v>Si</v>
      </c>
      <c r="J234" s="138" t="str">
        <f>VLOOKUP(E234,VIP!$A$2:$O13025,8,FALSE)</f>
        <v>Si</v>
      </c>
      <c r="K234" s="138" t="str">
        <f>VLOOKUP(E234,VIP!$A$2:$O16599,6,0)</f>
        <v>NO</v>
      </c>
      <c r="L234" s="143" t="s">
        <v>2611</v>
      </c>
      <c r="M234" s="156" t="s">
        <v>2530</v>
      </c>
      <c r="N234" s="93" t="s">
        <v>2443</v>
      </c>
      <c r="O234" s="138" t="s">
        <v>2631</v>
      </c>
      <c r="P234" s="143"/>
      <c r="Q234" s="94">
        <v>44462.861111111109</v>
      </c>
    </row>
    <row r="235" spans="1:17" s="119" customFormat="1" ht="18" x14ac:dyDescent="0.25">
      <c r="A235" s="138" t="str">
        <f>VLOOKUP(E235,'LISTADO ATM'!$A$2:$C$901,3,0)</f>
        <v>NORTE</v>
      </c>
      <c r="B235" s="144" t="s">
        <v>2920</v>
      </c>
      <c r="C235" s="94">
        <v>44462.772349537037</v>
      </c>
      <c r="D235" s="94" t="s">
        <v>2175</v>
      </c>
      <c r="E235" s="136">
        <v>732</v>
      </c>
      <c r="F235" s="138" t="str">
        <f>VLOOKUP(E235,VIP!$A$2:$O16148,2,0)</f>
        <v>DRBR12H</v>
      </c>
      <c r="G235" s="138" t="str">
        <f>VLOOKUP(E235,'LISTADO ATM'!$A$2:$B$900,2,0)</f>
        <v xml:space="preserve">ATM Molino del Valle (Santiago) </v>
      </c>
      <c r="H235" s="138" t="str">
        <f>VLOOKUP(E235,VIP!$A$2:$O21109,7,FALSE)</f>
        <v>Si</v>
      </c>
      <c r="I235" s="138" t="str">
        <f>VLOOKUP(E235,VIP!$A$2:$O13074,8,FALSE)</f>
        <v>Si</v>
      </c>
      <c r="J235" s="138" t="str">
        <f>VLOOKUP(E235,VIP!$A$2:$O13024,8,FALSE)</f>
        <v>Si</v>
      </c>
      <c r="K235" s="138" t="str">
        <f>VLOOKUP(E235,VIP!$A$2:$O16598,6,0)</f>
        <v>NO</v>
      </c>
      <c r="L235" s="143" t="s">
        <v>2611</v>
      </c>
      <c r="M235" s="93" t="s">
        <v>2437</v>
      </c>
      <c r="N235" s="93" t="s">
        <v>2443</v>
      </c>
      <c r="O235" s="138" t="s">
        <v>2631</v>
      </c>
      <c r="P235" s="143"/>
      <c r="Q235" s="134" t="s">
        <v>2611</v>
      </c>
    </row>
    <row r="236" spans="1:17" s="119" customFormat="1" ht="18" x14ac:dyDescent="0.25">
      <c r="A236" s="138" t="str">
        <f>VLOOKUP(E236,'LISTADO ATM'!$A$2:$C$901,3,0)</f>
        <v>NORTE</v>
      </c>
      <c r="B236" s="144" t="s">
        <v>2919</v>
      </c>
      <c r="C236" s="94">
        <v>44462.774189814816</v>
      </c>
      <c r="D236" s="94" t="s">
        <v>2175</v>
      </c>
      <c r="E236" s="136">
        <v>285</v>
      </c>
      <c r="F236" s="138" t="str">
        <f>VLOOKUP(E236,VIP!$A$2:$O16147,2,0)</f>
        <v>DRBR285</v>
      </c>
      <c r="G236" s="138" t="str">
        <f>VLOOKUP(E236,'LISTADO ATM'!$A$2:$B$900,2,0)</f>
        <v xml:space="preserve">ATM Oficina Camino Real (Puerto Plata) </v>
      </c>
      <c r="H236" s="138" t="str">
        <f>VLOOKUP(E236,VIP!$A$2:$O21108,7,FALSE)</f>
        <v>Si</v>
      </c>
      <c r="I236" s="138" t="str">
        <f>VLOOKUP(E236,VIP!$A$2:$O13073,8,FALSE)</f>
        <v>Si</v>
      </c>
      <c r="J236" s="138" t="str">
        <f>VLOOKUP(E236,VIP!$A$2:$O13023,8,FALSE)</f>
        <v>Si</v>
      </c>
      <c r="K236" s="138" t="str">
        <f>VLOOKUP(E236,VIP!$A$2:$O16597,6,0)</f>
        <v>NO</v>
      </c>
      <c r="L236" s="143" t="s">
        <v>2611</v>
      </c>
      <c r="M236" s="156" t="s">
        <v>2530</v>
      </c>
      <c r="N236" s="93" t="s">
        <v>2443</v>
      </c>
      <c r="O236" s="138" t="s">
        <v>2631</v>
      </c>
      <c r="P236" s="143"/>
      <c r="Q236" s="94">
        <v>44462.862500000003</v>
      </c>
    </row>
    <row r="237" spans="1:17" s="119" customFormat="1" ht="18" x14ac:dyDescent="0.25">
      <c r="A237" s="138" t="str">
        <f>VLOOKUP(E237,'LISTADO ATM'!$A$2:$C$901,3,0)</f>
        <v>DISTRITO NACIONAL</v>
      </c>
      <c r="B237" s="144" t="s">
        <v>2943</v>
      </c>
      <c r="C237" s="94">
        <v>44462.774837962963</v>
      </c>
      <c r="D237" s="94" t="s">
        <v>2174</v>
      </c>
      <c r="E237" s="136">
        <v>556</v>
      </c>
      <c r="F237" s="138" t="str">
        <f>VLOOKUP(E237,VIP!$A$2:$O16146,2,0)</f>
        <v>DRBR065</v>
      </c>
      <c r="G237" s="138" t="str">
        <f>VLOOKUP(E237,'LISTADO ATM'!$A$2:$B$900,2,0)</f>
        <v xml:space="preserve">ATM Almacén General Ave. Luperón </v>
      </c>
      <c r="H237" s="138" t="str">
        <f>VLOOKUP(E237,VIP!$A$2:$O21107,7,FALSE)</f>
        <v>No</v>
      </c>
      <c r="I237" s="138" t="str">
        <f>VLOOKUP(E237,VIP!$A$2:$O13072,8,FALSE)</f>
        <v>No</v>
      </c>
      <c r="J237" s="138" t="str">
        <f>VLOOKUP(E237,VIP!$A$2:$O13022,8,FALSE)</f>
        <v>No</v>
      </c>
      <c r="K237" s="138" t="str">
        <f>VLOOKUP(E237,VIP!$A$2:$O16596,6,0)</f>
        <v>NO</v>
      </c>
      <c r="L237" s="143" t="s">
        <v>2611</v>
      </c>
      <c r="M237" s="93" t="s">
        <v>2437</v>
      </c>
      <c r="N237" s="93" t="s">
        <v>2443</v>
      </c>
      <c r="O237" s="138" t="s">
        <v>2445</v>
      </c>
      <c r="P237" s="143"/>
      <c r="Q237" s="134" t="s">
        <v>2611</v>
      </c>
    </row>
    <row r="238" spans="1:17" s="119" customFormat="1" ht="18" x14ac:dyDescent="0.25">
      <c r="A238" s="138" t="str">
        <f>VLOOKUP(E238,'LISTADO ATM'!$A$2:$C$901,3,0)</f>
        <v>SUR</v>
      </c>
      <c r="B238" s="144" t="s">
        <v>2939</v>
      </c>
      <c r="C238" s="94">
        <v>44462.775462962964</v>
      </c>
      <c r="D238" s="94" t="s">
        <v>2175</v>
      </c>
      <c r="E238" s="136">
        <v>968</v>
      </c>
      <c r="F238" s="138" t="str">
        <f>VLOOKUP(E238,VIP!$A$2:$O16145,2,0)</f>
        <v>DRBR24I</v>
      </c>
      <c r="G238" s="138" t="str">
        <f>VLOOKUP(E238,'LISTADO ATM'!$A$2:$B$900,2,0)</f>
        <v xml:space="preserve">ATM UNP Mercado Baní </v>
      </c>
      <c r="H238" s="138" t="str">
        <f>VLOOKUP(E238,VIP!$A$2:$O21106,7,FALSE)</f>
        <v>Si</v>
      </c>
      <c r="I238" s="138" t="str">
        <f>VLOOKUP(E238,VIP!$A$2:$O13071,8,FALSE)</f>
        <v>Si</v>
      </c>
      <c r="J238" s="138" t="str">
        <f>VLOOKUP(E238,VIP!$A$2:$O13021,8,FALSE)</f>
        <v>Si</v>
      </c>
      <c r="K238" s="138" t="str">
        <f>VLOOKUP(E238,VIP!$A$2:$O16595,6,0)</f>
        <v>SI</v>
      </c>
      <c r="L238" s="143" t="s">
        <v>2433</v>
      </c>
      <c r="M238" s="156" t="s">
        <v>2530</v>
      </c>
      <c r="N238" s="93" t="s">
        <v>2443</v>
      </c>
      <c r="O238" s="138" t="s">
        <v>2631</v>
      </c>
      <c r="P238" s="143"/>
      <c r="Q238" s="94">
        <v>44462.861111111109</v>
      </c>
    </row>
    <row r="239" spans="1:17" s="119" customFormat="1" ht="18" x14ac:dyDescent="0.25">
      <c r="A239" s="138" t="str">
        <f>VLOOKUP(E239,'LISTADO ATM'!$A$2:$C$901,3,0)</f>
        <v>DISTRITO NACIONAL</v>
      </c>
      <c r="B239" s="144" t="s">
        <v>2936</v>
      </c>
      <c r="C239" s="94">
        <v>44462.778148148151</v>
      </c>
      <c r="D239" s="94" t="s">
        <v>2440</v>
      </c>
      <c r="E239" s="136">
        <v>43</v>
      </c>
      <c r="F239" s="138" t="str">
        <f>VLOOKUP(E239,VIP!$A$2:$O16144,2,0)</f>
        <v>DRBR043</v>
      </c>
      <c r="G239" s="138" t="str">
        <f>VLOOKUP(E239,'LISTADO ATM'!$A$2:$B$900,2,0)</f>
        <v xml:space="preserve">ATM Zona Franca San Isidro </v>
      </c>
      <c r="H239" s="138" t="str">
        <f>VLOOKUP(E239,VIP!$A$2:$O21105,7,FALSE)</f>
        <v>Si</v>
      </c>
      <c r="I239" s="138" t="str">
        <f>VLOOKUP(E239,VIP!$A$2:$O13070,8,FALSE)</f>
        <v>No</v>
      </c>
      <c r="J239" s="138" t="str">
        <f>VLOOKUP(E239,VIP!$A$2:$O13020,8,FALSE)</f>
        <v>No</v>
      </c>
      <c r="K239" s="138" t="str">
        <f>VLOOKUP(E239,VIP!$A$2:$O16594,6,0)</f>
        <v>NO</v>
      </c>
      <c r="L239" s="143" t="s">
        <v>2433</v>
      </c>
      <c r="M239" s="156" t="s">
        <v>2530</v>
      </c>
      <c r="N239" s="93" t="s">
        <v>2443</v>
      </c>
      <c r="O239" s="138" t="s">
        <v>2444</v>
      </c>
      <c r="P239" s="143"/>
      <c r="Q239" s="94">
        <v>44462.845833333333</v>
      </c>
    </row>
    <row r="240" spans="1:17" s="119" customFormat="1" ht="18" x14ac:dyDescent="0.25">
      <c r="A240" s="138" t="str">
        <f>VLOOKUP(E240,'LISTADO ATM'!$A$2:$C$901,3,0)</f>
        <v>NORTE</v>
      </c>
      <c r="B240" s="144" t="s">
        <v>2927</v>
      </c>
      <c r="C240" s="94">
        <v>44462.780023148145</v>
      </c>
      <c r="D240" s="94" t="s">
        <v>2440</v>
      </c>
      <c r="E240" s="136">
        <v>76</v>
      </c>
      <c r="F240" s="138" t="str">
        <f>VLOOKUP(E240,VIP!$A$2:$O16143,2,0)</f>
        <v>DRBR076</v>
      </c>
      <c r="G240" s="138" t="str">
        <f>VLOOKUP(E240,'LISTADO ATM'!$A$2:$B$900,2,0)</f>
        <v xml:space="preserve">ATM Casa Nelson (Puerto Plata) </v>
      </c>
      <c r="H240" s="138" t="str">
        <f>VLOOKUP(E240,VIP!$A$2:$O21104,7,FALSE)</f>
        <v>Si</v>
      </c>
      <c r="I240" s="138" t="str">
        <f>VLOOKUP(E240,VIP!$A$2:$O13069,8,FALSE)</f>
        <v>Si</v>
      </c>
      <c r="J240" s="138" t="str">
        <f>VLOOKUP(E240,VIP!$A$2:$O13019,8,FALSE)</f>
        <v>Si</v>
      </c>
      <c r="K240" s="138" t="str">
        <f>VLOOKUP(E240,VIP!$A$2:$O16593,6,0)</f>
        <v>NO</v>
      </c>
      <c r="L240" s="143" t="s">
        <v>2433</v>
      </c>
      <c r="M240" s="156" t="s">
        <v>2530</v>
      </c>
      <c r="N240" s="93" t="s">
        <v>2443</v>
      </c>
      <c r="O240" s="138" t="s">
        <v>2444</v>
      </c>
      <c r="P240" s="143"/>
      <c r="Q240" s="94">
        <v>44462.86041666667</v>
      </c>
    </row>
    <row r="241" spans="1:17" s="119" customFormat="1" ht="18" x14ac:dyDescent="0.25">
      <c r="A241" s="138" t="str">
        <f>VLOOKUP(E241,'LISTADO ATM'!$A$2:$C$901,3,0)</f>
        <v>DISTRITO NACIONAL</v>
      </c>
      <c r="B241" s="144" t="s">
        <v>2926</v>
      </c>
      <c r="C241" s="94">
        <v>44462.783333333333</v>
      </c>
      <c r="D241" s="94" t="s">
        <v>2440</v>
      </c>
      <c r="E241" s="136">
        <v>618</v>
      </c>
      <c r="F241" s="138" t="str">
        <f>VLOOKUP(E241,VIP!$A$2:$O16142,2,0)</f>
        <v>DRBR618</v>
      </c>
      <c r="G241" s="138" t="str">
        <f>VLOOKUP(E241,'LISTADO ATM'!$A$2:$B$900,2,0)</f>
        <v xml:space="preserve">ATM Bienes Nacionales </v>
      </c>
      <c r="H241" s="138" t="str">
        <f>VLOOKUP(E241,VIP!$A$2:$O21103,7,FALSE)</f>
        <v>Si</v>
      </c>
      <c r="I241" s="138" t="str">
        <f>VLOOKUP(E241,VIP!$A$2:$O13068,8,FALSE)</f>
        <v>Si</v>
      </c>
      <c r="J241" s="138" t="str">
        <f>VLOOKUP(E241,VIP!$A$2:$O13018,8,FALSE)</f>
        <v>Si</v>
      </c>
      <c r="K241" s="138" t="str">
        <f>VLOOKUP(E241,VIP!$A$2:$O16592,6,0)</f>
        <v>NO</v>
      </c>
      <c r="L241" s="143" t="s">
        <v>2433</v>
      </c>
      <c r="M241" s="93" t="s">
        <v>2437</v>
      </c>
      <c r="N241" s="93" t="s">
        <v>2443</v>
      </c>
      <c r="O241" s="138" t="s">
        <v>2444</v>
      </c>
      <c r="P241" s="143"/>
      <c r="Q241" s="134" t="s">
        <v>2433</v>
      </c>
    </row>
    <row r="242" spans="1:17" s="119" customFormat="1" ht="18" x14ac:dyDescent="0.25">
      <c r="A242" s="138" t="str">
        <f>VLOOKUP(E242,'LISTADO ATM'!$A$2:$C$901,3,0)</f>
        <v>DISTRITO NACIONAL</v>
      </c>
      <c r="B242" s="144" t="s">
        <v>2922</v>
      </c>
      <c r="C242" s="94">
        <v>44462.788472222222</v>
      </c>
      <c r="D242" s="94" t="s">
        <v>2440</v>
      </c>
      <c r="E242" s="136">
        <v>113</v>
      </c>
      <c r="F242" s="138" t="str">
        <f>VLOOKUP(E242,VIP!$A$2:$O16141,2,0)</f>
        <v>DRBR113</v>
      </c>
      <c r="G242" s="138" t="str">
        <f>VLOOKUP(E242,'LISTADO ATM'!$A$2:$B$900,2,0)</f>
        <v xml:space="preserve">ATM Autoservicio Atalaya del Mar </v>
      </c>
      <c r="H242" s="138" t="str">
        <f>VLOOKUP(E242,VIP!$A$2:$O21102,7,FALSE)</f>
        <v>Si</v>
      </c>
      <c r="I242" s="138" t="str">
        <f>VLOOKUP(E242,VIP!$A$2:$O13067,8,FALSE)</f>
        <v>No</v>
      </c>
      <c r="J242" s="138" t="str">
        <f>VLOOKUP(E242,VIP!$A$2:$O13017,8,FALSE)</f>
        <v>No</v>
      </c>
      <c r="K242" s="138" t="str">
        <f>VLOOKUP(E242,VIP!$A$2:$O16591,6,0)</f>
        <v>NO</v>
      </c>
      <c r="L242" s="143" t="s">
        <v>2433</v>
      </c>
      <c r="M242" s="93" t="s">
        <v>2437</v>
      </c>
      <c r="N242" s="93" t="s">
        <v>2443</v>
      </c>
      <c r="O242" s="138" t="s">
        <v>2444</v>
      </c>
      <c r="P242" s="143"/>
      <c r="Q242" s="134" t="s">
        <v>2433</v>
      </c>
    </row>
    <row r="243" spans="1:17" s="119" customFormat="1" ht="18" x14ac:dyDescent="0.25">
      <c r="A243" s="138" t="str">
        <f>VLOOKUP(E243,'LISTADO ATM'!$A$2:$C$901,3,0)</f>
        <v>DISTRITO NACIONAL</v>
      </c>
      <c r="B243" s="144" t="s">
        <v>2935</v>
      </c>
      <c r="C243" s="94">
        <v>44462.789537037039</v>
      </c>
      <c r="D243" s="94" t="s">
        <v>2440</v>
      </c>
      <c r="E243" s="136">
        <v>515</v>
      </c>
      <c r="F243" s="138" t="str">
        <f>VLOOKUP(E243,VIP!$A$2:$O16140,2,0)</f>
        <v>DRBR515</v>
      </c>
      <c r="G243" s="138" t="str">
        <f>VLOOKUP(E243,'LISTADO ATM'!$A$2:$B$900,2,0)</f>
        <v xml:space="preserve">ATM Oficina Agora Mall I </v>
      </c>
      <c r="H243" s="138" t="str">
        <f>VLOOKUP(E243,VIP!$A$2:$O21101,7,FALSE)</f>
        <v>Si</v>
      </c>
      <c r="I243" s="138" t="str">
        <f>VLOOKUP(E243,VIP!$A$2:$O13066,8,FALSE)</f>
        <v>Si</v>
      </c>
      <c r="J243" s="138" t="str">
        <f>VLOOKUP(E243,VIP!$A$2:$O13016,8,FALSE)</f>
        <v>Si</v>
      </c>
      <c r="K243" s="138" t="str">
        <f>VLOOKUP(E243,VIP!$A$2:$O16590,6,0)</f>
        <v>SI</v>
      </c>
      <c r="L243" s="143" t="s">
        <v>2951</v>
      </c>
      <c r="M243" s="93" t="s">
        <v>2437</v>
      </c>
      <c r="N243" s="93" t="s">
        <v>2443</v>
      </c>
      <c r="O243" s="138" t="s">
        <v>2444</v>
      </c>
      <c r="P243" s="143"/>
      <c r="Q243" s="134" t="s">
        <v>2433</v>
      </c>
    </row>
    <row r="244" spans="1:17" s="119" customFormat="1" ht="18" x14ac:dyDescent="0.25">
      <c r="A244" s="138" t="str">
        <f>VLOOKUP(E244,'LISTADO ATM'!$A$2:$C$901,3,0)</f>
        <v>DISTRITO NACIONAL</v>
      </c>
      <c r="B244" s="144" t="s">
        <v>2929</v>
      </c>
      <c r="C244" s="94">
        <v>44462.791145833333</v>
      </c>
      <c r="D244" s="94" t="s">
        <v>2459</v>
      </c>
      <c r="E244" s="136">
        <v>696</v>
      </c>
      <c r="F244" s="138" t="str">
        <f>VLOOKUP(E244,VIP!$A$2:$O16139,2,0)</f>
        <v>DRBR696</v>
      </c>
      <c r="G244" s="138" t="str">
        <f>VLOOKUP(E244,'LISTADO ATM'!$A$2:$B$900,2,0)</f>
        <v>ATM Olé Jacobo Majluta</v>
      </c>
      <c r="H244" s="138" t="str">
        <f>VLOOKUP(E244,VIP!$A$2:$O21100,7,FALSE)</f>
        <v>Si</v>
      </c>
      <c r="I244" s="138" t="str">
        <f>VLOOKUP(E244,VIP!$A$2:$O13065,8,FALSE)</f>
        <v>Si</v>
      </c>
      <c r="J244" s="138" t="str">
        <f>VLOOKUP(E244,VIP!$A$2:$O13015,8,FALSE)</f>
        <v>Si</v>
      </c>
      <c r="K244" s="138" t="str">
        <f>VLOOKUP(E244,VIP!$A$2:$O16589,6,0)</f>
        <v>NO</v>
      </c>
      <c r="L244" s="143" t="s">
        <v>2951</v>
      </c>
      <c r="M244" s="93" t="s">
        <v>2437</v>
      </c>
      <c r="N244" s="93" t="s">
        <v>2443</v>
      </c>
      <c r="O244" s="138" t="s">
        <v>2952</v>
      </c>
      <c r="P244" s="143"/>
      <c r="Q244" s="134" t="s">
        <v>2433</v>
      </c>
    </row>
    <row r="245" spans="1:17" s="119" customFormat="1" ht="18" x14ac:dyDescent="0.25">
      <c r="A245" s="138" t="str">
        <f>VLOOKUP(E245,'LISTADO ATM'!$A$2:$C$901,3,0)</f>
        <v>SUR</v>
      </c>
      <c r="B245" s="144" t="s">
        <v>2921</v>
      </c>
      <c r="C245" s="94">
        <v>44462.798958333333</v>
      </c>
      <c r="D245" s="94" t="s">
        <v>2440</v>
      </c>
      <c r="E245" s="136">
        <v>6</v>
      </c>
      <c r="F245" s="138" t="str">
        <f>VLOOKUP(E245,VIP!$A$2:$O16138,2,0)</f>
        <v>DRBR006</v>
      </c>
      <c r="G245" s="138" t="str">
        <f>VLOOKUP(E245,'LISTADO ATM'!$A$2:$B$900,2,0)</f>
        <v xml:space="preserve">ATM Plaza WAO San Juan </v>
      </c>
      <c r="H245" s="138" t="str">
        <f>VLOOKUP(E245,VIP!$A$2:$O21099,7,FALSE)</f>
        <v>N/A</v>
      </c>
      <c r="I245" s="138" t="str">
        <f>VLOOKUP(E245,VIP!$A$2:$O13064,8,FALSE)</f>
        <v>N/A</v>
      </c>
      <c r="J245" s="138" t="str">
        <f>VLOOKUP(E245,VIP!$A$2:$O13014,8,FALSE)</f>
        <v>N/A</v>
      </c>
      <c r="K245" s="138" t="str">
        <f>VLOOKUP(E245,VIP!$A$2:$O16588,6,0)</f>
        <v/>
      </c>
      <c r="L245" s="143" t="s">
        <v>2951</v>
      </c>
      <c r="M245" s="93" t="s">
        <v>2437</v>
      </c>
      <c r="N245" s="93" t="s">
        <v>2443</v>
      </c>
      <c r="O245" s="138" t="s">
        <v>2444</v>
      </c>
      <c r="P245" s="143"/>
      <c r="Q245" s="134" t="s">
        <v>2433</v>
      </c>
    </row>
    <row r="246" spans="1:17" s="119" customFormat="1" ht="18" x14ac:dyDescent="0.25">
      <c r="A246" s="138" t="str">
        <f>VLOOKUP(E246,'LISTADO ATM'!$A$2:$C$901,3,0)</f>
        <v>DISTRITO NACIONAL</v>
      </c>
      <c r="B246" s="144" t="s">
        <v>2915</v>
      </c>
      <c r="C246" s="94">
        <v>44462.807280092595</v>
      </c>
      <c r="D246" s="94" t="s">
        <v>2459</v>
      </c>
      <c r="E246" s="136">
        <v>547</v>
      </c>
      <c r="F246" s="138" t="str">
        <f>VLOOKUP(E246,VIP!$A$2:$O16137,2,0)</f>
        <v>DRBR16B</v>
      </c>
      <c r="G246" s="138" t="str">
        <f>VLOOKUP(E246,'LISTADO ATM'!$A$2:$B$900,2,0)</f>
        <v xml:space="preserve">ATM Plaza Lama Herrera </v>
      </c>
      <c r="H246" s="138" t="str">
        <f>VLOOKUP(E246,VIP!$A$2:$O21098,7,FALSE)</f>
        <v>Si</v>
      </c>
      <c r="I246" s="138" t="str">
        <f>VLOOKUP(E246,VIP!$A$2:$O13063,8,FALSE)</f>
        <v>Si</v>
      </c>
      <c r="J246" s="138" t="str">
        <f>VLOOKUP(E246,VIP!$A$2:$O13013,8,FALSE)</f>
        <v>Si</v>
      </c>
      <c r="K246" s="138" t="str">
        <f>VLOOKUP(E246,VIP!$A$2:$O16587,6,0)</f>
        <v>NO</v>
      </c>
      <c r="L246" s="143" t="s">
        <v>2951</v>
      </c>
      <c r="M246" s="93" t="s">
        <v>2437</v>
      </c>
      <c r="N246" s="93" t="s">
        <v>2443</v>
      </c>
      <c r="O246" s="138" t="s">
        <v>2952</v>
      </c>
      <c r="P246" s="143"/>
      <c r="Q246" s="134" t="s">
        <v>2433</v>
      </c>
    </row>
    <row r="247" spans="1:17" s="119" customFormat="1" ht="18" x14ac:dyDescent="0.25">
      <c r="A247" s="138" t="str">
        <f>VLOOKUP(E247,'LISTADO ATM'!$A$2:$C$901,3,0)</f>
        <v>DISTRITO NACIONAL</v>
      </c>
      <c r="B247" s="144" t="s">
        <v>2914</v>
      </c>
      <c r="C247" s="94">
        <v>44462.812245370369</v>
      </c>
      <c r="D247" s="94" t="s">
        <v>2459</v>
      </c>
      <c r="E247" s="136">
        <v>678</v>
      </c>
      <c r="F247" s="138" t="str">
        <f>VLOOKUP(E247,VIP!$A$2:$O16136,2,0)</f>
        <v>DRBR678</v>
      </c>
      <c r="G247" s="138" t="str">
        <f>VLOOKUP(E247,'LISTADO ATM'!$A$2:$B$900,2,0)</f>
        <v>ATM Eco Petroleo San Isidro</v>
      </c>
      <c r="H247" s="138" t="str">
        <f>VLOOKUP(E247,VIP!$A$2:$O21097,7,FALSE)</f>
        <v>Si</v>
      </c>
      <c r="I247" s="138" t="str">
        <f>VLOOKUP(E247,VIP!$A$2:$O13062,8,FALSE)</f>
        <v>Si</v>
      </c>
      <c r="J247" s="138" t="str">
        <f>VLOOKUP(E247,VIP!$A$2:$O13012,8,FALSE)</f>
        <v>Si</v>
      </c>
      <c r="K247" s="138" t="str">
        <f>VLOOKUP(E247,VIP!$A$2:$O16586,6,0)</f>
        <v>NO</v>
      </c>
      <c r="L247" s="143" t="s">
        <v>2951</v>
      </c>
      <c r="M247" s="93" t="s">
        <v>2437</v>
      </c>
      <c r="N247" s="93" t="s">
        <v>2443</v>
      </c>
      <c r="O247" s="138" t="s">
        <v>2952</v>
      </c>
      <c r="P247" s="143"/>
      <c r="Q247" s="134" t="s">
        <v>2433</v>
      </c>
    </row>
    <row r="248" spans="1:17" s="119" customFormat="1" ht="18" x14ac:dyDescent="0.25">
      <c r="A248" s="138" t="str">
        <f>VLOOKUP(E248,'LISTADO ATM'!$A$2:$C$901,3,0)</f>
        <v>NORTE</v>
      </c>
      <c r="B248" s="144" t="s">
        <v>2907</v>
      </c>
      <c r="C248" s="94">
        <v>44462.816284722219</v>
      </c>
      <c r="D248" s="94" t="s">
        <v>2459</v>
      </c>
      <c r="E248" s="136">
        <v>604</v>
      </c>
      <c r="F248" s="138" t="str">
        <f>VLOOKUP(E248,VIP!$A$2:$O16135,2,0)</f>
        <v>DRBR401</v>
      </c>
      <c r="G248" s="138" t="str">
        <f>VLOOKUP(E248,'LISTADO ATM'!$A$2:$B$900,2,0)</f>
        <v xml:space="preserve">ATM Oficina Estancia Nueva (Moca) </v>
      </c>
      <c r="H248" s="138" t="str">
        <f>VLOOKUP(E248,VIP!$A$2:$O21096,7,FALSE)</f>
        <v>Si</v>
      </c>
      <c r="I248" s="138" t="str">
        <f>VLOOKUP(E248,VIP!$A$2:$O13061,8,FALSE)</f>
        <v>Si</v>
      </c>
      <c r="J248" s="138" t="str">
        <f>VLOOKUP(E248,VIP!$A$2:$O13011,8,FALSE)</f>
        <v>Si</v>
      </c>
      <c r="K248" s="138" t="str">
        <f>VLOOKUP(E248,VIP!$A$2:$O16585,6,0)</f>
        <v>NO</v>
      </c>
      <c r="L248" s="143" t="s">
        <v>2951</v>
      </c>
      <c r="M248" s="93" t="s">
        <v>2437</v>
      </c>
      <c r="N248" s="93" t="s">
        <v>2443</v>
      </c>
      <c r="O248" s="138" t="s">
        <v>2952</v>
      </c>
      <c r="P248" s="143"/>
      <c r="Q248" s="134" t="s">
        <v>2433</v>
      </c>
    </row>
    <row r="249" spans="1:17" s="119" customFormat="1" ht="18" x14ac:dyDescent="0.25">
      <c r="A249" s="138" t="str">
        <f>VLOOKUP(E249,'LISTADO ATM'!$A$2:$C$901,3,0)</f>
        <v>NORTE</v>
      </c>
      <c r="B249" s="144" t="s">
        <v>2942</v>
      </c>
      <c r="C249" s="94">
        <v>44462.81925925926</v>
      </c>
      <c r="D249" s="94" t="s">
        <v>2440</v>
      </c>
      <c r="E249" s="136">
        <v>431</v>
      </c>
      <c r="F249" s="138" t="str">
        <f>VLOOKUP(E249,VIP!$A$2:$O16134,2,0)</f>
        <v>DRBR583</v>
      </c>
      <c r="G249" s="138" t="str">
        <f>VLOOKUP(E249,'LISTADO ATM'!$A$2:$B$900,2,0)</f>
        <v xml:space="preserve">ATM Autoservicio Sol (Santiago) </v>
      </c>
      <c r="H249" s="138" t="str">
        <f>VLOOKUP(E249,VIP!$A$2:$O21095,7,FALSE)</f>
        <v>Si</v>
      </c>
      <c r="I249" s="138" t="str">
        <f>VLOOKUP(E249,VIP!$A$2:$O13060,8,FALSE)</f>
        <v>Si</v>
      </c>
      <c r="J249" s="138" t="str">
        <f>VLOOKUP(E249,VIP!$A$2:$O13010,8,FALSE)</f>
        <v>Si</v>
      </c>
      <c r="K249" s="138" t="str">
        <f>VLOOKUP(E249,VIP!$A$2:$O16584,6,0)</f>
        <v>SI</v>
      </c>
      <c r="L249" s="143" t="s">
        <v>2212</v>
      </c>
      <c r="M249" s="156" t="s">
        <v>2530</v>
      </c>
      <c r="N249" s="93" t="s">
        <v>2443</v>
      </c>
      <c r="O249" s="138" t="s">
        <v>2444</v>
      </c>
      <c r="P249" s="143"/>
      <c r="Q249" s="94">
        <v>44462.852777777778</v>
      </c>
    </row>
    <row r="250" spans="1:17" s="119" customFormat="1" ht="18" x14ac:dyDescent="0.25">
      <c r="A250" s="138" t="str">
        <f>VLOOKUP(E250,'LISTADO ATM'!$A$2:$C$901,3,0)</f>
        <v>DISTRITO NACIONAL</v>
      </c>
      <c r="B250" s="144" t="s">
        <v>2941</v>
      </c>
      <c r="C250" s="94">
        <v>44462.820879629631</v>
      </c>
      <c r="D250" s="94" t="s">
        <v>2440</v>
      </c>
      <c r="E250" s="136">
        <v>769</v>
      </c>
      <c r="F250" s="138" t="str">
        <f>VLOOKUP(E250,VIP!$A$2:$O16133,2,0)</f>
        <v>DRBR769</v>
      </c>
      <c r="G250" s="138" t="str">
        <f>VLOOKUP(E250,'LISTADO ATM'!$A$2:$B$900,2,0)</f>
        <v>ATM UNP Pablo Mella Morales</v>
      </c>
      <c r="H250" s="138" t="str">
        <f>VLOOKUP(E250,VIP!$A$2:$O21094,7,FALSE)</f>
        <v>Si</v>
      </c>
      <c r="I250" s="138" t="str">
        <f>VLOOKUP(E250,VIP!$A$2:$O13059,8,FALSE)</f>
        <v>Si</v>
      </c>
      <c r="J250" s="138" t="str">
        <f>VLOOKUP(E250,VIP!$A$2:$O13009,8,FALSE)</f>
        <v>Si</v>
      </c>
      <c r="K250" s="138" t="str">
        <f>VLOOKUP(E250,VIP!$A$2:$O16583,6,0)</f>
        <v>NO</v>
      </c>
      <c r="L250" s="143" t="s">
        <v>2212</v>
      </c>
      <c r="M250" s="93" t="s">
        <v>2437</v>
      </c>
      <c r="N250" s="93" t="s">
        <v>2443</v>
      </c>
      <c r="O250" s="138" t="s">
        <v>2444</v>
      </c>
      <c r="P250" s="143"/>
      <c r="Q250" s="134" t="s">
        <v>2212</v>
      </c>
    </row>
    <row r="251" spans="1:17" s="119" customFormat="1" ht="18" x14ac:dyDescent="0.25">
      <c r="A251" s="138" t="str">
        <f>VLOOKUP(E251,'LISTADO ATM'!$A$2:$C$901,3,0)</f>
        <v>NORTE</v>
      </c>
      <c r="B251" s="144" t="s">
        <v>2940</v>
      </c>
      <c r="C251" s="94">
        <v>44462.823194444441</v>
      </c>
      <c r="D251" s="94" t="s">
        <v>2440</v>
      </c>
      <c r="E251" s="136">
        <v>333</v>
      </c>
      <c r="F251" s="138" t="str">
        <f>VLOOKUP(E251,VIP!$A$2:$O16132,2,0)</f>
        <v>DRBR333</v>
      </c>
      <c r="G251" s="138" t="str">
        <f>VLOOKUP(E251,'LISTADO ATM'!$A$2:$B$900,2,0)</f>
        <v>ATM Oficina Turey Maimón</v>
      </c>
      <c r="H251" s="138" t="str">
        <f>VLOOKUP(E251,VIP!$A$2:$O21093,7,FALSE)</f>
        <v>Si</v>
      </c>
      <c r="I251" s="138" t="str">
        <f>VLOOKUP(E251,VIP!$A$2:$O13058,8,FALSE)</f>
        <v>Si</v>
      </c>
      <c r="J251" s="138" t="str">
        <f>VLOOKUP(E251,VIP!$A$2:$O13008,8,FALSE)</f>
        <v>Si</v>
      </c>
      <c r="K251" s="138" t="str">
        <f>VLOOKUP(E251,VIP!$A$2:$O16582,6,0)</f>
        <v>NO</v>
      </c>
      <c r="L251" s="143" t="s">
        <v>2212</v>
      </c>
      <c r="M251" s="156" t="s">
        <v>2530</v>
      </c>
      <c r="N251" s="93" t="s">
        <v>2443</v>
      </c>
      <c r="O251" s="138" t="s">
        <v>2444</v>
      </c>
      <c r="P251" s="143"/>
      <c r="Q251" s="94">
        <v>44462.856944444444</v>
      </c>
    </row>
    <row r="252" spans="1:17" s="119" customFormat="1" ht="18" x14ac:dyDescent="0.25">
      <c r="A252" s="138" t="str">
        <f>VLOOKUP(E252,'LISTADO ATM'!$A$2:$C$901,3,0)</f>
        <v>DISTRITO NACIONAL</v>
      </c>
      <c r="B252" s="144" t="s">
        <v>2925</v>
      </c>
      <c r="C252" s="94">
        <v>44462.826481481483</v>
      </c>
      <c r="D252" s="94" t="s">
        <v>2440</v>
      </c>
      <c r="E252" s="136">
        <v>932</v>
      </c>
      <c r="F252" s="138" t="str">
        <f>VLOOKUP(E252,VIP!$A$2:$O16131,2,0)</f>
        <v>DRBR01E</v>
      </c>
      <c r="G252" s="138" t="str">
        <f>VLOOKUP(E252,'LISTADO ATM'!$A$2:$B$900,2,0)</f>
        <v xml:space="preserve">ATM Banco Agrícola </v>
      </c>
      <c r="H252" s="138" t="str">
        <f>VLOOKUP(E252,VIP!$A$2:$O21092,7,FALSE)</f>
        <v>Si</v>
      </c>
      <c r="I252" s="138" t="str">
        <f>VLOOKUP(E252,VIP!$A$2:$O13057,8,FALSE)</f>
        <v>Si</v>
      </c>
      <c r="J252" s="138" t="str">
        <f>VLOOKUP(E252,VIP!$A$2:$O13007,8,FALSE)</f>
        <v>Si</v>
      </c>
      <c r="K252" s="138" t="str">
        <f>VLOOKUP(E252,VIP!$A$2:$O16581,6,0)</f>
        <v>NO</v>
      </c>
      <c r="L252" s="143" t="s">
        <v>2212</v>
      </c>
      <c r="M252" s="93" t="s">
        <v>2437</v>
      </c>
      <c r="N252" s="93" t="s">
        <v>2443</v>
      </c>
      <c r="O252" s="138" t="s">
        <v>2444</v>
      </c>
      <c r="P252" s="143"/>
      <c r="Q252" s="134" t="s">
        <v>2212</v>
      </c>
    </row>
    <row r="253" spans="1:17" s="119" customFormat="1" ht="18" x14ac:dyDescent="0.25">
      <c r="A253" s="138" t="str">
        <f>VLOOKUP(E253,'LISTADO ATM'!$A$2:$C$901,3,0)</f>
        <v>NORTE</v>
      </c>
      <c r="B253" s="144" t="s">
        <v>2924</v>
      </c>
      <c r="C253" s="94">
        <v>44462.844166666669</v>
      </c>
      <c r="D253" s="94" t="s">
        <v>2174</v>
      </c>
      <c r="E253" s="136">
        <v>292</v>
      </c>
      <c r="F253" s="138" t="str">
        <f>VLOOKUP(E253,VIP!$A$2:$O16130,2,0)</f>
        <v>DRBR292</v>
      </c>
      <c r="G253" s="138" t="str">
        <f>VLOOKUP(E253,'LISTADO ATM'!$A$2:$B$900,2,0)</f>
        <v xml:space="preserve">ATM UNP Castañuelas (Montecristi) </v>
      </c>
      <c r="H253" s="138" t="str">
        <f>VLOOKUP(E253,VIP!$A$2:$O21091,7,FALSE)</f>
        <v>Si</v>
      </c>
      <c r="I253" s="138" t="str">
        <f>VLOOKUP(E253,VIP!$A$2:$O13056,8,FALSE)</f>
        <v>Si</v>
      </c>
      <c r="J253" s="138" t="str">
        <f>VLOOKUP(E253,VIP!$A$2:$O13006,8,FALSE)</f>
        <v>Si</v>
      </c>
      <c r="K253" s="138" t="str">
        <f>VLOOKUP(E253,VIP!$A$2:$O16580,6,0)</f>
        <v>NO</v>
      </c>
      <c r="L253" s="143" t="s">
        <v>2212</v>
      </c>
      <c r="M253" s="93" t="s">
        <v>2437</v>
      </c>
      <c r="N253" s="93" t="s">
        <v>2443</v>
      </c>
      <c r="O253" s="138" t="s">
        <v>2445</v>
      </c>
      <c r="P253" s="143"/>
      <c r="Q253" s="134" t="s">
        <v>2212</v>
      </c>
    </row>
    <row r="254" spans="1:17" s="119" customFormat="1" ht="18" x14ac:dyDescent="0.25">
      <c r="A254" s="138" t="str">
        <f>VLOOKUP(E254,'LISTADO ATM'!$A$2:$C$901,3,0)</f>
        <v>NORTE</v>
      </c>
      <c r="B254" s="144" t="s">
        <v>2918</v>
      </c>
      <c r="C254" s="94">
        <v>44462.84579861111</v>
      </c>
      <c r="D254" s="94" t="s">
        <v>2175</v>
      </c>
      <c r="E254" s="136">
        <v>77</v>
      </c>
      <c r="F254" s="138" t="str">
        <f>VLOOKUP(E254,VIP!$A$2:$O16129,2,0)</f>
        <v>DRBR077</v>
      </c>
      <c r="G254" s="138" t="str">
        <f>VLOOKUP(E254,'LISTADO ATM'!$A$2:$B$900,2,0)</f>
        <v xml:space="preserve">ATM Oficina Cruce de Imbert </v>
      </c>
      <c r="H254" s="138" t="str">
        <f>VLOOKUP(E254,VIP!$A$2:$O21090,7,FALSE)</f>
        <v>Si</v>
      </c>
      <c r="I254" s="138" t="str">
        <f>VLOOKUP(E254,VIP!$A$2:$O13055,8,FALSE)</f>
        <v>Si</v>
      </c>
      <c r="J254" s="138" t="str">
        <f>VLOOKUP(E254,VIP!$A$2:$O13005,8,FALSE)</f>
        <v>Si</v>
      </c>
      <c r="K254" s="138" t="str">
        <f>VLOOKUP(E254,VIP!$A$2:$O16579,6,0)</f>
        <v>SI</v>
      </c>
      <c r="L254" s="143" t="s">
        <v>2212</v>
      </c>
      <c r="M254" s="93" t="s">
        <v>2437</v>
      </c>
      <c r="N254" s="93" t="s">
        <v>2443</v>
      </c>
      <c r="O254" s="138" t="s">
        <v>2625</v>
      </c>
      <c r="P254" s="143"/>
      <c r="Q254" s="134" t="s">
        <v>2212</v>
      </c>
    </row>
    <row r="255" spans="1:17" s="119" customFormat="1" ht="18" x14ac:dyDescent="0.25">
      <c r="A255" s="138" t="str">
        <f>VLOOKUP(E255,'LISTADO ATM'!$A$2:$C$901,3,0)</f>
        <v>SUR</v>
      </c>
      <c r="B255" s="144" t="s">
        <v>2946</v>
      </c>
      <c r="C255" s="94">
        <v>44462.847824074073</v>
      </c>
      <c r="D255" s="94" t="s">
        <v>2440</v>
      </c>
      <c r="E255" s="136">
        <v>870</v>
      </c>
      <c r="F255" s="138" t="str">
        <f>VLOOKUP(E255,VIP!$A$2:$O16128,2,0)</f>
        <v>DRBR870</v>
      </c>
      <c r="G255" s="138" t="str">
        <f>VLOOKUP(E255,'LISTADO ATM'!$A$2:$B$900,2,0)</f>
        <v xml:space="preserve">ATM Willbes Dominicana (Barahona) </v>
      </c>
      <c r="H255" s="138" t="str">
        <f>VLOOKUP(E255,VIP!$A$2:$O21089,7,FALSE)</f>
        <v>Si</v>
      </c>
      <c r="I255" s="138" t="str">
        <f>VLOOKUP(E255,VIP!$A$2:$O13054,8,FALSE)</f>
        <v>Si</v>
      </c>
      <c r="J255" s="138" t="str">
        <f>VLOOKUP(E255,VIP!$A$2:$O13004,8,FALSE)</f>
        <v>Si</v>
      </c>
      <c r="K255" s="138" t="str">
        <f>VLOOKUP(E255,VIP!$A$2:$O16578,6,0)</f>
        <v>NO</v>
      </c>
      <c r="L255" s="143" t="s">
        <v>2212</v>
      </c>
      <c r="M255" s="93" t="s">
        <v>2437</v>
      </c>
      <c r="N255" s="93" t="s">
        <v>2443</v>
      </c>
      <c r="O255" s="138" t="s">
        <v>2444</v>
      </c>
      <c r="P255" s="143"/>
      <c r="Q255" s="134" t="s">
        <v>2212</v>
      </c>
    </row>
    <row r="256" spans="1:17" s="119" customFormat="1" ht="18" x14ac:dyDescent="0.25">
      <c r="A256" s="138" t="str">
        <f>VLOOKUP(E256,'LISTADO ATM'!$A$2:$C$901,3,0)</f>
        <v>NORTE</v>
      </c>
      <c r="B256" s="144" t="s">
        <v>2945</v>
      </c>
      <c r="C256" s="94">
        <v>44462.850555555553</v>
      </c>
      <c r="D256" s="94" t="s">
        <v>2174</v>
      </c>
      <c r="E256" s="136">
        <v>667</v>
      </c>
      <c r="F256" s="138" t="str">
        <f>VLOOKUP(E256,VIP!$A$2:$O16127,2,0)</f>
        <v>DRBR667</v>
      </c>
      <c r="G256" s="138" t="str">
        <f>VLOOKUP(E256,'LISTADO ATM'!$A$2:$B$900,2,0)</f>
        <v>ATM Zona Franca Emimar (Santiago)</v>
      </c>
      <c r="H256" s="138" t="str">
        <f>VLOOKUP(E256,VIP!$A$2:$O21088,7,FALSE)</f>
        <v>N/A</v>
      </c>
      <c r="I256" s="138" t="str">
        <f>VLOOKUP(E256,VIP!$A$2:$O13053,8,FALSE)</f>
        <v>N/A</v>
      </c>
      <c r="J256" s="138" t="str">
        <f>VLOOKUP(E256,VIP!$A$2:$O13003,8,FALSE)</f>
        <v>N/A</v>
      </c>
      <c r="K256" s="138" t="str">
        <f>VLOOKUP(E256,VIP!$A$2:$O16577,6,0)</f>
        <v>N/A</v>
      </c>
      <c r="L256" s="143" t="s">
        <v>2212</v>
      </c>
      <c r="M256" s="156" t="s">
        <v>2530</v>
      </c>
      <c r="N256" s="93" t="s">
        <v>2443</v>
      </c>
      <c r="O256" s="138" t="s">
        <v>2445</v>
      </c>
      <c r="P256" s="143"/>
      <c r="Q256" s="94">
        <v>44462.85833333333</v>
      </c>
    </row>
    <row r="1025147" spans="16:16" ht="18" x14ac:dyDescent="0.25">
      <c r="P1025147" s="127"/>
    </row>
  </sheetData>
  <autoFilter ref="A4:Q63" xr:uid="{00000000-0009-0000-0000-000007000000}">
    <sortState xmlns:xlrd2="http://schemas.microsoft.com/office/spreadsheetml/2017/richdata2" ref="A5:Q256">
      <sortCondition ref="C4:C6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57:B1048576 B64:B110 B1:B4">
    <cfRule type="duplicateValues" dxfId="638" priority="156353"/>
    <cfRule type="duplicateValues" dxfId="637" priority="156354"/>
  </conditionalFormatting>
  <conditionalFormatting sqref="B257:B1048576 B64:B110 B1:B4">
    <cfRule type="duplicateValues" dxfId="636" priority="156359"/>
  </conditionalFormatting>
  <conditionalFormatting sqref="B257:B1048576 B64:B110">
    <cfRule type="duplicateValues" dxfId="635" priority="156362"/>
    <cfRule type="duplicateValues" dxfId="634" priority="156363"/>
  </conditionalFormatting>
  <conditionalFormatting sqref="B257:B1048576 B64:B110 B1:B4">
    <cfRule type="duplicateValues" dxfId="633" priority="156366"/>
    <cfRule type="duplicateValues" dxfId="632" priority="156367"/>
    <cfRule type="duplicateValues" dxfId="631" priority="156368"/>
  </conditionalFormatting>
  <conditionalFormatting sqref="B257:B1048576 B64:B110">
    <cfRule type="duplicateValues" dxfId="630" priority="156375"/>
  </conditionalFormatting>
  <conditionalFormatting sqref="E257:E1048576 E64:E110 E1:E4">
    <cfRule type="duplicateValues" dxfId="629" priority="157527"/>
  </conditionalFormatting>
  <conditionalFormatting sqref="E257:E1048576 E64:E110">
    <cfRule type="duplicateValues" dxfId="628" priority="157530"/>
  </conditionalFormatting>
  <conditionalFormatting sqref="E257:E1048576 E64:E110 E1:E4">
    <cfRule type="duplicateValues" dxfId="627" priority="157532"/>
    <cfRule type="duplicateValues" dxfId="626" priority="157533"/>
  </conditionalFormatting>
  <conditionalFormatting sqref="E257:E1048576 E64:E110 E1:E4">
    <cfRule type="duplicateValues" dxfId="625" priority="157538"/>
    <cfRule type="duplicateValues" dxfId="624" priority="157539"/>
    <cfRule type="duplicateValues" dxfId="623" priority="157540"/>
  </conditionalFormatting>
  <conditionalFormatting sqref="E257:E1048576 E64:E110">
    <cfRule type="duplicateValues" dxfId="622" priority="157547"/>
    <cfRule type="duplicateValues" dxfId="621" priority="157548"/>
    <cfRule type="duplicateValues" dxfId="620" priority="157549"/>
  </conditionalFormatting>
  <conditionalFormatting sqref="E257:E1048576 E64:E110">
    <cfRule type="duplicateValues" dxfId="619" priority="157553"/>
    <cfRule type="duplicateValues" dxfId="618" priority="157554"/>
  </conditionalFormatting>
  <conditionalFormatting sqref="E257:E1048576 E1:E110">
    <cfRule type="duplicateValues" dxfId="617" priority="311"/>
  </conditionalFormatting>
  <conditionalFormatting sqref="B111:B126">
    <cfRule type="duplicateValues" dxfId="616" priority="309"/>
    <cfRule type="duplicateValues" dxfId="615" priority="310"/>
  </conditionalFormatting>
  <conditionalFormatting sqref="B111:B126">
    <cfRule type="duplicateValues" dxfId="614" priority="308"/>
  </conditionalFormatting>
  <conditionalFormatting sqref="B111:B126">
    <cfRule type="duplicateValues" dxfId="613" priority="306"/>
    <cfRule type="duplicateValues" dxfId="612" priority="307"/>
  </conditionalFormatting>
  <conditionalFormatting sqref="B111:B126">
    <cfRule type="duplicateValues" dxfId="611" priority="303"/>
    <cfRule type="duplicateValues" dxfId="610" priority="304"/>
    <cfRule type="duplicateValues" dxfId="609" priority="305"/>
  </conditionalFormatting>
  <conditionalFormatting sqref="B111:B126">
    <cfRule type="duplicateValues" dxfId="608" priority="302"/>
  </conditionalFormatting>
  <conditionalFormatting sqref="B111:B126">
    <cfRule type="duplicateValues" dxfId="607" priority="299"/>
    <cfRule type="duplicateValues" dxfId="606" priority="300"/>
    <cfRule type="duplicateValues" dxfId="605" priority="301"/>
  </conditionalFormatting>
  <conditionalFormatting sqref="E111:E126">
    <cfRule type="duplicateValues" dxfId="604" priority="298"/>
  </conditionalFormatting>
  <conditionalFormatting sqref="E111:E126">
    <cfRule type="duplicateValues" dxfId="603" priority="297"/>
  </conditionalFormatting>
  <conditionalFormatting sqref="E111:E126">
    <cfRule type="duplicateValues" dxfId="602" priority="295"/>
    <cfRule type="duplicateValues" dxfId="601" priority="296"/>
  </conditionalFormatting>
  <conditionalFormatting sqref="E111:E126">
    <cfRule type="duplicateValues" dxfId="600" priority="292"/>
    <cfRule type="duplicateValues" dxfId="599" priority="293"/>
    <cfRule type="duplicateValues" dxfId="598" priority="294"/>
  </conditionalFormatting>
  <conditionalFormatting sqref="E111:E126">
    <cfRule type="duplicateValues" dxfId="597" priority="289"/>
    <cfRule type="duplicateValues" dxfId="596" priority="290"/>
    <cfRule type="duplicateValues" dxfId="595" priority="291"/>
  </conditionalFormatting>
  <conditionalFormatting sqref="E111:E126">
    <cfRule type="duplicateValues" dxfId="594" priority="287"/>
    <cfRule type="duplicateValues" dxfId="593" priority="288"/>
  </conditionalFormatting>
  <conditionalFormatting sqref="E111:E126">
    <cfRule type="duplicateValues" dxfId="592" priority="285"/>
    <cfRule type="duplicateValues" dxfId="591" priority="286"/>
  </conditionalFormatting>
  <conditionalFormatting sqref="B111:B126">
    <cfRule type="duplicateValues" dxfId="590" priority="283"/>
    <cfRule type="duplicateValues" dxfId="589" priority="284"/>
  </conditionalFormatting>
  <conditionalFormatting sqref="B111:B126">
    <cfRule type="duplicateValues" dxfId="588" priority="282"/>
  </conditionalFormatting>
  <conditionalFormatting sqref="B111:B126">
    <cfRule type="duplicateValues" dxfId="587" priority="279"/>
    <cfRule type="duplicateValues" dxfId="586" priority="280"/>
    <cfRule type="duplicateValues" dxfId="585" priority="281"/>
  </conditionalFormatting>
  <conditionalFormatting sqref="E111:E126">
    <cfRule type="duplicateValues" dxfId="584" priority="278"/>
  </conditionalFormatting>
  <conditionalFormatting sqref="E111:E126">
    <cfRule type="duplicateValues" dxfId="583" priority="276"/>
    <cfRule type="duplicateValues" dxfId="582" priority="277"/>
  </conditionalFormatting>
  <conditionalFormatting sqref="E111:E126">
    <cfRule type="duplicateValues" dxfId="581" priority="273"/>
    <cfRule type="duplicateValues" dxfId="580" priority="274"/>
    <cfRule type="duplicateValues" dxfId="579" priority="275"/>
  </conditionalFormatting>
  <conditionalFormatting sqref="E111:E126">
    <cfRule type="duplicateValues" dxfId="578" priority="272"/>
  </conditionalFormatting>
  <conditionalFormatting sqref="E111:E126">
    <cfRule type="duplicateValues" dxfId="577" priority="271"/>
  </conditionalFormatting>
  <conditionalFormatting sqref="E111:E126">
    <cfRule type="duplicateValues" dxfId="576" priority="269"/>
    <cfRule type="duplicateValues" dxfId="575" priority="270"/>
  </conditionalFormatting>
  <conditionalFormatting sqref="E111:E126">
    <cfRule type="duplicateValues" dxfId="574" priority="266"/>
    <cfRule type="duplicateValues" dxfId="573" priority="267"/>
    <cfRule type="duplicateValues" dxfId="572" priority="268"/>
  </conditionalFormatting>
  <conditionalFormatting sqref="E257:E1048576 E1:E126">
    <cfRule type="duplicateValues" dxfId="571" priority="261"/>
    <cfRule type="duplicateValues" dxfId="570" priority="265"/>
  </conditionalFormatting>
  <conditionalFormatting sqref="B257:B1048576 B1:B126">
    <cfRule type="duplicateValues" dxfId="569" priority="260"/>
    <cfRule type="duplicateValues" dxfId="568" priority="262"/>
    <cfRule type="duplicateValues" dxfId="567" priority="263"/>
    <cfRule type="duplicateValues" dxfId="566" priority="264"/>
  </conditionalFormatting>
  <conditionalFormatting sqref="B5:B32">
    <cfRule type="duplicateValues" dxfId="565" priority="158615"/>
    <cfRule type="duplicateValues" dxfId="564" priority="158616"/>
  </conditionalFormatting>
  <conditionalFormatting sqref="B5:B32">
    <cfRule type="duplicateValues" dxfId="563" priority="158617"/>
  </conditionalFormatting>
  <conditionalFormatting sqref="B5:B32">
    <cfRule type="duplicateValues" dxfId="562" priority="158618"/>
    <cfRule type="duplicateValues" dxfId="561" priority="158619"/>
    <cfRule type="duplicateValues" dxfId="560" priority="158620"/>
  </conditionalFormatting>
  <conditionalFormatting sqref="B64:B110">
    <cfRule type="duplicateValues" dxfId="559" priority="160381"/>
    <cfRule type="duplicateValues" dxfId="558" priority="160382"/>
    <cfRule type="duplicateValues" dxfId="557" priority="160383"/>
  </conditionalFormatting>
  <conditionalFormatting sqref="E64:E110">
    <cfRule type="duplicateValues" dxfId="556" priority="160387"/>
    <cfRule type="duplicateValues" dxfId="555" priority="160388"/>
  </conditionalFormatting>
  <conditionalFormatting sqref="B33:B110">
    <cfRule type="duplicateValues" dxfId="554" priority="160563"/>
    <cfRule type="duplicateValues" dxfId="553" priority="160564"/>
  </conditionalFormatting>
  <conditionalFormatting sqref="B33:B110">
    <cfRule type="duplicateValues" dxfId="552" priority="160567"/>
  </conditionalFormatting>
  <conditionalFormatting sqref="B33:B110">
    <cfRule type="duplicateValues" dxfId="551" priority="160569"/>
    <cfRule type="duplicateValues" dxfId="550" priority="160570"/>
    <cfRule type="duplicateValues" dxfId="549" priority="160571"/>
  </conditionalFormatting>
  <conditionalFormatting sqref="E33:E110">
    <cfRule type="duplicateValues" dxfId="548" priority="160575"/>
  </conditionalFormatting>
  <conditionalFormatting sqref="E33:E110">
    <cfRule type="duplicateValues" dxfId="547" priority="160577"/>
    <cfRule type="duplicateValues" dxfId="546" priority="160578"/>
  </conditionalFormatting>
  <conditionalFormatting sqref="E33:E110">
    <cfRule type="duplicateValues" dxfId="545" priority="160581"/>
    <cfRule type="duplicateValues" dxfId="544" priority="160582"/>
    <cfRule type="duplicateValues" dxfId="543" priority="160583"/>
  </conditionalFormatting>
  <conditionalFormatting sqref="E5:E110">
    <cfRule type="duplicateValues" dxfId="542" priority="160587"/>
  </conditionalFormatting>
  <conditionalFormatting sqref="E5:E110">
    <cfRule type="duplicateValues" dxfId="541" priority="160589"/>
    <cfRule type="duplicateValues" dxfId="540" priority="160590"/>
  </conditionalFormatting>
  <conditionalFormatting sqref="E5:E110">
    <cfRule type="duplicateValues" dxfId="539" priority="160593"/>
    <cfRule type="duplicateValues" dxfId="538" priority="160594"/>
    <cfRule type="duplicateValues" dxfId="537" priority="160595"/>
  </conditionalFormatting>
  <conditionalFormatting sqref="B127:B139">
    <cfRule type="duplicateValues" dxfId="536" priority="258"/>
    <cfRule type="duplicateValues" dxfId="535" priority="259"/>
  </conditionalFormatting>
  <conditionalFormatting sqref="B127:B139">
    <cfRule type="duplicateValues" dxfId="534" priority="257"/>
  </conditionalFormatting>
  <conditionalFormatting sqref="B127:B139">
    <cfRule type="duplicateValues" dxfId="533" priority="255"/>
    <cfRule type="duplicateValues" dxfId="532" priority="256"/>
  </conditionalFormatting>
  <conditionalFormatting sqref="B127:B139">
    <cfRule type="duplicateValues" dxfId="531" priority="252"/>
    <cfRule type="duplicateValues" dxfId="530" priority="253"/>
    <cfRule type="duplicateValues" dxfId="529" priority="254"/>
  </conditionalFormatting>
  <conditionalFormatting sqref="B127:B139">
    <cfRule type="duplicateValues" dxfId="528" priority="251"/>
  </conditionalFormatting>
  <conditionalFormatting sqref="B127:B139">
    <cfRule type="duplicateValues" dxfId="527" priority="248"/>
    <cfRule type="duplicateValues" dxfId="526" priority="249"/>
    <cfRule type="duplicateValues" dxfId="525" priority="250"/>
  </conditionalFormatting>
  <conditionalFormatting sqref="E127:E139">
    <cfRule type="duplicateValues" dxfId="524" priority="247"/>
  </conditionalFormatting>
  <conditionalFormatting sqref="E127:E139">
    <cfRule type="duplicateValues" dxfId="523" priority="246"/>
  </conditionalFormatting>
  <conditionalFormatting sqref="E127:E139">
    <cfRule type="duplicateValues" dxfId="522" priority="244"/>
    <cfRule type="duplicateValues" dxfId="521" priority="245"/>
  </conditionalFormatting>
  <conditionalFormatting sqref="E127:E139">
    <cfRule type="duplicateValues" dxfId="520" priority="241"/>
    <cfRule type="duplicateValues" dxfId="519" priority="242"/>
    <cfRule type="duplicateValues" dxfId="518" priority="243"/>
  </conditionalFormatting>
  <conditionalFormatting sqref="E127:E139">
    <cfRule type="duplicateValues" dxfId="517" priority="238"/>
    <cfRule type="duplicateValues" dxfId="516" priority="239"/>
    <cfRule type="duplicateValues" dxfId="515" priority="240"/>
  </conditionalFormatting>
  <conditionalFormatting sqref="E127:E139">
    <cfRule type="duplicateValues" dxfId="514" priority="236"/>
    <cfRule type="duplicateValues" dxfId="513" priority="237"/>
  </conditionalFormatting>
  <conditionalFormatting sqref="E127:E139">
    <cfRule type="duplicateValues" dxfId="512" priority="234"/>
    <cfRule type="duplicateValues" dxfId="511" priority="235"/>
  </conditionalFormatting>
  <conditionalFormatting sqref="B127:B139">
    <cfRule type="duplicateValues" dxfId="510" priority="232"/>
    <cfRule type="duplicateValues" dxfId="509" priority="233"/>
  </conditionalFormatting>
  <conditionalFormatting sqref="B127:B139">
    <cfRule type="duplicateValues" dxfId="508" priority="231"/>
  </conditionalFormatting>
  <conditionalFormatting sqref="B127:B139">
    <cfRule type="duplicateValues" dxfId="507" priority="228"/>
    <cfRule type="duplicateValues" dxfId="506" priority="229"/>
    <cfRule type="duplicateValues" dxfId="505" priority="230"/>
  </conditionalFormatting>
  <conditionalFormatting sqref="E127:E139">
    <cfRule type="duplicateValues" dxfId="504" priority="227"/>
  </conditionalFormatting>
  <conditionalFormatting sqref="E127:E139">
    <cfRule type="duplicateValues" dxfId="503" priority="225"/>
    <cfRule type="duplicateValues" dxfId="502" priority="226"/>
  </conditionalFormatting>
  <conditionalFormatting sqref="E127:E139">
    <cfRule type="duplicateValues" dxfId="501" priority="222"/>
    <cfRule type="duplicateValues" dxfId="500" priority="223"/>
    <cfRule type="duplicateValues" dxfId="499" priority="224"/>
  </conditionalFormatting>
  <conditionalFormatting sqref="E127:E139">
    <cfRule type="duplicateValues" dxfId="498" priority="221"/>
  </conditionalFormatting>
  <conditionalFormatting sqref="E127:E139">
    <cfRule type="duplicateValues" dxfId="497" priority="220"/>
  </conditionalFormatting>
  <conditionalFormatting sqref="E127:E139">
    <cfRule type="duplicateValues" dxfId="496" priority="218"/>
    <cfRule type="duplicateValues" dxfId="495" priority="219"/>
  </conditionalFormatting>
  <conditionalFormatting sqref="E127:E139">
    <cfRule type="duplicateValues" dxfId="494" priority="215"/>
    <cfRule type="duplicateValues" dxfId="493" priority="216"/>
    <cfRule type="duplicateValues" dxfId="492" priority="217"/>
  </conditionalFormatting>
  <conditionalFormatting sqref="E127:E139">
    <cfRule type="duplicateValues" dxfId="491" priority="210"/>
    <cfRule type="duplicateValues" dxfId="490" priority="214"/>
  </conditionalFormatting>
  <conditionalFormatting sqref="B127:B139">
    <cfRule type="duplicateValues" dxfId="489" priority="209"/>
    <cfRule type="duplicateValues" dxfId="488" priority="211"/>
    <cfRule type="duplicateValues" dxfId="487" priority="212"/>
    <cfRule type="duplicateValues" dxfId="486" priority="213"/>
  </conditionalFormatting>
  <conditionalFormatting sqref="B140:B163">
    <cfRule type="duplicateValues" dxfId="485" priority="206"/>
    <cfRule type="duplicateValues" dxfId="484" priority="207"/>
  </conditionalFormatting>
  <conditionalFormatting sqref="B140:B163">
    <cfRule type="duplicateValues" dxfId="483" priority="205"/>
  </conditionalFormatting>
  <conditionalFormatting sqref="B140:B163">
    <cfRule type="duplicateValues" dxfId="482" priority="203"/>
    <cfRule type="duplicateValues" dxfId="481" priority="204"/>
  </conditionalFormatting>
  <conditionalFormatting sqref="B140:B163">
    <cfRule type="duplicateValues" dxfId="480" priority="200"/>
    <cfRule type="duplicateValues" dxfId="479" priority="201"/>
    <cfRule type="duplicateValues" dxfId="478" priority="202"/>
  </conditionalFormatting>
  <conditionalFormatting sqref="B140:B163">
    <cfRule type="duplicateValues" dxfId="477" priority="199"/>
  </conditionalFormatting>
  <conditionalFormatting sqref="B140:B163">
    <cfRule type="duplicateValues" dxfId="476" priority="196"/>
    <cfRule type="duplicateValues" dxfId="475" priority="197"/>
    <cfRule type="duplicateValues" dxfId="474" priority="198"/>
  </conditionalFormatting>
  <conditionalFormatting sqref="E140:E163">
    <cfRule type="duplicateValues" dxfId="473" priority="195"/>
  </conditionalFormatting>
  <conditionalFormatting sqref="E140:E163">
    <cfRule type="duplicateValues" dxfId="472" priority="194"/>
  </conditionalFormatting>
  <conditionalFormatting sqref="E140:E163">
    <cfRule type="duplicateValues" dxfId="471" priority="192"/>
    <cfRule type="duplicateValues" dxfId="470" priority="193"/>
  </conditionalFormatting>
  <conditionalFormatting sqref="E140:E163">
    <cfRule type="duplicateValues" dxfId="469" priority="189"/>
    <cfRule type="duplicateValues" dxfId="468" priority="190"/>
    <cfRule type="duplicateValues" dxfId="467" priority="191"/>
  </conditionalFormatting>
  <conditionalFormatting sqref="E140:E163">
    <cfRule type="duplicateValues" dxfId="466" priority="186"/>
    <cfRule type="duplicateValues" dxfId="465" priority="187"/>
    <cfRule type="duplicateValues" dxfId="464" priority="188"/>
  </conditionalFormatting>
  <conditionalFormatting sqref="E140:E163">
    <cfRule type="duplicateValues" dxfId="463" priority="184"/>
    <cfRule type="duplicateValues" dxfId="462" priority="185"/>
  </conditionalFormatting>
  <conditionalFormatting sqref="E140:E163">
    <cfRule type="duplicateValues" dxfId="461" priority="182"/>
    <cfRule type="duplicateValues" dxfId="460" priority="183"/>
  </conditionalFormatting>
  <conditionalFormatting sqref="B140:B163">
    <cfRule type="duplicateValues" dxfId="459" priority="180"/>
    <cfRule type="duplicateValues" dxfId="458" priority="181"/>
  </conditionalFormatting>
  <conditionalFormatting sqref="B140:B163">
    <cfRule type="duplicateValues" dxfId="457" priority="179"/>
  </conditionalFormatting>
  <conditionalFormatting sqref="B140:B163">
    <cfRule type="duplicateValues" dxfId="456" priority="176"/>
    <cfRule type="duplicateValues" dxfId="455" priority="177"/>
    <cfRule type="duplicateValues" dxfId="454" priority="178"/>
  </conditionalFormatting>
  <conditionalFormatting sqref="E140:E163">
    <cfRule type="duplicateValues" dxfId="453" priority="175"/>
  </conditionalFormatting>
  <conditionalFormatting sqref="E140:E163">
    <cfRule type="duplicateValues" dxfId="452" priority="173"/>
    <cfRule type="duplicateValues" dxfId="451" priority="174"/>
  </conditionalFormatting>
  <conditionalFormatting sqref="E140:E163">
    <cfRule type="duplicateValues" dxfId="450" priority="170"/>
    <cfRule type="duplicateValues" dxfId="449" priority="171"/>
    <cfRule type="duplicateValues" dxfId="448" priority="172"/>
  </conditionalFormatting>
  <conditionalFormatting sqref="E140:E163">
    <cfRule type="duplicateValues" dxfId="447" priority="169"/>
  </conditionalFormatting>
  <conditionalFormatting sqref="E140:E163">
    <cfRule type="duplicateValues" dxfId="446" priority="168"/>
  </conditionalFormatting>
  <conditionalFormatting sqref="E140:E163">
    <cfRule type="duplicateValues" dxfId="445" priority="166"/>
    <cfRule type="duplicateValues" dxfId="444" priority="167"/>
  </conditionalFormatting>
  <conditionalFormatting sqref="E140:E163">
    <cfRule type="duplicateValues" dxfId="443" priority="163"/>
    <cfRule type="duplicateValues" dxfId="442" priority="164"/>
    <cfRule type="duplicateValues" dxfId="441" priority="165"/>
  </conditionalFormatting>
  <conditionalFormatting sqref="E140:E163">
    <cfRule type="duplicateValues" dxfId="440" priority="158"/>
    <cfRule type="duplicateValues" dxfId="439" priority="162"/>
  </conditionalFormatting>
  <conditionalFormatting sqref="B140:B163">
    <cfRule type="duplicateValues" dxfId="438" priority="157"/>
    <cfRule type="duplicateValues" dxfId="437" priority="159"/>
    <cfRule type="duplicateValues" dxfId="436" priority="160"/>
    <cfRule type="duplicateValues" dxfId="435" priority="161"/>
  </conditionalFormatting>
  <conditionalFormatting sqref="B164:B200">
    <cfRule type="duplicateValues" dxfId="434" priority="155"/>
    <cfRule type="duplicateValues" dxfId="433" priority="156"/>
  </conditionalFormatting>
  <conditionalFormatting sqref="B164:B200">
    <cfRule type="duplicateValues" dxfId="432" priority="154"/>
  </conditionalFormatting>
  <conditionalFormatting sqref="B164:B200">
    <cfRule type="duplicateValues" dxfId="431" priority="152"/>
    <cfRule type="duplicateValues" dxfId="430" priority="153"/>
  </conditionalFormatting>
  <conditionalFormatting sqref="B164:B200">
    <cfRule type="duplicateValues" dxfId="429" priority="149"/>
    <cfRule type="duplicateValues" dxfId="428" priority="150"/>
    <cfRule type="duplicateValues" dxfId="427" priority="151"/>
  </conditionalFormatting>
  <conditionalFormatting sqref="B164:B200">
    <cfRule type="duplicateValues" dxfId="426" priority="148"/>
  </conditionalFormatting>
  <conditionalFormatting sqref="B164:B200">
    <cfRule type="duplicateValues" dxfId="425" priority="145"/>
    <cfRule type="duplicateValues" dxfId="424" priority="146"/>
    <cfRule type="duplicateValues" dxfId="423" priority="147"/>
  </conditionalFormatting>
  <conditionalFormatting sqref="E164:E200">
    <cfRule type="duplicateValues" dxfId="422" priority="144"/>
  </conditionalFormatting>
  <conditionalFormatting sqref="E164:E200">
    <cfRule type="duplicateValues" dxfId="421" priority="143"/>
  </conditionalFormatting>
  <conditionalFormatting sqref="E164:E200">
    <cfRule type="duplicateValues" dxfId="420" priority="141"/>
    <cfRule type="duplicateValues" dxfId="419" priority="142"/>
  </conditionalFormatting>
  <conditionalFormatting sqref="E164:E200">
    <cfRule type="duplicateValues" dxfId="418" priority="138"/>
    <cfRule type="duplicateValues" dxfId="417" priority="139"/>
    <cfRule type="duplicateValues" dxfId="416" priority="140"/>
  </conditionalFormatting>
  <conditionalFormatting sqref="E164:E200">
    <cfRule type="duplicateValues" dxfId="415" priority="135"/>
    <cfRule type="duplicateValues" dxfId="414" priority="136"/>
    <cfRule type="duplicateValues" dxfId="413" priority="137"/>
  </conditionalFormatting>
  <conditionalFormatting sqref="E164:E200">
    <cfRule type="duplicateValues" dxfId="412" priority="133"/>
    <cfRule type="duplicateValues" dxfId="411" priority="134"/>
  </conditionalFormatting>
  <conditionalFormatting sqref="E164:E200">
    <cfRule type="duplicateValues" dxfId="410" priority="131"/>
    <cfRule type="duplicateValues" dxfId="409" priority="132"/>
  </conditionalFormatting>
  <conditionalFormatting sqref="B164:B200">
    <cfRule type="duplicateValues" dxfId="408" priority="129"/>
    <cfRule type="duplicateValues" dxfId="407" priority="130"/>
  </conditionalFormatting>
  <conditionalFormatting sqref="B164:B200">
    <cfRule type="duplicateValues" dxfId="406" priority="128"/>
  </conditionalFormatting>
  <conditionalFormatting sqref="B164:B200">
    <cfRule type="duplicateValues" dxfId="405" priority="125"/>
    <cfRule type="duplicateValues" dxfId="404" priority="126"/>
    <cfRule type="duplicateValues" dxfId="403" priority="127"/>
  </conditionalFormatting>
  <conditionalFormatting sqref="E164:E200">
    <cfRule type="duplicateValues" dxfId="402" priority="124"/>
  </conditionalFormatting>
  <conditionalFormatting sqref="E164:E200">
    <cfRule type="duplicateValues" dxfId="401" priority="122"/>
    <cfRule type="duplicateValues" dxfId="400" priority="123"/>
  </conditionalFormatting>
  <conditionalFormatting sqref="E164:E200">
    <cfRule type="duplicateValues" dxfId="399" priority="119"/>
    <cfRule type="duplicateValues" dxfId="398" priority="120"/>
    <cfRule type="duplicateValues" dxfId="397" priority="121"/>
  </conditionalFormatting>
  <conditionalFormatting sqref="E164:E200">
    <cfRule type="duplicateValues" dxfId="396" priority="118"/>
  </conditionalFormatting>
  <conditionalFormatting sqref="E164:E200">
    <cfRule type="duplicateValues" dxfId="395" priority="117"/>
  </conditionalFormatting>
  <conditionalFormatting sqref="E164:E200">
    <cfRule type="duplicateValues" dxfId="394" priority="115"/>
    <cfRule type="duplicateValues" dxfId="393" priority="116"/>
  </conditionalFormatting>
  <conditionalFormatting sqref="E164:E200">
    <cfRule type="duplicateValues" dxfId="392" priority="112"/>
    <cfRule type="duplicateValues" dxfId="391" priority="113"/>
    <cfRule type="duplicateValues" dxfId="390" priority="114"/>
  </conditionalFormatting>
  <conditionalFormatting sqref="E164:E200">
    <cfRule type="duplicateValues" dxfId="389" priority="107"/>
    <cfRule type="duplicateValues" dxfId="388" priority="111"/>
  </conditionalFormatting>
  <conditionalFormatting sqref="B164:B200">
    <cfRule type="duplicateValues" dxfId="387" priority="106"/>
    <cfRule type="duplicateValues" dxfId="386" priority="108"/>
    <cfRule type="duplicateValues" dxfId="385" priority="109"/>
    <cfRule type="duplicateValues" dxfId="384" priority="110"/>
  </conditionalFormatting>
  <conditionalFormatting sqref="E257:E1048576 E1:E200">
    <cfRule type="duplicateValues" dxfId="383" priority="105"/>
  </conditionalFormatting>
  <conditionalFormatting sqref="B211">
    <cfRule type="duplicateValues" dxfId="382" priority="51"/>
    <cfRule type="duplicateValues" dxfId="381" priority="52"/>
  </conditionalFormatting>
  <conditionalFormatting sqref="B211">
    <cfRule type="duplicateValues" dxfId="380" priority="50"/>
  </conditionalFormatting>
  <conditionalFormatting sqref="B211">
    <cfRule type="duplicateValues" dxfId="379" priority="48"/>
    <cfRule type="duplicateValues" dxfId="378" priority="49"/>
  </conditionalFormatting>
  <conditionalFormatting sqref="B211">
    <cfRule type="duplicateValues" dxfId="377" priority="45"/>
    <cfRule type="duplicateValues" dxfId="376" priority="46"/>
    <cfRule type="duplicateValues" dxfId="375" priority="47"/>
  </conditionalFormatting>
  <conditionalFormatting sqref="B211">
    <cfRule type="duplicateValues" dxfId="374" priority="44"/>
  </conditionalFormatting>
  <conditionalFormatting sqref="B211">
    <cfRule type="duplicateValues" dxfId="373" priority="41"/>
    <cfRule type="duplicateValues" dxfId="372" priority="42"/>
    <cfRule type="duplicateValues" dxfId="371" priority="43"/>
  </conditionalFormatting>
  <conditionalFormatting sqref="E211">
    <cfRule type="duplicateValues" dxfId="370" priority="40"/>
  </conditionalFormatting>
  <conditionalFormatting sqref="E211">
    <cfRule type="duplicateValues" dxfId="369" priority="39"/>
  </conditionalFormatting>
  <conditionalFormatting sqref="E211">
    <cfRule type="duplicateValues" dxfId="368" priority="37"/>
    <cfRule type="duplicateValues" dxfId="367" priority="38"/>
  </conditionalFormatting>
  <conditionalFormatting sqref="E211">
    <cfRule type="duplicateValues" dxfId="366" priority="34"/>
    <cfRule type="duplicateValues" dxfId="365" priority="35"/>
    <cfRule type="duplicateValues" dxfId="364" priority="36"/>
  </conditionalFormatting>
  <conditionalFormatting sqref="E211">
    <cfRule type="duplicateValues" dxfId="363" priority="31"/>
    <cfRule type="duplicateValues" dxfId="362" priority="32"/>
    <cfRule type="duplicateValues" dxfId="361" priority="33"/>
  </conditionalFormatting>
  <conditionalFormatting sqref="E211">
    <cfRule type="duplicateValues" dxfId="360" priority="29"/>
    <cfRule type="duplicateValues" dxfId="359" priority="30"/>
  </conditionalFormatting>
  <conditionalFormatting sqref="E211">
    <cfRule type="duplicateValues" dxfId="358" priority="27"/>
    <cfRule type="duplicateValues" dxfId="357" priority="28"/>
  </conditionalFormatting>
  <conditionalFormatting sqref="B211">
    <cfRule type="duplicateValues" dxfId="356" priority="25"/>
    <cfRule type="duplicateValues" dxfId="355" priority="26"/>
  </conditionalFormatting>
  <conditionalFormatting sqref="B211">
    <cfRule type="duplicateValues" dxfId="354" priority="24"/>
  </conditionalFormatting>
  <conditionalFormatting sqref="B211">
    <cfRule type="duplicateValues" dxfId="353" priority="21"/>
    <cfRule type="duplicateValues" dxfId="352" priority="22"/>
    <cfRule type="duplicateValues" dxfId="351" priority="23"/>
  </conditionalFormatting>
  <conditionalFormatting sqref="E211">
    <cfRule type="duplicateValues" dxfId="350" priority="20"/>
  </conditionalFormatting>
  <conditionalFormatting sqref="E211">
    <cfRule type="duplicateValues" dxfId="349" priority="18"/>
    <cfRule type="duplicateValues" dxfId="348" priority="19"/>
  </conditionalFormatting>
  <conditionalFormatting sqref="E211">
    <cfRule type="duplicateValues" dxfId="347" priority="15"/>
    <cfRule type="duplicateValues" dxfId="346" priority="16"/>
    <cfRule type="duplicateValues" dxfId="345" priority="17"/>
  </conditionalFormatting>
  <conditionalFormatting sqref="E211">
    <cfRule type="duplicateValues" dxfId="344" priority="14"/>
  </conditionalFormatting>
  <conditionalFormatting sqref="E211">
    <cfRule type="duplicateValues" dxfId="343" priority="13"/>
  </conditionalFormatting>
  <conditionalFormatting sqref="E211">
    <cfRule type="duplicateValues" dxfId="342" priority="11"/>
    <cfRule type="duplicateValues" dxfId="341" priority="12"/>
  </conditionalFormatting>
  <conditionalFormatting sqref="E211">
    <cfRule type="duplicateValues" dxfId="340" priority="8"/>
    <cfRule type="duplicateValues" dxfId="339" priority="9"/>
    <cfRule type="duplicateValues" dxfId="338" priority="10"/>
  </conditionalFormatting>
  <conditionalFormatting sqref="E211">
    <cfRule type="duplicateValues" dxfId="337" priority="3"/>
    <cfRule type="duplicateValues" dxfId="336" priority="7"/>
  </conditionalFormatting>
  <conditionalFormatting sqref="B211">
    <cfRule type="duplicateValues" dxfId="335" priority="2"/>
    <cfRule type="duplicateValues" dxfId="334" priority="4"/>
    <cfRule type="duplicateValues" dxfId="333" priority="5"/>
    <cfRule type="duplicateValues" dxfId="332" priority="6"/>
  </conditionalFormatting>
  <conditionalFormatting sqref="E211">
    <cfRule type="duplicateValues" dxfId="331" priority="1"/>
  </conditionalFormatting>
  <conditionalFormatting sqref="B201:B210 B212:B256">
    <cfRule type="duplicateValues" dxfId="15" priority="160776"/>
    <cfRule type="duplicateValues" dxfId="14" priority="160777"/>
  </conditionalFormatting>
  <conditionalFormatting sqref="B201:B210 B212:B256">
    <cfRule type="duplicateValues" dxfId="13" priority="160780"/>
  </conditionalFormatting>
  <conditionalFormatting sqref="B201:B210 B212:B256">
    <cfRule type="duplicateValues" dxfId="12" priority="160782"/>
    <cfRule type="duplicateValues" dxfId="11" priority="160783"/>
    <cfRule type="duplicateValues" dxfId="10" priority="160784"/>
  </conditionalFormatting>
  <conditionalFormatting sqref="E201:E210 E212:E256">
    <cfRule type="duplicateValues" dxfId="9" priority="160788"/>
  </conditionalFormatting>
  <conditionalFormatting sqref="E201:E210 E212:E256">
    <cfRule type="duplicateValues" dxfId="8" priority="160790"/>
    <cfRule type="duplicateValues" dxfId="7" priority="160791"/>
  </conditionalFormatting>
  <conditionalFormatting sqref="E201:E210 E212:E256">
    <cfRule type="duplicateValues" dxfId="6" priority="160794"/>
    <cfRule type="duplicateValues" dxfId="5" priority="160795"/>
    <cfRule type="duplicateValues" dxfId="4" priority="160796"/>
  </conditionalFormatting>
  <conditionalFormatting sqref="B201:B210 B212:B256">
    <cfRule type="duplicateValues" dxfId="3" priority="160800"/>
    <cfRule type="duplicateValues" dxfId="2" priority="160801"/>
    <cfRule type="duplicateValues" dxfId="1" priority="160802"/>
    <cfRule type="duplicateValues" dxfId="0" priority="160803"/>
  </conditionalFormatting>
  <hyperlinks>
    <hyperlink ref="B139" r:id="rId7" display="http://s460-helpdesk/CAisd/pdmweb.exe?OP=SEARCH+FACTORY=in+SKIPLIST=1+QBE.EQ.id=3744007" xr:uid="{00000000-0004-0000-0700-000000000000}"/>
    <hyperlink ref="B138" r:id="rId8" display="http://s460-helpdesk/CAisd/pdmweb.exe?OP=SEARCH+FACTORY=in+SKIPLIST=1+QBE.EQ.id=3744003" xr:uid="{00000000-0004-0000-0700-000001000000}"/>
    <hyperlink ref="B137" r:id="rId9" display="http://s460-helpdesk/CAisd/pdmweb.exe?OP=SEARCH+FACTORY=in+SKIPLIST=1+QBE.EQ.id=3744001" xr:uid="{00000000-0004-0000-0700-000002000000}"/>
    <hyperlink ref="B136" r:id="rId10" display="http://s460-helpdesk/CAisd/pdmweb.exe?OP=SEARCH+FACTORY=in+SKIPLIST=1+QBE.EQ.id=3743996" xr:uid="{00000000-0004-0000-0700-000003000000}"/>
    <hyperlink ref="B135" r:id="rId11" display="http://s460-helpdesk/CAisd/pdmweb.exe?OP=SEARCH+FACTORY=in+SKIPLIST=1+QBE.EQ.id=3743994" xr:uid="{00000000-0004-0000-0700-000004000000}"/>
    <hyperlink ref="B134" r:id="rId12" display="http://s460-helpdesk/CAisd/pdmweb.exe?OP=SEARCH+FACTORY=in+SKIPLIST=1+QBE.EQ.id=3743993" xr:uid="{00000000-0004-0000-0700-000005000000}"/>
    <hyperlink ref="B133" r:id="rId13" display="http://s460-helpdesk/CAisd/pdmweb.exe?OP=SEARCH+FACTORY=in+SKIPLIST=1+QBE.EQ.id=3743990" xr:uid="{00000000-0004-0000-0700-000006000000}"/>
    <hyperlink ref="B132" r:id="rId14" display="http://s460-helpdesk/CAisd/pdmweb.exe?OP=SEARCH+FACTORY=in+SKIPLIST=1+QBE.EQ.id=3743983" xr:uid="{00000000-0004-0000-0700-000007000000}"/>
    <hyperlink ref="B131" r:id="rId15" display="http://s460-helpdesk/CAisd/pdmweb.exe?OP=SEARCH+FACTORY=in+SKIPLIST=1+QBE.EQ.id=3743976" xr:uid="{00000000-0004-0000-0700-000008000000}"/>
    <hyperlink ref="B130" r:id="rId16" display="http://s460-helpdesk/CAisd/pdmweb.exe?OP=SEARCH+FACTORY=in+SKIPLIST=1+QBE.EQ.id=3743971" xr:uid="{00000000-0004-0000-0700-000009000000}"/>
    <hyperlink ref="B129" r:id="rId17" display="http://s460-helpdesk/CAisd/pdmweb.exe?OP=SEARCH+FACTORY=in+SKIPLIST=1+QBE.EQ.id=3743968" xr:uid="{00000000-0004-0000-0700-00000A000000}"/>
    <hyperlink ref="B128" r:id="rId18" display="http://s460-helpdesk/CAisd/pdmweb.exe?OP=SEARCH+FACTORY=in+SKIPLIST=1+QBE.EQ.id=3743956" xr:uid="{00000000-0004-0000-0700-00000B000000}"/>
    <hyperlink ref="B127" r:id="rId19" display="http://s460-helpdesk/CAisd/pdmweb.exe?OP=SEARCH+FACTORY=in+SKIPLIST=1+QBE.EQ.id=3743954" xr:uid="{00000000-0004-0000-0700-00000C000000}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7"/>
  <sheetViews>
    <sheetView topLeftCell="A92" zoomScale="70" zoomScaleNormal="70" workbookViewId="0">
      <selection sqref="A1:E1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2535</v>
      </c>
      <c r="G1" s="21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4" t="s">
        <v>2605</v>
      </c>
      <c r="B2" s="215"/>
      <c r="C2" s="215"/>
      <c r="D2" s="215"/>
      <c r="E2" s="216"/>
      <c r="F2" s="97" t="s">
        <v>2534</v>
      </c>
      <c r="G2" s="96">
        <f>G3+G4</f>
        <v>252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3</v>
      </c>
    </row>
    <row r="3" spans="1:11" ht="15" customHeight="1" x14ac:dyDescent="0.25">
      <c r="A3" s="217"/>
      <c r="B3" s="183"/>
      <c r="C3" s="218"/>
      <c r="D3" s="218"/>
      <c r="E3" s="219"/>
      <c r="F3" s="97" t="s">
        <v>2533</v>
      </c>
      <c r="G3" s="96">
        <f>COUNTIF(REPORTE!A:Q,"fuera de Servicio")</f>
        <v>81</v>
      </c>
      <c r="H3" s="97" t="s">
        <v>2610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0" t="s">
        <v>2405</v>
      </c>
      <c r="B4" s="146">
        <v>44461.708333333336</v>
      </c>
      <c r="C4" s="220"/>
      <c r="D4" s="220"/>
      <c r="E4" s="221"/>
      <c r="F4" s="97" t="s">
        <v>2530</v>
      </c>
      <c r="G4" s="96">
        <f>COUNTIF(REPORTE!A:Q,"En Servicio")</f>
        <v>171</v>
      </c>
      <c r="H4" s="97" t="s">
        <v>2609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220"/>
      <c r="D5" s="220"/>
      <c r="E5" s="221"/>
      <c r="F5" s="97" t="s">
        <v>2531</v>
      </c>
      <c r="G5" s="96">
        <f>COUNTIF(REPORTE!A:Q,"REINICIO EXITOSO")</f>
        <v>7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206"/>
      <c r="B6" s="207"/>
      <c r="C6" s="222"/>
      <c r="D6" s="222"/>
      <c r="E6" s="223"/>
      <c r="F6" s="97" t="s">
        <v>2532</v>
      </c>
      <c r="G6" s="96">
        <f>COUNTIF(REPORTE!A:Q,"CARGA EXITOSA")</f>
        <v>4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3" t="s">
        <v>2557</v>
      </c>
      <c r="B7" s="204"/>
      <c r="C7" s="204"/>
      <c r="D7" s="204"/>
      <c r="E7" s="205"/>
      <c r="F7" s="97" t="s">
        <v>2608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2623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2623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9"/>
      <c r="D11" s="169"/>
      <c r="E11" s="169"/>
    </row>
    <row r="12" spans="1:11" s="119" customFormat="1" ht="18.75" customHeight="1" x14ac:dyDescent="0.25">
      <c r="A12" s="206"/>
      <c r="B12" s="207"/>
      <c r="C12" s="207"/>
      <c r="D12" s="207"/>
      <c r="E12" s="208"/>
    </row>
    <row r="13" spans="1:11" s="119" customFormat="1" ht="18.75" customHeight="1" thickBot="1" x14ac:dyDescent="0.3">
      <c r="A13" s="203" t="s">
        <v>2558</v>
      </c>
      <c r="B13" s="204"/>
      <c r="C13" s="204"/>
      <c r="D13" s="204"/>
      <c r="E13" s="205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3" t="s">
        <v>2410</v>
      </c>
      <c r="E14" s="174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2624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2624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3"/>
      <c r="D17" s="194"/>
      <c r="E17" s="195"/>
    </row>
    <row r="18" spans="1:5" s="119" customFormat="1" ht="15.75" thickBot="1" x14ac:dyDescent="0.3">
      <c r="A18" s="196"/>
      <c r="B18" s="187"/>
      <c r="C18" s="187"/>
      <c r="D18" s="187"/>
      <c r="E18" s="188"/>
    </row>
    <row r="19" spans="1:5" s="106" customFormat="1" ht="18.75" thickBot="1" x14ac:dyDescent="0.3">
      <c r="A19" s="170" t="s">
        <v>2461</v>
      </c>
      <c r="B19" s="171"/>
      <c r="C19" s="171"/>
      <c r="D19" s="171"/>
      <c r="E19" s="17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2638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2654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2650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2697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2632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2687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2671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2668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2718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2699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3"/>
      <c r="D67" s="194"/>
      <c r="E67" s="195"/>
    </row>
    <row r="68" spans="1:6" s="106" customFormat="1" ht="18" customHeight="1" thickBot="1" x14ac:dyDescent="0.3">
      <c r="A68" s="196"/>
      <c r="B68" s="187"/>
      <c r="C68" s="187"/>
      <c r="D68" s="187"/>
      <c r="E68" s="188"/>
    </row>
    <row r="69" spans="1:6" s="106" customFormat="1" ht="18" customHeight="1" thickBot="1" x14ac:dyDescent="0.3">
      <c r="A69" s="197" t="s">
        <v>2433</v>
      </c>
      <c r="B69" s="198"/>
      <c r="C69" s="198"/>
      <c r="D69" s="198"/>
      <c r="E69" s="199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0"/>
      <c r="D83" s="201"/>
      <c r="E83" s="202"/>
      <c r="F83" s="119"/>
    </row>
    <row r="84" spans="1:6" ht="18.75" customHeight="1" thickBot="1" x14ac:dyDescent="0.3">
      <c r="A84" s="196"/>
      <c r="B84" s="187"/>
      <c r="C84" s="187"/>
      <c r="D84" s="187"/>
      <c r="E84" s="188"/>
      <c r="F84" s="119"/>
    </row>
    <row r="85" spans="1:6" ht="18.75" customHeight="1" thickBot="1" x14ac:dyDescent="0.3">
      <c r="A85" s="175" t="s">
        <v>2571</v>
      </c>
      <c r="B85" s="176"/>
      <c r="C85" s="176"/>
      <c r="D85" s="176"/>
      <c r="E85" s="17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2658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2658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2738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2738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2738</v>
      </c>
      <c r="E91" s="144" t="s">
        <v>2640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2738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2738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2738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2738</v>
      </c>
      <c r="E95" s="144" t="s">
        <v>2672</v>
      </c>
    </row>
    <row r="96" spans="1:6" ht="18.75" thickBot="1" x14ac:dyDescent="0.3">
      <c r="A96" s="141" t="s">
        <v>2460</v>
      </c>
      <c r="B96" s="137">
        <f>COUNT(B87:B95)</f>
        <v>9</v>
      </c>
      <c r="C96" s="178"/>
      <c r="D96" s="179"/>
      <c r="E96" s="180"/>
    </row>
    <row r="97" spans="1:5" ht="15.75" thickBot="1" x14ac:dyDescent="0.3">
      <c r="A97" s="181"/>
      <c r="B97" s="182"/>
      <c r="C97" s="183"/>
      <c r="D97" s="183"/>
      <c r="E97" s="184"/>
    </row>
    <row r="98" spans="1:5" ht="18.75" customHeight="1" thickBot="1" x14ac:dyDescent="0.3">
      <c r="A98" s="189" t="s">
        <v>2462</v>
      </c>
      <c r="B98" s="190"/>
      <c r="C98" s="185"/>
      <c r="D98" s="185"/>
      <c r="E98" s="186"/>
    </row>
    <row r="99" spans="1:5" ht="18.75" customHeight="1" thickBot="1" x14ac:dyDescent="0.3">
      <c r="A99" s="191">
        <f>+B67+B83+B96</f>
        <v>63</v>
      </c>
      <c r="B99" s="192"/>
      <c r="C99" s="185"/>
      <c r="D99" s="185"/>
      <c r="E99" s="186"/>
    </row>
    <row r="100" spans="1:5" ht="18.75" customHeight="1" thickBot="1" x14ac:dyDescent="0.3">
      <c r="A100" s="181"/>
      <c r="B100" s="182"/>
      <c r="C100" s="187"/>
      <c r="D100" s="187"/>
      <c r="E100" s="188"/>
    </row>
    <row r="101" spans="1:5" ht="18.75" customHeight="1" thickBot="1" x14ac:dyDescent="0.3">
      <c r="A101" s="170" t="s">
        <v>2463</v>
      </c>
      <c r="B101" s="171"/>
      <c r="C101" s="171"/>
      <c r="D101" s="171"/>
      <c r="E101" s="172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3" t="s">
        <v>2410</v>
      </c>
      <c r="E102" s="174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167" t="s">
        <v>2573</v>
      </c>
      <c r="E103" s="168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167" t="s">
        <v>2573</v>
      </c>
      <c r="E104" s="168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167" t="s">
        <v>2573</v>
      </c>
      <c r="E105" s="168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167" t="s">
        <v>2573</v>
      </c>
      <c r="E106" s="168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167" t="s">
        <v>2573</v>
      </c>
      <c r="E107" s="168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167" t="s">
        <v>2573</v>
      </c>
      <c r="E108" s="168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167" t="s">
        <v>2573</v>
      </c>
      <c r="E109" s="168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167" t="s">
        <v>2573</v>
      </c>
      <c r="E110" s="168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167" t="s">
        <v>2573</v>
      </c>
      <c r="E111" s="168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167" t="s">
        <v>2573</v>
      </c>
      <c r="E112" s="168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167" t="s">
        <v>2573</v>
      </c>
      <c r="E113" s="168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167" t="s">
        <v>2573</v>
      </c>
      <c r="E114" s="168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167" t="s">
        <v>2573</v>
      </c>
      <c r="E115" s="168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167" t="s">
        <v>2739</v>
      </c>
      <c r="E116" s="168"/>
    </row>
    <row r="117" spans="1:5" ht="18" x14ac:dyDescent="0.25">
      <c r="A117" s="148" t="s">
        <v>2460</v>
      </c>
      <c r="B117" s="149">
        <f>COUNT(B103:B116)</f>
        <v>14</v>
      </c>
      <c r="C117" s="169"/>
      <c r="D117" s="169"/>
      <c r="E117" s="169"/>
    </row>
  </sheetData>
  <mergeCells count="43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A13:E13"/>
    <mergeCell ref="D14:E14"/>
    <mergeCell ref="C17:E17"/>
    <mergeCell ref="A18:E18"/>
    <mergeCell ref="A19:E19"/>
    <mergeCell ref="C67:E67"/>
    <mergeCell ref="A68:E68"/>
    <mergeCell ref="A69:E69"/>
    <mergeCell ref="C83:E83"/>
    <mergeCell ref="A84:E84"/>
    <mergeCell ref="A85:E85"/>
    <mergeCell ref="C96:E96"/>
    <mergeCell ref="A97:B97"/>
    <mergeCell ref="C97:E100"/>
    <mergeCell ref="A98:B98"/>
    <mergeCell ref="A99:B99"/>
    <mergeCell ref="A100:B100"/>
    <mergeCell ref="A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6:E116"/>
    <mergeCell ref="C117:E117"/>
    <mergeCell ref="D111:E111"/>
    <mergeCell ref="D112:E112"/>
    <mergeCell ref="D113:E113"/>
    <mergeCell ref="D114:E114"/>
    <mergeCell ref="D115:E115"/>
  </mergeCells>
  <phoneticPr fontId="45" type="noConversion"/>
  <hyperlinks>
    <hyperlink ref="E37" r:id="rId1" display="javascript:do_default(49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0" priority="1608"/>
  </conditionalFormatting>
  <conditionalFormatting sqref="B61:B67">
    <cfRule type="duplicateValues" dxfId="329" priority="1607"/>
  </conditionalFormatting>
  <conditionalFormatting sqref="B57:B60">
    <cfRule type="duplicateValues" dxfId="328" priority="1605"/>
  </conditionalFormatting>
  <conditionalFormatting sqref="B57:B60">
    <cfRule type="duplicateValues" dxfId="327" priority="1606"/>
  </conditionalFormatting>
  <conditionalFormatting sqref="B53:B56">
    <cfRule type="duplicateValues" dxfId="326" priority="1604"/>
  </conditionalFormatting>
  <conditionalFormatting sqref="B29:B33">
    <cfRule type="duplicateValues" dxfId="325" priority="248"/>
  </conditionalFormatting>
  <conditionalFormatting sqref="B29:B33">
    <cfRule type="duplicateValues" dxfId="324" priority="247"/>
  </conditionalFormatting>
  <conditionalFormatting sqref="B29:B33">
    <cfRule type="duplicateValues" dxfId="323" priority="245"/>
    <cfRule type="duplicateValues" dxfId="322" priority="246"/>
  </conditionalFormatting>
  <conditionalFormatting sqref="B29:B33">
    <cfRule type="duplicateValues" dxfId="321" priority="242"/>
    <cfRule type="duplicateValues" dxfId="320" priority="243"/>
    <cfRule type="duplicateValues" dxfId="319" priority="244"/>
  </conditionalFormatting>
  <conditionalFormatting sqref="B29:B33">
    <cfRule type="duplicateValues" dxfId="318" priority="239"/>
    <cfRule type="duplicateValues" dxfId="317" priority="240"/>
    <cfRule type="duplicateValues" dxfId="316" priority="241"/>
  </conditionalFormatting>
  <conditionalFormatting sqref="B29:B33">
    <cfRule type="duplicateValues" dxfId="315" priority="237"/>
    <cfRule type="duplicateValues" dxfId="314" priority="238"/>
  </conditionalFormatting>
  <conditionalFormatting sqref="B29:B33">
    <cfRule type="duplicateValues" dxfId="313" priority="235"/>
    <cfRule type="duplicateValues" dxfId="312" priority="236"/>
  </conditionalFormatting>
  <conditionalFormatting sqref="B29:B33">
    <cfRule type="duplicateValues" dxfId="311" priority="234"/>
  </conditionalFormatting>
  <conditionalFormatting sqref="B29:B33">
    <cfRule type="duplicateValues" dxfId="310" priority="232"/>
    <cfRule type="duplicateValues" dxfId="309" priority="233"/>
  </conditionalFormatting>
  <conditionalFormatting sqref="B29:B33">
    <cfRule type="duplicateValues" dxfId="308" priority="229"/>
    <cfRule type="duplicateValues" dxfId="307" priority="230"/>
    <cfRule type="duplicateValues" dxfId="306" priority="231"/>
  </conditionalFormatting>
  <conditionalFormatting sqref="B29:B33">
    <cfRule type="duplicateValues" dxfId="305" priority="228"/>
  </conditionalFormatting>
  <conditionalFormatting sqref="B29:B33">
    <cfRule type="duplicateValues" dxfId="304" priority="227"/>
  </conditionalFormatting>
  <conditionalFormatting sqref="B29:B33">
    <cfRule type="duplicateValues" dxfId="303" priority="225"/>
    <cfRule type="duplicateValues" dxfId="302" priority="226"/>
  </conditionalFormatting>
  <conditionalFormatting sqref="B29:B33">
    <cfRule type="duplicateValues" dxfId="301" priority="222"/>
    <cfRule type="duplicateValues" dxfId="300" priority="223"/>
    <cfRule type="duplicateValues" dxfId="299" priority="224"/>
  </conditionalFormatting>
  <conditionalFormatting sqref="B29:B33">
    <cfRule type="duplicateValues" dxfId="298" priority="220"/>
    <cfRule type="duplicateValues" dxfId="297" priority="221"/>
  </conditionalFormatting>
  <conditionalFormatting sqref="B34:B46">
    <cfRule type="duplicateValues" dxfId="296" priority="205"/>
  </conditionalFormatting>
  <conditionalFormatting sqref="B34:B46">
    <cfRule type="duplicateValues" dxfId="295" priority="204"/>
  </conditionalFormatting>
  <conditionalFormatting sqref="B34:B46">
    <cfRule type="duplicateValues" dxfId="294" priority="202"/>
    <cfRule type="duplicateValues" dxfId="293" priority="203"/>
  </conditionalFormatting>
  <conditionalFormatting sqref="B34:B46">
    <cfRule type="duplicateValues" dxfId="292" priority="199"/>
    <cfRule type="duplicateValues" dxfId="291" priority="200"/>
    <cfRule type="duplicateValues" dxfId="290" priority="201"/>
  </conditionalFormatting>
  <conditionalFormatting sqref="B34:B46">
    <cfRule type="duplicateValues" dxfId="289" priority="196"/>
    <cfRule type="duplicateValues" dxfId="288" priority="197"/>
    <cfRule type="duplicateValues" dxfId="287" priority="198"/>
  </conditionalFormatting>
  <conditionalFormatting sqref="B34:B46">
    <cfRule type="duplicateValues" dxfId="286" priority="194"/>
    <cfRule type="duplicateValues" dxfId="285" priority="195"/>
  </conditionalFormatting>
  <conditionalFormatting sqref="B34:B46">
    <cfRule type="duplicateValues" dxfId="284" priority="192"/>
    <cfRule type="duplicateValues" dxfId="283" priority="193"/>
  </conditionalFormatting>
  <conditionalFormatting sqref="B34:B46">
    <cfRule type="duplicateValues" dxfId="282" priority="191"/>
  </conditionalFormatting>
  <conditionalFormatting sqref="B34:B46">
    <cfRule type="duplicateValues" dxfId="281" priority="189"/>
    <cfRule type="duplicateValues" dxfId="280" priority="190"/>
  </conditionalFormatting>
  <conditionalFormatting sqref="B34:B46">
    <cfRule type="duplicateValues" dxfId="279" priority="186"/>
    <cfRule type="duplicateValues" dxfId="278" priority="187"/>
    <cfRule type="duplicateValues" dxfId="277" priority="188"/>
  </conditionalFormatting>
  <conditionalFormatting sqref="B34:B46">
    <cfRule type="duplicateValues" dxfId="276" priority="185"/>
  </conditionalFormatting>
  <conditionalFormatting sqref="B34:B46">
    <cfRule type="duplicateValues" dxfId="275" priority="184"/>
  </conditionalFormatting>
  <conditionalFormatting sqref="B34:B46">
    <cfRule type="duplicateValues" dxfId="274" priority="182"/>
    <cfRule type="duplicateValues" dxfId="273" priority="183"/>
  </conditionalFormatting>
  <conditionalFormatting sqref="B34:B46">
    <cfRule type="duplicateValues" dxfId="272" priority="179"/>
    <cfRule type="duplicateValues" dxfId="271" priority="180"/>
    <cfRule type="duplicateValues" dxfId="270" priority="181"/>
  </conditionalFormatting>
  <conditionalFormatting sqref="B34:B46">
    <cfRule type="duplicateValues" dxfId="269" priority="177"/>
    <cfRule type="duplicateValues" dxfId="268" priority="178"/>
  </conditionalFormatting>
  <conditionalFormatting sqref="B47:B52">
    <cfRule type="duplicateValues" dxfId="267" priority="176"/>
  </conditionalFormatting>
  <conditionalFormatting sqref="B47:B52">
    <cfRule type="duplicateValues" dxfId="266" priority="175"/>
  </conditionalFormatting>
  <conditionalFormatting sqref="B47:B52">
    <cfRule type="duplicateValues" dxfId="265" priority="173"/>
    <cfRule type="duplicateValues" dxfId="264" priority="174"/>
  </conditionalFormatting>
  <conditionalFormatting sqref="B47:B52">
    <cfRule type="duplicateValues" dxfId="263" priority="170"/>
    <cfRule type="duplicateValues" dxfId="262" priority="171"/>
    <cfRule type="duplicateValues" dxfId="261" priority="172"/>
  </conditionalFormatting>
  <conditionalFormatting sqref="B47:B52">
    <cfRule type="duplicateValues" dxfId="260" priority="167"/>
    <cfRule type="duplicateValues" dxfId="259" priority="168"/>
    <cfRule type="duplicateValues" dxfId="258" priority="169"/>
  </conditionalFormatting>
  <conditionalFormatting sqref="B47:B52">
    <cfRule type="duplicateValues" dxfId="257" priority="165"/>
    <cfRule type="duplicateValues" dxfId="256" priority="166"/>
  </conditionalFormatting>
  <conditionalFormatting sqref="B47:B52">
    <cfRule type="duplicateValues" dxfId="255" priority="163"/>
    <cfRule type="duplicateValues" dxfId="254" priority="164"/>
  </conditionalFormatting>
  <conditionalFormatting sqref="B47:B52">
    <cfRule type="duplicateValues" dxfId="253" priority="162"/>
  </conditionalFormatting>
  <conditionalFormatting sqref="B47:B52">
    <cfRule type="duplicateValues" dxfId="252" priority="160"/>
    <cfRule type="duplicateValues" dxfId="251" priority="161"/>
  </conditionalFormatting>
  <conditionalFormatting sqref="B47:B52">
    <cfRule type="duplicateValues" dxfId="250" priority="157"/>
    <cfRule type="duplicateValues" dxfId="249" priority="158"/>
    <cfRule type="duplicateValues" dxfId="248" priority="159"/>
  </conditionalFormatting>
  <conditionalFormatting sqref="B47:B52">
    <cfRule type="duplicateValues" dxfId="247" priority="156"/>
  </conditionalFormatting>
  <conditionalFormatting sqref="B47:B52">
    <cfRule type="duplicateValues" dxfId="246" priority="155"/>
  </conditionalFormatting>
  <conditionalFormatting sqref="B47:B52">
    <cfRule type="duplicateValues" dxfId="245" priority="153"/>
    <cfRule type="duplicateValues" dxfId="244" priority="154"/>
  </conditionalFormatting>
  <conditionalFormatting sqref="B47:B52">
    <cfRule type="duplicateValues" dxfId="243" priority="150"/>
    <cfRule type="duplicateValues" dxfId="242" priority="151"/>
    <cfRule type="duplicateValues" dxfId="241" priority="152"/>
  </conditionalFormatting>
  <conditionalFormatting sqref="B47:B52">
    <cfRule type="duplicateValues" dxfId="240" priority="148"/>
    <cfRule type="duplicateValues" dxfId="239" priority="149"/>
  </conditionalFormatting>
  <conditionalFormatting sqref="B1:B16">
    <cfRule type="duplicateValues" dxfId="238" priority="59"/>
  </conditionalFormatting>
  <conditionalFormatting sqref="B1:B16">
    <cfRule type="duplicateValues" dxfId="237" priority="58"/>
  </conditionalFormatting>
  <conditionalFormatting sqref="B1:B16">
    <cfRule type="duplicateValues" dxfId="236" priority="56"/>
    <cfRule type="duplicateValues" dxfId="235" priority="57"/>
  </conditionalFormatting>
  <conditionalFormatting sqref="B1:B16">
    <cfRule type="duplicateValues" dxfId="234" priority="53"/>
    <cfRule type="duplicateValues" dxfId="233" priority="54"/>
    <cfRule type="duplicateValues" dxfId="232" priority="55"/>
  </conditionalFormatting>
  <conditionalFormatting sqref="B1:B16">
    <cfRule type="duplicateValues" dxfId="231" priority="50"/>
    <cfRule type="duplicateValues" dxfId="230" priority="51"/>
    <cfRule type="duplicateValues" dxfId="229" priority="52"/>
  </conditionalFormatting>
  <conditionalFormatting sqref="B1:B16">
    <cfRule type="duplicateValues" dxfId="228" priority="48"/>
    <cfRule type="duplicateValues" dxfId="227" priority="49"/>
  </conditionalFormatting>
  <conditionalFormatting sqref="B1:B16">
    <cfRule type="duplicateValues" dxfId="226" priority="46"/>
    <cfRule type="duplicateValues" dxfId="225" priority="47"/>
  </conditionalFormatting>
  <conditionalFormatting sqref="B1:B16">
    <cfRule type="duplicateValues" dxfId="224" priority="45"/>
  </conditionalFormatting>
  <conditionalFormatting sqref="B1:B16">
    <cfRule type="duplicateValues" dxfId="223" priority="43"/>
    <cfRule type="duplicateValues" dxfId="222" priority="44"/>
  </conditionalFormatting>
  <conditionalFormatting sqref="B1:B16">
    <cfRule type="duplicateValues" dxfId="221" priority="40"/>
    <cfRule type="duplicateValues" dxfId="220" priority="41"/>
    <cfRule type="duplicateValues" dxfId="219" priority="42"/>
  </conditionalFormatting>
  <conditionalFormatting sqref="B1:B16">
    <cfRule type="duplicateValues" dxfId="218" priority="39"/>
  </conditionalFormatting>
  <conditionalFormatting sqref="B1:B16">
    <cfRule type="duplicateValues" dxfId="217" priority="38"/>
  </conditionalFormatting>
  <conditionalFormatting sqref="B1:B16">
    <cfRule type="duplicateValues" dxfId="216" priority="36"/>
    <cfRule type="duplicateValues" dxfId="215" priority="37"/>
  </conditionalFormatting>
  <conditionalFormatting sqref="B1:B16">
    <cfRule type="duplicateValues" dxfId="214" priority="33"/>
    <cfRule type="duplicateValues" dxfId="213" priority="34"/>
    <cfRule type="duplicateValues" dxfId="212" priority="35"/>
  </conditionalFormatting>
  <conditionalFormatting sqref="B1:B16">
    <cfRule type="duplicateValues" dxfId="211" priority="31"/>
    <cfRule type="duplicateValues" dxfId="210" priority="32"/>
  </conditionalFormatting>
  <conditionalFormatting sqref="B23:B28">
    <cfRule type="duplicateValues" dxfId="209" priority="89"/>
  </conditionalFormatting>
  <conditionalFormatting sqref="B23:B28">
    <cfRule type="duplicateValues" dxfId="208" priority="88"/>
  </conditionalFormatting>
  <conditionalFormatting sqref="B23:B28">
    <cfRule type="duplicateValues" dxfId="207" priority="86"/>
    <cfRule type="duplicateValues" dxfId="206" priority="87"/>
  </conditionalFormatting>
  <conditionalFormatting sqref="B23:B28">
    <cfRule type="duplicateValues" dxfId="205" priority="83"/>
    <cfRule type="duplicateValues" dxfId="204" priority="84"/>
    <cfRule type="duplicateValues" dxfId="203" priority="85"/>
  </conditionalFormatting>
  <conditionalFormatting sqref="B23:B28">
    <cfRule type="duplicateValues" dxfId="202" priority="80"/>
    <cfRule type="duplicateValues" dxfId="201" priority="81"/>
    <cfRule type="duplicateValues" dxfId="200" priority="82"/>
  </conditionalFormatting>
  <conditionalFormatting sqref="B23:B28">
    <cfRule type="duplicateValues" dxfId="199" priority="78"/>
    <cfRule type="duplicateValues" dxfId="198" priority="79"/>
  </conditionalFormatting>
  <conditionalFormatting sqref="B23:B28">
    <cfRule type="duplicateValues" dxfId="197" priority="76"/>
    <cfRule type="duplicateValues" dxfId="196" priority="77"/>
  </conditionalFormatting>
  <conditionalFormatting sqref="B23:B28">
    <cfRule type="duplicateValues" dxfId="195" priority="75"/>
  </conditionalFormatting>
  <conditionalFormatting sqref="B23:B28">
    <cfRule type="duplicateValues" dxfId="194" priority="73"/>
    <cfRule type="duplicateValues" dxfId="193" priority="74"/>
  </conditionalFormatting>
  <conditionalFormatting sqref="B23:B28">
    <cfRule type="duplicateValues" dxfId="192" priority="70"/>
    <cfRule type="duplicateValues" dxfId="191" priority="71"/>
    <cfRule type="duplicateValues" dxfId="190" priority="72"/>
  </conditionalFormatting>
  <conditionalFormatting sqref="B23:B28">
    <cfRule type="duplicateValues" dxfId="189" priority="69"/>
  </conditionalFormatting>
  <conditionalFormatting sqref="B23:B28">
    <cfRule type="duplicateValues" dxfId="188" priority="68"/>
  </conditionalFormatting>
  <conditionalFormatting sqref="B23:B28">
    <cfRule type="duplicateValues" dxfId="187" priority="66"/>
    <cfRule type="duplicateValues" dxfId="186" priority="67"/>
  </conditionalFormatting>
  <conditionalFormatting sqref="B23:B28">
    <cfRule type="duplicateValues" dxfId="185" priority="63"/>
    <cfRule type="duplicateValues" dxfId="184" priority="64"/>
    <cfRule type="duplicateValues" dxfId="183" priority="65"/>
  </conditionalFormatting>
  <conditionalFormatting sqref="B23:B28">
    <cfRule type="duplicateValues" dxfId="182" priority="61"/>
    <cfRule type="duplicateValues" dxfId="181" priority="62"/>
  </conditionalFormatting>
  <conditionalFormatting sqref="B23:B28">
    <cfRule type="duplicateValues" dxfId="180" priority="60"/>
  </conditionalFormatting>
  <conditionalFormatting sqref="B17:B22">
    <cfRule type="duplicateValues" dxfId="179" priority="30"/>
  </conditionalFormatting>
  <conditionalFormatting sqref="B17:B22">
    <cfRule type="duplicateValues" dxfId="178" priority="29"/>
  </conditionalFormatting>
  <conditionalFormatting sqref="B17:B22">
    <cfRule type="duplicateValues" dxfId="177" priority="27"/>
    <cfRule type="duplicateValues" dxfId="176" priority="28"/>
  </conditionalFormatting>
  <conditionalFormatting sqref="B17:B22">
    <cfRule type="duplicateValues" dxfId="175" priority="24"/>
    <cfRule type="duplicateValues" dxfId="174" priority="25"/>
    <cfRule type="duplicateValues" dxfId="173" priority="26"/>
  </conditionalFormatting>
  <conditionalFormatting sqref="B17:B22">
    <cfRule type="duplicateValues" dxfId="172" priority="21"/>
    <cfRule type="duplicateValues" dxfId="171" priority="22"/>
    <cfRule type="duplicateValues" dxfId="170" priority="23"/>
  </conditionalFormatting>
  <conditionalFormatting sqref="B17:B22">
    <cfRule type="duplicateValues" dxfId="169" priority="19"/>
    <cfRule type="duplicateValues" dxfId="168" priority="20"/>
  </conditionalFormatting>
  <conditionalFormatting sqref="B17:B22">
    <cfRule type="duplicateValues" dxfId="167" priority="17"/>
    <cfRule type="duplicateValues" dxfId="166" priority="18"/>
  </conditionalFormatting>
  <conditionalFormatting sqref="B17:B22">
    <cfRule type="duplicateValues" dxfId="165" priority="16"/>
  </conditionalFormatting>
  <conditionalFormatting sqref="B17:B22">
    <cfRule type="duplicateValues" dxfId="164" priority="14"/>
    <cfRule type="duplicateValues" dxfId="163" priority="15"/>
  </conditionalFormatting>
  <conditionalFormatting sqref="B17:B22">
    <cfRule type="duplicateValues" dxfId="162" priority="11"/>
    <cfRule type="duplicateValues" dxfId="161" priority="12"/>
    <cfRule type="duplicateValues" dxfId="160" priority="13"/>
  </conditionalFormatting>
  <conditionalFormatting sqref="B17:B22">
    <cfRule type="duplicateValues" dxfId="159" priority="10"/>
  </conditionalFormatting>
  <conditionalFormatting sqref="B17:B22">
    <cfRule type="duplicateValues" dxfId="158" priority="9"/>
  </conditionalFormatting>
  <conditionalFormatting sqref="B17:B22">
    <cfRule type="duplicateValues" dxfId="157" priority="7"/>
    <cfRule type="duplicateValues" dxfId="156" priority="8"/>
  </conditionalFormatting>
  <conditionalFormatting sqref="B17:B22">
    <cfRule type="duplicateValues" dxfId="155" priority="4"/>
    <cfRule type="duplicateValues" dxfId="154" priority="5"/>
    <cfRule type="duplicateValues" dxfId="153" priority="6"/>
  </conditionalFormatting>
  <conditionalFormatting sqref="B17:B22">
    <cfRule type="duplicateValues" dxfId="152" priority="2"/>
    <cfRule type="duplicateValues" dxfId="151" priority="3"/>
  </conditionalFormatting>
  <conditionalFormatting sqref="B1:B22">
    <cfRule type="duplicateValues" dxfId="15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64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49" priority="24"/>
  </conditionalFormatting>
  <conditionalFormatting sqref="A830">
    <cfRule type="duplicateValues" dxfId="148" priority="23"/>
  </conditionalFormatting>
  <conditionalFormatting sqref="A831">
    <cfRule type="duplicateValues" dxfId="147" priority="22"/>
  </conditionalFormatting>
  <conditionalFormatting sqref="A832">
    <cfRule type="duplicateValues" dxfId="146" priority="21"/>
  </conditionalFormatting>
  <conditionalFormatting sqref="A833">
    <cfRule type="duplicateValues" dxfId="145" priority="20"/>
  </conditionalFormatting>
  <conditionalFormatting sqref="A845:A1048576 A1:A833">
    <cfRule type="duplicateValues" dxfId="144" priority="19"/>
  </conditionalFormatting>
  <conditionalFormatting sqref="A834:A840">
    <cfRule type="duplicateValues" dxfId="143" priority="18"/>
  </conditionalFormatting>
  <conditionalFormatting sqref="A834:A840">
    <cfRule type="duplicateValues" dxfId="142" priority="17"/>
  </conditionalFormatting>
  <conditionalFormatting sqref="A845:A1048576 A1:A840">
    <cfRule type="duplicateValues" dxfId="141" priority="16"/>
  </conditionalFormatting>
  <conditionalFormatting sqref="A841">
    <cfRule type="duplicateValues" dxfId="140" priority="15"/>
  </conditionalFormatting>
  <conditionalFormatting sqref="A841">
    <cfRule type="duplicateValues" dxfId="139" priority="14"/>
  </conditionalFormatting>
  <conditionalFormatting sqref="A841">
    <cfRule type="duplicateValues" dxfId="138" priority="13"/>
  </conditionalFormatting>
  <conditionalFormatting sqref="A842">
    <cfRule type="duplicateValues" dxfId="137" priority="12"/>
  </conditionalFormatting>
  <conditionalFormatting sqref="A842">
    <cfRule type="duplicateValues" dxfId="136" priority="11"/>
  </conditionalFormatting>
  <conditionalFormatting sqref="A842">
    <cfRule type="duplicateValues" dxfId="135" priority="10"/>
  </conditionalFormatting>
  <conditionalFormatting sqref="A1:A842 A845:A1048576">
    <cfRule type="duplicateValues" dxfId="134" priority="9"/>
  </conditionalFormatting>
  <conditionalFormatting sqref="A843">
    <cfRule type="duplicateValues" dxfId="133" priority="8"/>
  </conditionalFormatting>
  <conditionalFormatting sqref="A843">
    <cfRule type="duplicateValues" dxfId="132" priority="7"/>
  </conditionalFormatting>
  <conditionalFormatting sqref="A843">
    <cfRule type="duplicateValues" dxfId="131" priority="6"/>
  </conditionalFormatting>
  <conditionalFormatting sqref="A843">
    <cfRule type="duplicateValues" dxfId="130" priority="5"/>
  </conditionalFormatting>
  <conditionalFormatting sqref="A844">
    <cfRule type="duplicateValues" dxfId="129" priority="4"/>
  </conditionalFormatting>
  <conditionalFormatting sqref="A844">
    <cfRule type="duplicateValues" dxfId="128" priority="3"/>
  </conditionalFormatting>
  <conditionalFormatting sqref="A844">
    <cfRule type="duplicateValues" dxfId="127" priority="2"/>
  </conditionalFormatting>
  <conditionalFormatting sqref="A844">
    <cfRule type="duplicateValues" dxfId="12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5" priority="26"/>
  </conditionalFormatting>
  <conditionalFormatting sqref="B5:B6">
    <cfRule type="duplicateValues" dxfId="124" priority="25"/>
  </conditionalFormatting>
  <conditionalFormatting sqref="A5:A6">
    <cfRule type="duplicateValues" dxfId="123" priority="23"/>
    <cfRule type="duplicateValues" dxfId="12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2021-09-24T01:15:33Z</dcterms:modified>
</cp:coreProperties>
</file>