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5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REPORTE!$A$4:$Q$4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A5" i="1"/>
  <c r="A6" i="1"/>
  <c r="A7" i="1"/>
  <c r="A8" i="1"/>
  <c r="A9" i="1"/>
  <c r="A10" i="1"/>
  <c r="A11" i="1"/>
  <c r="A12" i="1"/>
  <c r="A13" i="1"/>
  <c r="A14" i="1"/>
  <c r="A15" i="1"/>
  <c r="F33" i="1"/>
  <c r="G33" i="1"/>
  <c r="H33" i="1"/>
  <c r="I33" i="1"/>
  <c r="J33" i="1"/>
  <c r="K33" i="1"/>
  <c r="F29" i="1"/>
  <c r="G29" i="1"/>
  <c r="H29" i="1"/>
  <c r="I29" i="1"/>
  <c r="J29" i="1"/>
  <c r="K29" i="1"/>
  <c r="F31" i="1"/>
  <c r="G31" i="1"/>
  <c r="H31" i="1"/>
  <c r="I31" i="1"/>
  <c r="J31" i="1"/>
  <c r="K31" i="1"/>
  <c r="F110" i="1"/>
  <c r="G110" i="1"/>
  <c r="H110" i="1"/>
  <c r="I110" i="1"/>
  <c r="J110" i="1"/>
  <c r="K110" i="1"/>
  <c r="F34" i="1"/>
  <c r="G34" i="1"/>
  <c r="H34" i="1"/>
  <c r="I34" i="1"/>
  <c r="J34" i="1"/>
  <c r="K34" i="1"/>
  <c r="F144" i="1"/>
  <c r="G144" i="1"/>
  <c r="H144" i="1"/>
  <c r="I144" i="1"/>
  <c r="J144" i="1"/>
  <c r="K144" i="1"/>
  <c r="F185" i="1"/>
  <c r="G185" i="1"/>
  <c r="H185" i="1"/>
  <c r="I185" i="1"/>
  <c r="J185" i="1"/>
  <c r="K185" i="1"/>
  <c r="F98" i="1"/>
  <c r="G98" i="1"/>
  <c r="H98" i="1"/>
  <c r="I98" i="1"/>
  <c r="J98" i="1"/>
  <c r="K98" i="1"/>
  <c r="F46" i="1"/>
  <c r="G46" i="1"/>
  <c r="H46" i="1"/>
  <c r="I46" i="1"/>
  <c r="J46" i="1"/>
  <c r="K46" i="1"/>
  <c r="F140" i="1"/>
  <c r="G140" i="1"/>
  <c r="H140" i="1"/>
  <c r="I140" i="1"/>
  <c r="J140" i="1"/>
  <c r="K140" i="1"/>
  <c r="F176" i="1"/>
  <c r="G176" i="1"/>
  <c r="H176" i="1"/>
  <c r="I176" i="1"/>
  <c r="J176" i="1"/>
  <c r="K176" i="1"/>
  <c r="F177" i="1"/>
  <c r="G177" i="1"/>
  <c r="H177" i="1"/>
  <c r="I177" i="1"/>
  <c r="J177" i="1"/>
  <c r="K177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1" i="1"/>
  <c r="G131" i="1"/>
  <c r="H131" i="1"/>
  <c r="I131" i="1"/>
  <c r="J131" i="1"/>
  <c r="K131" i="1"/>
  <c r="F136" i="1"/>
  <c r="G136" i="1"/>
  <c r="H136" i="1"/>
  <c r="I136" i="1"/>
  <c r="J136" i="1"/>
  <c r="K136" i="1"/>
  <c r="F109" i="1"/>
  <c r="G109" i="1"/>
  <c r="H109" i="1"/>
  <c r="I109" i="1"/>
  <c r="J109" i="1"/>
  <c r="K109" i="1"/>
  <c r="F125" i="1"/>
  <c r="G125" i="1"/>
  <c r="H125" i="1"/>
  <c r="I125" i="1"/>
  <c r="J125" i="1"/>
  <c r="K125" i="1"/>
  <c r="F116" i="1"/>
  <c r="G116" i="1"/>
  <c r="H116" i="1"/>
  <c r="I116" i="1"/>
  <c r="J116" i="1"/>
  <c r="K116" i="1"/>
  <c r="F143" i="1"/>
  <c r="G143" i="1"/>
  <c r="H143" i="1"/>
  <c r="I143" i="1"/>
  <c r="J143" i="1"/>
  <c r="K143" i="1"/>
  <c r="F30" i="1"/>
  <c r="G30" i="1"/>
  <c r="H30" i="1"/>
  <c r="I30" i="1"/>
  <c r="J30" i="1"/>
  <c r="K30" i="1"/>
  <c r="F35" i="1"/>
  <c r="G35" i="1"/>
  <c r="H35" i="1"/>
  <c r="I35" i="1"/>
  <c r="J35" i="1"/>
  <c r="K35" i="1"/>
  <c r="F74" i="1"/>
  <c r="G74" i="1"/>
  <c r="H74" i="1"/>
  <c r="I74" i="1"/>
  <c r="J74" i="1"/>
  <c r="K74" i="1"/>
  <c r="F142" i="1"/>
  <c r="G142" i="1"/>
  <c r="H142" i="1"/>
  <c r="I142" i="1"/>
  <c r="J142" i="1"/>
  <c r="K142" i="1"/>
  <c r="F114" i="1"/>
  <c r="G114" i="1"/>
  <c r="H114" i="1"/>
  <c r="I114" i="1"/>
  <c r="J114" i="1"/>
  <c r="K114" i="1"/>
  <c r="F134" i="1"/>
  <c r="G134" i="1"/>
  <c r="H134" i="1"/>
  <c r="I134" i="1"/>
  <c r="J134" i="1"/>
  <c r="K134" i="1"/>
  <c r="F32" i="1"/>
  <c r="G32" i="1"/>
  <c r="H32" i="1"/>
  <c r="I32" i="1"/>
  <c r="J32" i="1"/>
  <c r="K32" i="1"/>
  <c r="F115" i="1"/>
  <c r="G115" i="1"/>
  <c r="H115" i="1"/>
  <c r="I115" i="1"/>
  <c r="J115" i="1"/>
  <c r="K115" i="1"/>
  <c r="F37" i="1"/>
  <c r="G37" i="1"/>
  <c r="H37" i="1"/>
  <c r="I37" i="1"/>
  <c r="J37" i="1"/>
  <c r="K37" i="1"/>
  <c r="F184" i="1"/>
  <c r="G184" i="1"/>
  <c r="H184" i="1"/>
  <c r="I184" i="1"/>
  <c r="J184" i="1"/>
  <c r="K184" i="1"/>
  <c r="F132" i="1"/>
  <c r="G132" i="1"/>
  <c r="H132" i="1"/>
  <c r="I132" i="1"/>
  <c r="J132" i="1"/>
  <c r="K132" i="1"/>
  <c r="F149" i="1"/>
  <c r="G149" i="1"/>
  <c r="H149" i="1"/>
  <c r="I149" i="1"/>
  <c r="J149" i="1"/>
  <c r="K149" i="1"/>
  <c r="F141" i="1"/>
  <c r="G141" i="1"/>
  <c r="H141" i="1"/>
  <c r="I141" i="1"/>
  <c r="J141" i="1"/>
  <c r="K141" i="1"/>
  <c r="F45" i="1"/>
  <c r="G45" i="1"/>
  <c r="H45" i="1"/>
  <c r="I45" i="1"/>
  <c r="J45" i="1"/>
  <c r="K45" i="1"/>
  <c r="F113" i="1"/>
  <c r="G113" i="1"/>
  <c r="H113" i="1"/>
  <c r="I113" i="1"/>
  <c r="J113" i="1"/>
  <c r="K113" i="1"/>
  <c r="F167" i="1"/>
  <c r="G167" i="1"/>
  <c r="H167" i="1"/>
  <c r="I167" i="1"/>
  <c r="J167" i="1"/>
  <c r="K167" i="1"/>
  <c r="F170" i="1"/>
  <c r="G170" i="1"/>
  <c r="H170" i="1"/>
  <c r="I170" i="1"/>
  <c r="J170" i="1"/>
  <c r="K170" i="1"/>
  <c r="F168" i="1"/>
  <c r="G168" i="1"/>
  <c r="H168" i="1"/>
  <c r="I168" i="1"/>
  <c r="J168" i="1"/>
  <c r="K168" i="1"/>
  <c r="F166" i="1"/>
  <c r="G166" i="1"/>
  <c r="H166" i="1"/>
  <c r="I166" i="1"/>
  <c r="J166" i="1"/>
  <c r="K166" i="1"/>
  <c r="F171" i="1"/>
  <c r="G171" i="1"/>
  <c r="H171" i="1"/>
  <c r="I171" i="1"/>
  <c r="J171" i="1"/>
  <c r="K171" i="1"/>
  <c r="F169" i="1"/>
  <c r="G169" i="1"/>
  <c r="H169" i="1"/>
  <c r="I169" i="1"/>
  <c r="J169" i="1"/>
  <c r="K169" i="1"/>
  <c r="F112" i="1"/>
  <c r="G112" i="1"/>
  <c r="H112" i="1"/>
  <c r="I112" i="1"/>
  <c r="J112" i="1"/>
  <c r="K112" i="1"/>
  <c r="F152" i="1"/>
  <c r="G152" i="1"/>
  <c r="H152" i="1"/>
  <c r="I152" i="1"/>
  <c r="J152" i="1"/>
  <c r="K152" i="1"/>
  <c r="F128" i="1"/>
  <c r="G128" i="1"/>
  <c r="H128" i="1"/>
  <c r="I128" i="1"/>
  <c r="J128" i="1"/>
  <c r="K128" i="1"/>
  <c r="F153" i="1"/>
  <c r="G153" i="1"/>
  <c r="H153" i="1"/>
  <c r="I153" i="1"/>
  <c r="J153" i="1"/>
  <c r="K153" i="1"/>
  <c r="F178" i="1"/>
  <c r="G178" i="1"/>
  <c r="H178" i="1"/>
  <c r="I178" i="1"/>
  <c r="J178" i="1"/>
  <c r="K178" i="1"/>
  <c r="F69" i="1"/>
  <c r="G69" i="1"/>
  <c r="H69" i="1"/>
  <c r="I69" i="1"/>
  <c r="J69" i="1"/>
  <c r="K69" i="1"/>
  <c r="F26" i="1"/>
  <c r="G26" i="1"/>
  <c r="H26" i="1"/>
  <c r="I26" i="1"/>
  <c r="J26" i="1"/>
  <c r="K26" i="1"/>
  <c r="F28" i="1"/>
  <c r="G28" i="1"/>
  <c r="H28" i="1"/>
  <c r="I28" i="1"/>
  <c r="J28" i="1"/>
  <c r="K28" i="1"/>
  <c r="F52" i="1"/>
  <c r="G52" i="1"/>
  <c r="H52" i="1"/>
  <c r="I52" i="1"/>
  <c r="J52" i="1"/>
  <c r="K52" i="1"/>
  <c r="F179" i="1"/>
  <c r="G179" i="1"/>
  <c r="H179" i="1"/>
  <c r="I179" i="1"/>
  <c r="J179" i="1"/>
  <c r="K179" i="1"/>
  <c r="F42" i="1"/>
  <c r="G42" i="1"/>
  <c r="H42" i="1"/>
  <c r="I42" i="1"/>
  <c r="J42" i="1"/>
  <c r="K42" i="1"/>
  <c r="F118" i="1"/>
  <c r="G118" i="1"/>
  <c r="H118" i="1"/>
  <c r="I118" i="1"/>
  <c r="J118" i="1"/>
  <c r="K118" i="1"/>
  <c r="F133" i="1"/>
  <c r="G133" i="1"/>
  <c r="H133" i="1"/>
  <c r="I133" i="1"/>
  <c r="J133" i="1"/>
  <c r="K133" i="1"/>
  <c r="F38" i="1"/>
  <c r="G38" i="1"/>
  <c r="H38" i="1"/>
  <c r="I38" i="1"/>
  <c r="J38" i="1"/>
  <c r="K38" i="1"/>
  <c r="F126" i="1"/>
  <c r="G126" i="1"/>
  <c r="H126" i="1"/>
  <c r="I126" i="1"/>
  <c r="J126" i="1"/>
  <c r="K126" i="1"/>
  <c r="F47" i="1"/>
  <c r="G47" i="1"/>
  <c r="H47" i="1"/>
  <c r="I47" i="1"/>
  <c r="J47" i="1"/>
  <c r="K47" i="1"/>
  <c r="F183" i="1"/>
  <c r="G183" i="1"/>
  <c r="H183" i="1"/>
  <c r="I183" i="1"/>
  <c r="J183" i="1"/>
  <c r="K183" i="1"/>
  <c r="F50" i="1"/>
  <c r="G50" i="1"/>
  <c r="H50" i="1"/>
  <c r="I50" i="1"/>
  <c r="J50" i="1"/>
  <c r="K50" i="1"/>
  <c r="F27" i="1"/>
  <c r="G27" i="1"/>
  <c r="H27" i="1"/>
  <c r="I27" i="1"/>
  <c r="J27" i="1"/>
  <c r="K27" i="1"/>
  <c r="F151" i="1"/>
  <c r="G151" i="1"/>
  <c r="H151" i="1"/>
  <c r="I151" i="1"/>
  <c r="J151" i="1"/>
  <c r="K151" i="1"/>
  <c r="F165" i="1"/>
  <c r="G165" i="1"/>
  <c r="H165" i="1"/>
  <c r="I165" i="1"/>
  <c r="J165" i="1"/>
  <c r="K165" i="1"/>
  <c r="F22" i="1"/>
  <c r="G22" i="1"/>
  <c r="H22" i="1"/>
  <c r="I22" i="1"/>
  <c r="J22" i="1"/>
  <c r="K22" i="1"/>
  <c r="F100" i="1"/>
  <c r="G100" i="1"/>
  <c r="H100" i="1"/>
  <c r="I100" i="1"/>
  <c r="J100" i="1"/>
  <c r="K100" i="1"/>
  <c r="F173" i="1"/>
  <c r="G173" i="1"/>
  <c r="H173" i="1"/>
  <c r="I173" i="1"/>
  <c r="J173" i="1"/>
  <c r="K173" i="1"/>
  <c r="F150" i="1"/>
  <c r="G150" i="1"/>
  <c r="H150" i="1"/>
  <c r="I150" i="1"/>
  <c r="J150" i="1"/>
  <c r="K150" i="1"/>
  <c r="F93" i="1"/>
  <c r="G93" i="1"/>
  <c r="H93" i="1"/>
  <c r="I93" i="1"/>
  <c r="J93" i="1"/>
  <c r="K93" i="1"/>
  <c r="F172" i="1"/>
  <c r="G172" i="1"/>
  <c r="H172" i="1"/>
  <c r="I172" i="1"/>
  <c r="J172" i="1"/>
  <c r="K172" i="1"/>
  <c r="F92" i="1"/>
  <c r="G92" i="1"/>
  <c r="H92" i="1"/>
  <c r="I92" i="1"/>
  <c r="J92" i="1"/>
  <c r="K92" i="1"/>
  <c r="F24" i="1"/>
  <c r="G24" i="1"/>
  <c r="H24" i="1"/>
  <c r="I24" i="1"/>
  <c r="J24" i="1"/>
  <c r="K24" i="1"/>
  <c r="F180" i="1"/>
  <c r="G180" i="1"/>
  <c r="H180" i="1"/>
  <c r="I180" i="1"/>
  <c r="J180" i="1"/>
  <c r="K180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20" i="1"/>
  <c r="G20" i="1"/>
  <c r="H20" i="1"/>
  <c r="I20" i="1"/>
  <c r="J20" i="1"/>
  <c r="K20" i="1"/>
  <c r="F75" i="1"/>
  <c r="G75" i="1"/>
  <c r="H75" i="1"/>
  <c r="I75" i="1"/>
  <c r="J75" i="1"/>
  <c r="K75" i="1"/>
  <c r="F68" i="1"/>
  <c r="G68" i="1"/>
  <c r="H68" i="1"/>
  <c r="I68" i="1"/>
  <c r="J68" i="1"/>
  <c r="K68" i="1"/>
  <c r="F67" i="1"/>
  <c r="G67" i="1"/>
  <c r="H67" i="1"/>
  <c r="I67" i="1"/>
  <c r="J67" i="1"/>
  <c r="K67" i="1"/>
  <c r="F65" i="1"/>
  <c r="G65" i="1"/>
  <c r="H65" i="1"/>
  <c r="I65" i="1"/>
  <c r="J65" i="1"/>
  <c r="K65" i="1"/>
  <c r="F64" i="1"/>
  <c r="G64" i="1"/>
  <c r="H64" i="1"/>
  <c r="I64" i="1"/>
  <c r="J64" i="1"/>
  <c r="K64" i="1"/>
  <c r="F62" i="1"/>
  <c r="G62" i="1"/>
  <c r="H62" i="1"/>
  <c r="I62" i="1"/>
  <c r="J62" i="1"/>
  <c r="K62" i="1"/>
  <c r="F58" i="1"/>
  <c r="G58" i="1"/>
  <c r="H58" i="1"/>
  <c r="I58" i="1"/>
  <c r="J58" i="1"/>
  <c r="K58" i="1"/>
  <c r="F80" i="1"/>
  <c r="G80" i="1"/>
  <c r="H80" i="1"/>
  <c r="I80" i="1"/>
  <c r="J80" i="1"/>
  <c r="K80" i="1"/>
  <c r="F129" i="1"/>
  <c r="G129" i="1"/>
  <c r="H129" i="1"/>
  <c r="I129" i="1"/>
  <c r="J129" i="1"/>
  <c r="K129" i="1"/>
  <c r="F108" i="1"/>
  <c r="G108" i="1"/>
  <c r="H108" i="1"/>
  <c r="I108" i="1"/>
  <c r="J108" i="1"/>
  <c r="K108" i="1"/>
  <c r="F130" i="1"/>
  <c r="G130" i="1"/>
  <c r="H130" i="1"/>
  <c r="I130" i="1"/>
  <c r="J130" i="1"/>
  <c r="K130" i="1"/>
  <c r="F78" i="1"/>
  <c r="G78" i="1"/>
  <c r="H78" i="1"/>
  <c r="I78" i="1"/>
  <c r="J78" i="1"/>
  <c r="K78" i="1"/>
  <c r="F164" i="1"/>
  <c r="G164" i="1"/>
  <c r="H164" i="1"/>
  <c r="I164" i="1"/>
  <c r="J164" i="1"/>
  <c r="K164" i="1"/>
  <c r="F160" i="1"/>
  <c r="G160" i="1"/>
  <c r="H160" i="1"/>
  <c r="I160" i="1"/>
  <c r="J160" i="1"/>
  <c r="K160" i="1"/>
  <c r="F161" i="1"/>
  <c r="G161" i="1"/>
  <c r="H161" i="1"/>
  <c r="I161" i="1"/>
  <c r="J161" i="1"/>
  <c r="K161" i="1"/>
  <c r="F127" i="1"/>
  <c r="G127" i="1"/>
  <c r="H127" i="1"/>
  <c r="I127" i="1"/>
  <c r="J127" i="1"/>
  <c r="K127" i="1"/>
  <c r="F77" i="1"/>
  <c r="G77" i="1"/>
  <c r="H77" i="1"/>
  <c r="I77" i="1"/>
  <c r="J77" i="1"/>
  <c r="K77" i="1"/>
  <c r="F146" i="1"/>
  <c r="G146" i="1"/>
  <c r="H146" i="1"/>
  <c r="I146" i="1"/>
  <c r="J146" i="1"/>
  <c r="K146" i="1"/>
  <c r="F76" i="1"/>
  <c r="G76" i="1"/>
  <c r="H76" i="1"/>
  <c r="I76" i="1"/>
  <c r="J76" i="1"/>
  <c r="K76" i="1"/>
  <c r="F73" i="1"/>
  <c r="G73" i="1"/>
  <c r="H73" i="1"/>
  <c r="I73" i="1"/>
  <c r="J73" i="1"/>
  <c r="K73" i="1"/>
  <c r="F72" i="1"/>
  <c r="G72" i="1"/>
  <c r="H72" i="1"/>
  <c r="I72" i="1"/>
  <c r="J72" i="1"/>
  <c r="K72" i="1"/>
  <c r="F99" i="1"/>
  <c r="G99" i="1"/>
  <c r="H99" i="1"/>
  <c r="I99" i="1"/>
  <c r="J99" i="1"/>
  <c r="K99" i="1"/>
  <c r="F154" i="1"/>
  <c r="G154" i="1"/>
  <c r="H154" i="1"/>
  <c r="I154" i="1"/>
  <c r="J154" i="1"/>
  <c r="K154" i="1"/>
  <c r="F53" i="1"/>
  <c r="G53" i="1"/>
  <c r="H53" i="1"/>
  <c r="I53" i="1"/>
  <c r="J53" i="1"/>
  <c r="K53" i="1"/>
  <c r="F16" i="1"/>
  <c r="G16" i="1"/>
  <c r="H16" i="1"/>
  <c r="I16" i="1"/>
  <c r="J16" i="1"/>
  <c r="K16" i="1"/>
  <c r="F156" i="1"/>
  <c r="G156" i="1"/>
  <c r="H156" i="1"/>
  <c r="I156" i="1"/>
  <c r="J156" i="1"/>
  <c r="K156" i="1"/>
  <c r="F71" i="1"/>
  <c r="G71" i="1"/>
  <c r="H71" i="1"/>
  <c r="I71" i="1"/>
  <c r="J71" i="1"/>
  <c r="K71" i="1"/>
  <c r="F94" i="1"/>
  <c r="G94" i="1"/>
  <c r="H94" i="1"/>
  <c r="I94" i="1"/>
  <c r="J94" i="1"/>
  <c r="K94" i="1"/>
  <c r="F85" i="1"/>
  <c r="G85" i="1"/>
  <c r="H85" i="1"/>
  <c r="I85" i="1"/>
  <c r="J85" i="1"/>
  <c r="K85" i="1"/>
  <c r="F89" i="1"/>
  <c r="G89" i="1"/>
  <c r="H89" i="1"/>
  <c r="I89" i="1"/>
  <c r="J89" i="1"/>
  <c r="K89" i="1"/>
  <c r="F70" i="1"/>
  <c r="G70" i="1"/>
  <c r="H70" i="1"/>
  <c r="I70" i="1"/>
  <c r="J70" i="1"/>
  <c r="K70" i="1"/>
  <c r="F148" i="1"/>
  <c r="G148" i="1"/>
  <c r="H148" i="1"/>
  <c r="I148" i="1"/>
  <c r="J148" i="1"/>
  <c r="K148" i="1"/>
  <c r="F66" i="1"/>
  <c r="G66" i="1"/>
  <c r="H66" i="1"/>
  <c r="I66" i="1"/>
  <c r="J66" i="1"/>
  <c r="K66" i="1"/>
  <c r="F18" i="1"/>
  <c r="G18" i="1"/>
  <c r="H18" i="1"/>
  <c r="I18" i="1"/>
  <c r="J18" i="1"/>
  <c r="K18" i="1"/>
  <c r="F105" i="1"/>
  <c r="G105" i="1"/>
  <c r="H105" i="1"/>
  <c r="I105" i="1"/>
  <c r="J105" i="1"/>
  <c r="K105" i="1"/>
  <c r="F21" i="1"/>
  <c r="G21" i="1"/>
  <c r="H21" i="1"/>
  <c r="I21" i="1"/>
  <c r="J21" i="1"/>
  <c r="K21" i="1"/>
  <c r="F135" i="1"/>
  <c r="G135" i="1"/>
  <c r="H135" i="1"/>
  <c r="I135" i="1"/>
  <c r="J135" i="1"/>
  <c r="K135" i="1"/>
  <c r="F91" i="1"/>
  <c r="G91" i="1"/>
  <c r="H91" i="1"/>
  <c r="I91" i="1"/>
  <c r="J91" i="1"/>
  <c r="K91" i="1"/>
  <c r="F81" i="1"/>
  <c r="G81" i="1"/>
  <c r="H81" i="1"/>
  <c r="I81" i="1"/>
  <c r="J81" i="1"/>
  <c r="K81" i="1"/>
  <c r="F19" i="1"/>
  <c r="G19" i="1"/>
  <c r="H19" i="1"/>
  <c r="I19" i="1"/>
  <c r="J19" i="1"/>
  <c r="K19" i="1"/>
  <c r="F158" i="1"/>
  <c r="G158" i="1"/>
  <c r="H158" i="1"/>
  <c r="I158" i="1"/>
  <c r="J158" i="1"/>
  <c r="K158" i="1"/>
  <c r="F63" i="1"/>
  <c r="G63" i="1"/>
  <c r="H63" i="1"/>
  <c r="I63" i="1"/>
  <c r="J63" i="1"/>
  <c r="K63" i="1"/>
  <c r="F83" i="1"/>
  <c r="G83" i="1"/>
  <c r="H83" i="1"/>
  <c r="I83" i="1"/>
  <c r="J83" i="1"/>
  <c r="K83" i="1"/>
  <c r="F61" i="1"/>
  <c r="G61" i="1"/>
  <c r="H61" i="1"/>
  <c r="I61" i="1"/>
  <c r="J61" i="1"/>
  <c r="K61" i="1"/>
  <c r="F60" i="1"/>
  <c r="G60" i="1"/>
  <c r="H60" i="1"/>
  <c r="I60" i="1"/>
  <c r="J60" i="1"/>
  <c r="K60" i="1"/>
  <c r="F159" i="1"/>
  <c r="G159" i="1"/>
  <c r="H159" i="1"/>
  <c r="I159" i="1"/>
  <c r="J159" i="1"/>
  <c r="K159" i="1"/>
  <c r="F106" i="1"/>
  <c r="G106" i="1"/>
  <c r="H106" i="1"/>
  <c r="I106" i="1"/>
  <c r="J106" i="1"/>
  <c r="K106" i="1"/>
  <c r="F59" i="1"/>
  <c r="G59" i="1"/>
  <c r="H59" i="1"/>
  <c r="I59" i="1"/>
  <c r="J59" i="1"/>
  <c r="K59" i="1"/>
  <c r="F102" i="1"/>
  <c r="G102" i="1"/>
  <c r="H102" i="1"/>
  <c r="I102" i="1"/>
  <c r="J102" i="1"/>
  <c r="K102" i="1"/>
  <c r="F17" i="1"/>
  <c r="G17" i="1"/>
  <c r="H17" i="1"/>
  <c r="I17" i="1"/>
  <c r="J17" i="1"/>
  <c r="K17" i="1"/>
  <c r="F103" i="1"/>
  <c r="G103" i="1"/>
  <c r="H103" i="1"/>
  <c r="I103" i="1"/>
  <c r="J103" i="1"/>
  <c r="K103" i="1"/>
  <c r="F157" i="1"/>
  <c r="G157" i="1"/>
  <c r="H157" i="1"/>
  <c r="I157" i="1"/>
  <c r="J157" i="1"/>
  <c r="K157" i="1"/>
  <c r="F96" i="1"/>
  <c r="G96" i="1"/>
  <c r="H96" i="1"/>
  <c r="I96" i="1"/>
  <c r="J96" i="1"/>
  <c r="K96" i="1"/>
  <c r="F57" i="1"/>
  <c r="G57" i="1"/>
  <c r="H57" i="1"/>
  <c r="I57" i="1"/>
  <c r="J57" i="1"/>
  <c r="K57" i="1"/>
  <c r="F104" i="1"/>
  <c r="G104" i="1"/>
  <c r="H104" i="1"/>
  <c r="I104" i="1"/>
  <c r="J104" i="1"/>
  <c r="K104" i="1"/>
  <c r="F56" i="1"/>
  <c r="G56" i="1"/>
  <c r="H56" i="1"/>
  <c r="I56" i="1"/>
  <c r="J56" i="1"/>
  <c r="K56" i="1"/>
  <c r="F124" i="1"/>
  <c r="G124" i="1"/>
  <c r="H124" i="1"/>
  <c r="I124" i="1"/>
  <c r="J124" i="1"/>
  <c r="K124" i="1"/>
  <c r="F120" i="1"/>
  <c r="G120" i="1"/>
  <c r="H120" i="1"/>
  <c r="I120" i="1"/>
  <c r="J120" i="1"/>
  <c r="K120" i="1"/>
  <c r="F155" i="1"/>
  <c r="G155" i="1"/>
  <c r="H155" i="1"/>
  <c r="I155" i="1"/>
  <c r="J155" i="1"/>
  <c r="K155" i="1"/>
  <c r="F25" i="1"/>
  <c r="G25" i="1"/>
  <c r="H25" i="1"/>
  <c r="I25" i="1"/>
  <c r="J25" i="1"/>
  <c r="K25" i="1"/>
  <c r="F101" i="1"/>
  <c r="G101" i="1"/>
  <c r="H101" i="1"/>
  <c r="I101" i="1"/>
  <c r="J101" i="1"/>
  <c r="K101" i="1"/>
  <c r="F84" i="1"/>
  <c r="G84" i="1"/>
  <c r="H84" i="1"/>
  <c r="I84" i="1"/>
  <c r="J84" i="1"/>
  <c r="K84" i="1"/>
  <c r="F121" i="1"/>
  <c r="G121" i="1"/>
  <c r="H121" i="1"/>
  <c r="I121" i="1"/>
  <c r="J121" i="1"/>
  <c r="K121" i="1"/>
  <c r="F95" i="1"/>
  <c r="G95" i="1"/>
  <c r="H95" i="1"/>
  <c r="I95" i="1"/>
  <c r="J95" i="1"/>
  <c r="K95" i="1"/>
  <c r="F23" i="1"/>
  <c r="G23" i="1"/>
  <c r="H23" i="1"/>
  <c r="I23" i="1"/>
  <c r="J23" i="1"/>
  <c r="K23" i="1"/>
  <c r="F111" i="1"/>
  <c r="G111" i="1"/>
  <c r="H111" i="1"/>
  <c r="I111" i="1"/>
  <c r="J111" i="1"/>
  <c r="K111" i="1"/>
  <c r="F107" i="1"/>
  <c r="G107" i="1"/>
  <c r="H107" i="1"/>
  <c r="I107" i="1"/>
  <c r="J107" i="1"/>
  <c r="K107" i="1"/>
  <c r="F79" i="1"/>
  <c r="G79" i="1"/>
  <c r="H79" i="1"/>
  <c r="I79" i="1"/>
  <c r="J79" i="1"/>
  <c r="K79" i="1"/>
  <c r="F182" i="1"/>
  <c r="G182" i="1"/>
  <c r="H182" i="1"/>
  <c r="I182" i="1"/>
  <c r="J182" i="1"/>
  <c r="K182" i="1"/>
  <c r="F119" i="1"/>
  <c r="G119" i="1"/>
  <c r="H119" i="1"/>
  <c r="I119" i="1"/>
  <c r="J119" i="1"/>
  <c r="K119" i="1"/>
  <c r="F82" i="1"/>
  <c r="G82" i="1"/>
  <c r="H82" i="1"/>
  <c r="I82" i="1"/>
  <c r="J82" i="1"/>
  <c r="K82" i="1"/>
  <c r="F97" i="1"/>
  <c r="G97" i="1"/>
  <c r="H97" i="1"/>
  <c r="I97" i="1"/>
  <c r="J97" i="1"/>
  <c r="K97" i="1"/>
  <c r="F147" i="1"/>
  <c r="G147" i="1"/>
  <c r="H147" i="1"/>
  <c r="I147" i="1"/>
  <c r="J147" i="1"/>
  <c r="K147" i="1"/>
  <c r="F90" i="1"/>
  <c r="G90" i="1"/>
  <c r="H90" i="1"/>
  <c r="I90" i="1"/>
  <c r="J90" i="1"/>
  <c r="K90" i="1"/>
  <c r="F41" i="1"/>
  <c r="G41" i="1"/>
  <c r="H41" i="1"/>
  <c r="I41" i="1"/>
  <c r="J41" i="1"/>
  <c r="K41" i="1"/>
  <c r="F162" i="1"/>
  <c r="G162" i="1"/>
  <c r="H162" i="1"/>
  <c r="I162" i="1"/>
  <c r="J162" i="1"/>
  <c r="K162" i="1"/>
  <c r="F51" i="1"/>
  <c r="G51" i="1"/>
  <c r="H51" i="1"/>
  <c r="I51" i="1"/>
  <c r="J51" i="1"/>
  <c r="K51" i="1"/>
  <c r="F87" i="1"/>
  <c r="G87" i="1"/>
  <c r="H87" i="1"/>
  <c r="I87" i="1"/>
  <c r="J87" i="1"/>
  <c r="K87" i="1"/>
  <c r="F44" i="1"/>
  <c r="G44" i="1"/>
  <c r="H44" i="1"/>
  <c r="I44" i="1"/>
  <c r="J44" i="1"/>
  <c r="K44" i="1"/>
  <c r="F181" i="1"/>
  <c r="G181" i="1"/>
  <c r="H181" i="1"/>
  <c r="I181" i="1"/>
  <c r="J181" i="1"/>
  <c r="K181" i="1"/>
  <c r="F145" i="1"/>
  <c r="G145" i="1"/>
  <c r="H145" i="1"/>
  <c r="I145" i="1"/>
  <c r="J145" i="1"/>
  <c r="K145" i="1"/>
  <c r="F43" i="1"/>
  <c r="G43" i="1"/>
  <c r="H43" i="1"/>
  <c r="I43" i="1"/>
  <c r="J43" i="1"/>
  <c r="K43" i="1"/>
  <c r="F36" i="1"/>
  <c r="G36" i="1"/>
  <c r="H36" i="1"/>
  <c r="I36" i="1"/>
  <c r="J36" i="1"/>
  <c r="K36" i="1"/>
  <c r="F54" i="1"/>
  <c r="G54" i="1"/>
  <c r="H54" i="1"/>
  <c r="I54" i="1"/>
  <c r="J54" i="1"/>
  <c r="K54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17" i="1"/>
  <c r="G117" i="1"/>
  <c r="H117" i="1"/>
  <c r="I117" i="1"/>
  <c r="J117" i="1"/>
  <c r="K117" i="1"/>
  <c r="F163" i="1"/>
  <c r="G163" i="1"/>
  <c r="H163" i="1"/>
  <c r="I163" i="1"/>
  <c r="J163" i="1"/>
  <c r="K163" i="1"/>
  <c r="F49" i="1"/>
  <c r="G49" i="1"/>
  <c r="H49" i="1"/>
  <c r="I49" i="1"/>
  <c r="J49" i="1"/>
  <c r="K49" i="1"/>
  <c r="F48" i="1"/>
  <c r="G48" i="1"/>
  <c r="H48" i="1"/>
  <c r="I48" i="1"/>
  <c r="J48" i="1"/>
  <c r="K48" i="1"/>
  <c r="F55" i="1"/>
  <c r="G55" i="1"/>
  <c r="H55" i="1"/>
  <c r="I55" i="1"/>
  <c r="J55" i="1"/>
  <c r="K55" i="1"/>
  <c r="F88" i="1"/>
  <c r="G88" i="1"/>
  <c r="H88" i="1"/>
  <c r="I88" i="1"/>
  <c r="J88" i="1"/>
  <c r="K88" i="1"/>
  <c r="F40" i="1"/>
  <c r="G40" i="1"/>
  <c r="H40" i="1"/>
  <c r="I40" i="1"/>
  <c r="J40" i="1"/>
  <c r="K40" i="1"/>
  <c r="F86" i="1"/>
  <c r="G86" i="1"/>
  <c r="H86" i="1"/>
  <c r="I86" i="1"/>
  <c r="J86" i="1"/>
  <c r="K86" i="1"/>
  <c r="B89" i="16" l="1"/>
  <c r="B121" i="16"/>
  <c r="B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B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A143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B11" i="16"/>
  <c r="C10" i="16"/>
  <c r="A10" i="16"/>
  <c r="C9" i="16"/>
  <c r="A9" i="16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 l="1"/>
  <c r="A40" i="1"/>
  <c r="A41" i="1"/>
  <c r="F39" i="1"/>
  <c r="G39" i="1"/>
  <c r="H39" i="1"/>
  <c r="I39" i="1"/>
  <c r="J39" i="1"/>
  <c r="K39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 l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 l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 l="1"/>
  <c r="A124" i="1"/>
  <c r="A125" i="1"/>
  <c r="A128" i="1" l="1"/>
  <c r="A126" i="1"/>
  <c r="A127" i="1"/>
  <c r="A162" i="1"/>
  <c r="A129" i="1"/>
  <c r="A180" i="1"/>
  <c r="A130" i="1"/>
  <c r="A145" i="1" l="1"/>
  <c r="A146" i="1"/>
  <c r="A147" i="1"/>
  <c r="A148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3" i="1"/>
  <c r="A164" i="1"/>
  <c r="A165" i="1"/>
  <c r="A166" i="1"/>
  <c r="A167" i="1"/>
  <c r="A168" i="1"/>
  <c r="A169" i="1"/>
  <c r="A170" i="1"/>
  <c r="A171" i="1"/>
  <c r="E1" i="32"/>
  <c r="A172" i="1"/>
  <c r="A173" i="1" l="1"/>
  <c r="A178" i="1" l="1"/>
  <c r="A174" i="1" l="1"/>
  <c r="A175" i="1"/>
  <c r="A176" i="1" l="1"/>
  <c r="A177" i="1"/>
  <c r="A179" i="1"/>
  <c r="A181" i="1" l="1"/>
  <c r="I2" i="16" l="1"/>
  <c r="I6" i="16" l="1"/>
  <c r="A182" i="1" l="1"/>
  <c r="A183" i="1" l="1"/>
  <c r="F13" i="3" l="1"/>
  <c r="G13" i="3"/>
  <c r="H13" i="3"/>
  <c r="I13" i="3"/>
  <c r="J13" i="3"/>
  <c r="A13" i="3"/>
  <c r="A12" i="3"/>
  <c r="A184" i="1" l="1"/>
  <c r="A185" i="1" l="1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H1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<sst xmlns="http://schemas.openxmlformats.org/spreadsheetml/2006/main" count="14606" uniqueCount="2781">
  <si>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</si>
  <si>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</si>
  <si>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</si>
  <si>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</si>
  <si>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</si>
  <si>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</si>
  <si>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</si>
  <si>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</si>
  <si>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</si>
  <si>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</si>
  <si>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</si>
  <si>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</si>
  <si>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</si>
  <si>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</si>
  <si>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</si>
  <si>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</si>
  <si>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</si>
  <si>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</si>
  <si>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</si>
  <si>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</si>
  <si>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</si>
  <si>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</si>
  <si>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</si>
  <si>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</si>
  <si>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</si>
  <si>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</si>
  <si>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</si>
  <si>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</si>
  <si>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</si>
  <si>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</si>
  <si>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</si>
  <si>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</si>
  <si>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</si>
  <si>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</si>
  <si>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</si>
  <si>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</si>
  <si>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</si>
  <si>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</si>
  <si>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</si>
  <si>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</si>
  <si>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</si>
  <si>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</si>
  <si>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</si>
  <si>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</si>
  <si>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</si>
  <si>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</si>
  <si>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</si>
  <si>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</si>
  <si>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</si>
  <si>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</si>
  <si>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</si>
  <si>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</si>
  <si>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</si>
  <si>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</si>
  <si>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</si>
  <si>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</si>
  <si>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</si>
  <si>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</si>
  <si>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</si>
  <si>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</si>
  <si>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</si>
  <si>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</si>
  <si>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</si>
  <si>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</si>
  <si>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</si>
  <si>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</si>
  <si>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</si>
  <si>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</si>
  <si>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</si>
  <si>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</si>
  <si>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</si>
  <si>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</si>
  <si>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</si>
  <si>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</si>
  <si>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</si>
  <si>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</si>
  <si>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</si>
  <si>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</si>
  <si>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</si>
  <si>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</si>
  <si>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</si>
  <si>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</si>
  <si>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</si>
  <si>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</si>
  <si>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</si>
  <si>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</si>
  <si>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</si>
  <si>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</si>
  <si>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</si>
  <si>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</si>
  <si>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</si>
  <si>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</si>
  <si>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</si>
  <si>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</si>
  <si>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</si>
  <si>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</si>
  <si>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</si>
  <si>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</si>
  <si>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</si>
  <si>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</si>
  <si>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</si>
  <si>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</si>
  <si>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</si>
  <si>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</si>
  <si>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</si>
  <si>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</si>
  <si>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</si>
  <si>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</si>
  <si>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</si>
  <si>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</si>
  <si>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</si>
  <si>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</si>
  <si>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</si>
  <si>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</si>
  <si>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</si>
  <si>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</si>
  <si>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</si>
  <si>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</si>
  <si>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</si>
  <si>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</si>
  <si>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</si>
  <si>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</si>
  <si>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</si>
  <si>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</si>
  <si>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</si>
  <si>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</si>
  <si>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</si>
  <si>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</si>
  <si>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</si>
  <si>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</si>
  <si>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</si>
  <si>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</si>
  <si>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</si>
  <si>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</si>
  <si>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</si>
  <si>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</si>
  <si>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</si>
  <si>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</si>
  <si>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</si>
  <si>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</si>
  <si>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</si>
  <si>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</si>
  <si>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</si>
  <si>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</si>
  <si>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</si>
  <si>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</si>
  <si>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</si>
  <si>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</si>
  <si>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</si>
  <si>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</si>
  <si>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</si>
  <si>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</si>
  <si>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</si>
  <si>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</si>
  <si>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</si>
  <si>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</si>
  <si>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</si>
  <si>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</si>
  <si>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</si>
  <si>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</si>
  <si>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</si>
  <si>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</si>
  <si>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</si>
  <si>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</si>
  <si>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</si>
  <si>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</si>
  <si>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</si>
  <si>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</si>
  <si>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</si>
  <si>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</si>
  <si>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</si>
  <si>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</si>
  <si>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</si>
  <si>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</si>
  <si>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</si>
  <si>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</si>
  <si>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</si>
  <si>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</si>
  <si>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</si>
  <si>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</si>
  <si>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</si>
  <si>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</si>
  <si>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</si>
  <si>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</si>
  <si>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</si>
  <si>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</si>
  <si>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</si>
  <si>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</si>
  <si>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</si>
  <si>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</si>
  <si>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</si>
  <si>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</si>
  <si>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</si>
  <si>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</si>
  <si>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</si>
  <si>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</si>
  <si>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</si>
  <si>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</si>
  <si>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</si>
  <si>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</si>
  <si>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</si>
  <si>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</si>
  <si>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</si>
  <si>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</si>
  <si>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</si>
  <si>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</si>
  <si>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</si>
  <si>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</si>
  <si>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</si>
  <si>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</si>
  <si>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</si>
  <si>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</si>
  <si>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</si>
  <si>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</si>
  <si>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</si>
  <si>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</si>
  <si>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</si>
  <si>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</si>
  <si>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</si>
  <si>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</si>
  <si>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</si>
  <si>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</si>
  <si>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</si>
  <si>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</si>
  <si>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</si>
  <si>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</si>
  <si>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</si>
  <si>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</si>
  <si>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</si>
  <si>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</si>
  <si>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</si>
  <si>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</si>
  <si>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</si>
  <si>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</si>
  <si>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</si>
  <si>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</si>
  <si>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</si>
  <si>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</si>
  <si>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</si>
  <si>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</si>
  <si>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</si>
  <si>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</si>
  <si>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</si>
  <si>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</si>
  <si>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</si>
  <si>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</si>
  <si>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</si>
  <si>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</si>
  <si>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</si>
  <si>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</si>
  <si>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</si>
  <si>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</si>
  <si>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</si>
  <si>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</si>
  <si>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</si>
  <si>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</si>
  <si>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</si>
  <si>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</si>
  <si>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</si>
  <si>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</si>
  <si>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</si>
  <si>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</si>
  <si>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</si>
  <si>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</si>
  <si>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</si>
  <si>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</si>
  <si>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</si>
  <si>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</si>
  <si>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</si>
  <si>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</si>
  <si>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</si>
  <si>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</si>
  <si>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</si>
  <si>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</si>
  <si>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</si>
  <si>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</si>
  <si>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</si>
  <si>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</si>
  <si>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</si>
  <si>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</si>
  <si>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</si>
  <si>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</si>
  <si>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</si>
  <si>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</si>
  <si>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</si>
  <si>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</si>
  <si>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</si>
  <si>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</si>
  <si>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</si>
  <si>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</si>
  <si>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</si>
  <si>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</si>
  <si>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</si>
  <si>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</si>
  <si>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</si>
  <si>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</si>
  <si>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</si>
  <si>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</si>
  <si>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</si>
  <si>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</si>
  <si>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</si>
  <si>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</si>
  <si>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</si>
  <si>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</si>
  <si>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</si>
  <si>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</si>
  <si>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</si>
  <si>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</si>
  <si>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</si>
  <si>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</si>
  <si>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</si>
  <si>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</si>
  <si>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</si>
  <si>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</si>
  <si>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</si>
  <si>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</si>
  <si>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</si>
  <si>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</si>
  <si>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</si>
  <si>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</si>
  <si>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</si>
  <si>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</si>
  <si>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</si>
  <si>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</si>
  <si>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</si>
  <si>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</si>
  <si>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</si>
  <si>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</si>
  <si>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</si>
  <si>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</si>
  <si>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</si>
  <si>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</si>
  <si>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</si>
  <si>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</si>
  <si>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</si>
  <si>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</si>
  <si>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</si>
  <si>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</si>
  <si>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</si>
  <si>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</si>
  <si>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</si>
  <si>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</si>
  <si>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</si>
  <si>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</si>
  <si>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</si>
  <si>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</si>
  <si>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</si>
  <si>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</si>
  <si>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</si>
  <si>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</si>
  <si>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</si>
  <si>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</si>
  <si>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</si>
  <si>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</si>
  <si>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</si>
  <si>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</si>
  <si>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</si>
  <si>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</si>
  <si>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</si>
  <si>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</si>
  <si>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</si>
  <si>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</si>
  <si>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</si>
  <si>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</si>
  <si>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</si>
  <si>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</si>
  <si>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</si>
  <si>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</si>
  <si>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</si>
  <si>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</si>
  <si>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</si>
  <si>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</si>
  <si>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</si>
  <si>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</si>
  <si>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</si>
  <si>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</si>
  <si>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</si>
  <si>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</si>
  <si>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</si>
  <si>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</si>
  <si>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</si>
  <si>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</si>
  <si>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</si>
  <si>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</si>
  <si>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</si>
  <si>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</si>
  <si>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</si>
  <si>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</si>
  <si>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</si>
  <si>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</si>
  <si>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</si>
  <si>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</si>
  <si>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</si>
  <si>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</si>
  <si>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</si>
  <si>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</si>
  <si>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</si>
  <si>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</si>
  <si>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</si>
  <si>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</si>
  <si>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</si>
  <si>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</si>
  <si>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</si>
  <si>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</si>
  <si>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</si>
  <si>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</si>
  <si>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</si>
  <si>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</si>
  <si>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</si>
  <si>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</si>
  <si>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</si>
  <si>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</si>
  <si>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</si>
  <si>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</si>
  <si>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</si>
  <si>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</si>
  <si>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</si>
  <si>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</si>
  <si>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</si>
  <si>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</si>
  <si>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</si>
  <si>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</si>
  <si>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</si>
  <si>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</si>
  <si>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</si>
  <si>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</si>
  <si>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</si>
  <si>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</si>
  <si>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</si>
  <si>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</si>
  <si>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</si>
  <si>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</si>
  <si>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</si>
  <si>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</si>
  <si>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</si>
  <si>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</si>
  <si>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</si>
  <si>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</si>
  <si>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</si>
  <si>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</si>
  <si>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</si>
  <si>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</si>
  <si>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</si>
  <si>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</si>
  <si>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</si>
  <si>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</si>
  <si>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</si>
  <si>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</si>
  <si>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</si>
  <si>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</si>
  <si>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</si>
  <si>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</si>
  <si>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</si>
  <si>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</si>
  <si>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</si>
  <si>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</si>
  <si>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</si>
  <si>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</si>
  <si>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</si>
  <si>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</si>
  <si>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</si>
  <si>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</si>
  <si>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</si>
  <si>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</si>
  <si>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</si>
  <si>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</si>
  <si>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</si>
  <si>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</si>
  <si>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</si>
  <si>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</si>
  <si>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</si>
  <si>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</si>
  <si>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</si>
  <si>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</si>
  <si>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</si>
  <si>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</si>
  <si>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</si>
  <si>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</si>
  <si>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</si>
  <si>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</si>
  <si>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</si>
  <si>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</si>
  <si>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</si>
  <si>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</si>
  <si>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</si>
  <si>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</si>
  <si>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</si>
  <si>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</si>
  <si>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</si>
  <si>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</si>
  <si>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</si>
  <si>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</si>
  <si>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</si>
  <si>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</si>
  <si>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</si>
  <si>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</si>
  <si>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</si>
  <si>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</si>
  <si>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</si>
  <si>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</si>
  <si>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</si>
  <si>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</si>
  <si>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</si>
  <si>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</si>
  <si>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</si>
  <si>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</si>
  <si>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</si>
  <si>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</si>
  <si>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</si>
  <si>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</si>
  <si>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</si>
  <si>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</si>
  <si>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</si>
  <si>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</si>
  <si>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</si>
  <si>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</si>
  <si>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</si>
  <si>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</si>
  <si>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</si>
  <si>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</si>
  <si>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</si>
  <si>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</si>
  <si>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</si>
  <si>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</si>
  <si>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</si>
  <si>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</si>
  <si>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</si>
  <si>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</si>
  <si>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</si>
  <si>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</si>
  <si>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</si>
  <si>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</si>
  <si>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</si>
  <si>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</si>
  <si>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</si>
  <si>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</si>
  <si>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</si>
  <si>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</si>
  <si>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</si>
  <si>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</si>
  <si>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</si>
  <si>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</si>
  <si>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</si>
  <si>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</si>
  <si>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</si>
  <si>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</si>
  <si>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</si>
  <si>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</si>
  <si>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</si>
  <si>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</si>
  <si>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</si>
  <si>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</si>
  <si>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</si>
  <si>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</si>
  <si>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</si>
  <si>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</si>
  <si>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</si>
  <si>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</si>
  <si>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</si>
  <si>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</si>
  <si>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</si>
  <si>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</si>
  <si>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</si>
  <si>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</si>
  <si>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</si>
  <si>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</si>
  <si>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</si>
  <si>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</si>
  <si>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</si>
  <si>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</si>
  <si>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</si>
  <si>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</si>
  <si>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</si>
  <si>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</si>
  <si>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</si>
  <si>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</si>
  <si>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</si>
  <si>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</si>
  <si>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</si>
  <si>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</si>
  <si>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</si>
  <si>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</si>
  <si>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</si>
  <si>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</si>
  <si>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</si>
  <si>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</si>
  <si>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</si>
  <si>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</si>
  <si>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</si>
  <si>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</si>
  <si>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</si>
  <si>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</si>
  <si>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</si>
  <si>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</si>
  <si>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</si>
  <si>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</si>
  <si>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</si>
  <si>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</si>
  <si>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</si>
  <si>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</si>
  <si>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</si>
  <si>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</si>
  <si>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</si>
  <si>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</si>
  <si>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</si>
  <si>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</si>
  <si>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</si>
  <si>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</si>
  <si>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</si>
  <si>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</si>
  <si>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</si>
  <si>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</si>
  <si>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</si>
  <si>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</si>
  <si>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</si>
  <si>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</si>
  <si>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</si>
  <si>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</si>
  <si>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</si>
  <si>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</si>
  <si>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</si>
  <si>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</si>
  <si>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</si>
  <si>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</si>
  <si>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</si>
  <si>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</si>
  <si>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</si>
  <si>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</si>
  <si>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</si>
  <si>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</si>
  <si>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</si>
  <si>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</si>
  <si>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</si>
  <si>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</si>
  <si>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</si>
  <si>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</si>
  <si>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</si>
  <si>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</si>
  <si>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</si>
  <si>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</si>
  <si>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</si>
  <si>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</si>
  <si>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</si>
  <si>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</si>
  <si>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</si>
  <si>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</si>
  <si>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</si>
  <si>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</si>
  <si>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</si>
  <si>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</si>
  <si>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</si>
  <si>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</si>
  <si>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</si>
  <si>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</si>
  <si>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</si>
  <si>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</si>
  <si>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</si>
  <si>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</si>
  <si>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</si>
  <si>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</si>
  <si>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</si>
  <si>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</si>
  <si>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</si>
  <si>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</si>
  <si>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</si>
  <si>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</si>
  <si>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</si>
  <si>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</si>
  <si>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</si>
  <si>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</si>
  <si>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</si>
  <si>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</si>
  <si>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</si>
  <si>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</si>
  <si>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</si>
  <si>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</si>
  <si>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</si>
  <si>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</si>
  <si>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</si>
  <si>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</si>
  <si>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</si>
  <si>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</si>
  <si>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</si>
  <si>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</si>
  <si>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</si>
  <si>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</si>
  <si>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</si>
  <si>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</si>
  <si>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</si>
  <si>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</si>
  <si>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</si>
  <si>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</si>
  <si>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</si>
  <si>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</si>
  <si>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</si>
  <si>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</si>
  <si>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</si>
  <si>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</si>
  <si>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</si>
  <si>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</si>
  <si>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</si>
  <si>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</si>
  <si>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</si>
  <si>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</si>
  <si>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</si>
  <si>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</si>
  <si>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</si>
  <si>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</si>
  <si>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</si>
  <si>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</si>
  <si>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</si>
  <si>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</si>
  <si>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</si>
  <si>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</si>
  <si>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</si>
  <si>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</si>
  <si>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</si>
  <si>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</si>
  <si>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</si>
  <si>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</si>
  <si>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</si>
  <si>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</si>
  <si>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</si>
  <si>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</si>
  <si>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</si>
  <si>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</si>
  <si>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</si>
  <si>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</si>
  <si>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</si>
  <si>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</si>
  <si>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</si>
  <si>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</si>
  <si>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</si>
  <si>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</si>
  <si>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</si>
  <si>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</si>
  <si>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</si>
  <si>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</si>
  <si>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</si>
  <si>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</si>
  <si>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</si>
  <si>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</si>
  <si>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</si>
  <si>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</si>
  <si>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</si>
  <si>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</si>
  <si>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</si>
  <si>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</si>
  <si>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</si>
  <si>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</si>
  <si>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</si>
  <si>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</si>
  <si>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</si>
  <si>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</si>
  <si>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</si>
  <si>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</si>
  <si>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</si>
  <si>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</si>
  <si>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</si>
  <si>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</si>
  <si>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</si>
  <si>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</si>
  <si>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</si>
  <si>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</si>
  <si>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</si>
  <si>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</si>
  <si>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</si>
  <si>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</si>
  <si>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</si>
  <si>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</si>
  <si>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</si>
  <si>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</si>
  <si>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</si>
  <si>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</si>
  <si>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</si>
  <si>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</si>
  <si>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</si>
  <si>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</si>
  <si>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</si>
  <si>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</si>
  <si>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</si>
  <si>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</si>
  <si>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</si>
  <si>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</si>
  <si>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</si>
  <si>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</si>
  <si>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</si>
  <si>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</si>
  <si>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</si>
  <si>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</si>
  <si>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</si>
  <si>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</si>
  <si>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</si>
  <si>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</si>
  <si>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</si>
  <si>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</si>
  <si>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</si>
  <si>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</si>
  <si>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</si>
  <si>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</si>
  <si>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</si>
  <si>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</si>
  <si>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</si>
  <si>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</si>
  <si>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</si>
  <si>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</si>
  <si>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</si>
  <si>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</si>
  <si>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</si>
  <si>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</si>
  <si>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</si>
  <si>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</si>
  <si>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</si>
  <si>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</si>
  <si>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</si>
  <si>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</si>
  <si>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</si>
  <si>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</si>
  <si>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</si>
  <si>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</si>
  <si>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</si>
  <si>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</si>
  <si>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</si>
  <si>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</si>
  <si>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</si>
  <si>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</si>
  <si>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</si>
  <si>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</si>
  <si>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</si>
  <si>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</si>
  <si>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</si>
  <si>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</si>
  <si>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</si>
  <si>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</si>
  <si>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</si>
  <si>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</si>
  <si>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</si>
  <si>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</si>
  <si>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</si>
  <si>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</si>
  <si>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</si>
  <si>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</si>
  <si>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</si>
  <si>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</si>
  <si>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</si>
  <si>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</si>
  <si>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</si>
  <si>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</si>
  <si>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</si>
  <si>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</si>
  <si>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</si>
  <si>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</si>
  <si>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</si>
  <si>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</si>
  <si>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</si>
  <si>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</si>
  <si>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</si>
  <si>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</si>
  <si>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</si>
  <si>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</si>
  <si>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</si>
  <si>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</si>
  <si>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</si>
  <si>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</si>
  <si>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</si>
  <si>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</si>
  <si>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</si>
  <si>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</si>
  <si>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</si>
  <si>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</si>
  <si>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</si>
  <si>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</si>
  <si>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</si>
  <si>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</si>
  <si>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</si>
  <si>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</si>
  <si>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</si>
  <si>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</si>
  <si>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</si>
  <si>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</si>
  <si>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</si>
  <si>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</si>
  <si>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</si>
  <si>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</si>
  <si>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</si>
  <si>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</si>
  <si>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</si>
  <si>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</si>
  <si>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</si>
  <si>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</si>
  <si>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</si>
  <si>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</si>
  <si>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</si>
  <si>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</si>
  <si>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</si>
  <si>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</si>
  <si>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</si>
  <si>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</si>
  <si>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</si>
  <si>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</si>
  <si>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</si>
  <si>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</si>
  <si>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</si>
  <si>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</si>
  <si>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</si>
  <si>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</si>
  <si>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</si>
  <si>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</si>
  <si>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</si>
  <si>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</si>
  <si>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</si>
  <si>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</si>
  <si>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</si>
  <si>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</si>
  <si>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</si>
  <si>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</si>
  <si>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</si>
  <si>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</si>
  <si>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</si>
  <si>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</si>
  <si>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</si>
  <si>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</si>
  <si>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</si>
  <si>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</si>
  <si>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</si>
  <si>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</si>
  <si>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</si>
  <si>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</si>
  <si>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</si>
  <si>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</si>
  <si>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</si>
  <si>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</si>
  <si>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</si>
  <si>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</si>
  <si>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</si>
  <si>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</si>
  <si>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</si>
  <si>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</si>
  <si>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</si>
  <si>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</si>
  <si>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</si>
  <si>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</si>
  <si>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</si>
  <si>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</si>
  <si>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</si>
  <si>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</si>
  <si>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</si>
  <si>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</si>
  <si>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</si>
  <si>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</si>
  <si>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</si>
  <si>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</si>
  <si>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</si>
  <si>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</si>
  <si>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</si>
  <si>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</si>
  <si>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</si>
  <si>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</si>
  <si>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</si>
  <si>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</si>
  <si>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</si>
  <si>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</si>
  <si>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</si>
  <si>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</si>
  <si>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</si>
  <si>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</si>
  <si>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</si>
  <si>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</si>
  <si>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</si>
  <si>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</si>
  <si>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</si>
  <si>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</si>
  <si>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</si>
  <si>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</si>
  <si>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</si>
  <si>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</si>
  <si>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</si>
  <si>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</si>
  <si>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</si>
  <si>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</si>
  <si>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</si>
  <si>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</si>
  <si>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</si>
  <si>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</si>
  <si>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</si>
  <si>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</si>
  <si>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</si>
  <si>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</si>
  <si>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</si>
  <si>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</si>
  <si>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</si>
  <si>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</si>
  <si>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</si>
  <si>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</si>
  <si>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</si>
  <si>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</si>
  <si>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</si>
  <si>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</si>
  <si>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</si>
  <si>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</si>
  <si>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</si>
  <si>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</si>
  <si>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</si>
  <si>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</si>
  <si>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</si>
  <si>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</si>
  <si>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</si>
  <si>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</si>
  <si>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</si>
  <si>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</si>
  <si>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</si>
  <si>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</si>
  <si>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</si>
  <si>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</si>
  <si>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</si>
  <si>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</si>
  <si>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</si>
  <si>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</si>
  <si>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</si>
  <si>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</si>
  <si>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</si>
  <si>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</si>
  <si>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</si>
  <si>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</si>
  <si>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</si>
  <si>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</si>
  <si>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</si>
  <si>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</si>
  <si>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</si>
  <si>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</si>
  <si>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</si>
  <si>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</si>
  <si>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</si>
  <si>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</si>
  <si>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</si>
  <si>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</si>
  <si>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</si>
  <si>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</si>
  <si>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</si>
  <si>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</si>
  <si>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</si>
  <si>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</si>
  <si>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</si>
  <si>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</si>
  <si>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</si>
  <si>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</si>
  <si>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</si>
  <si>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</si>
  <si>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</si>
  <si>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</si>
  <si>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</si>
  <si>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</si>
  <si>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</si>
  <si>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</si>
  <si>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</si>
  <si>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</si>
  <si>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</si>
  <si>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</si>
  <si>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</si>
  <si>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</si>
  <si>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</si>
  <si>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</si>
  <si>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</si>
  <si>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</si>
  <si>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</si>
  <si>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</si>
  <si>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</si>
  <si>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</si>
  <si>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</si>
  <si>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</si>
  <si>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</si>
  <si>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</si>
  <si>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</si>
  <si>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</si>
  <si>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</si>
  <si>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</si>
  <si>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</si>
  <si>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</si>
  <si>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</si>
  <si>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</si>
  <si>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</si>
  <si>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</si>
  <si>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</si>
  <si>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</si>
  <si>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</si>
  <si>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</si>
  <si>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</si>
  <si>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</si>
  <si>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</si>
  <si>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</si>
  <si>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</si>
  <si>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</si>
  <si>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</si>
  <si>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</si>
  <si>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</si>
  <si>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</si>
  <si>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</si>
  <si>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</si>
  <si>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</si>
  <si>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</si>
  <si>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</si>
  <si>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</si>
  <si>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</si>
  <si>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</si>
  <si>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</si>
  <si>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</si>
  <si>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</si>
  <si>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</si>
  <si>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</si>
  <si>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</si>
  <si>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</si>
  <si>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</si>
  <si>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</si>
  <si>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</si>
  <si>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</si>
  <si>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</si>
  <si>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</si>
  <si>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</si>
  <si>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</si>
  <si>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</si>
  <si>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</si>
  <si>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</si>
  <si>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</si>
  <si>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</si>
  <si>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</si>
  <si>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</si>
  <si>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</si>
  <si>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</si>
  <si>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</si>
  <si>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</si>
  <si>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</si>
  <si>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</si>
  <si>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</si>
  <si>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</si>
  <si>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</si>
  <si>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</si>
  <si>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</si>
  <si>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</si>
  <si>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</si>
  <si>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</si>
  <si>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</si>
  <si>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</si>
  <si>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</si>
  <si>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</si>
  <si>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</si>
  <si>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</si>
  <si>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</si>
  <si>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</si>
  <si>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</si>
  <si>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</si>
  <si>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</si>
  <si>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</si>
  <si>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</si>
  <si>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</si>
  <si>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</si>
  <si>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</si>
  <si>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</si>
  <si>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</si>
  <si>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</si>
  <si>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</si>
  <si>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</si>
  <si>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</si>
  <si>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</si>
  <si>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</si>
  <si>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</si>
  <si>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</si>
  <si>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</si>
  <si>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</si>
  <si>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</si>
  <si>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</si>
  <si>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</si>
  <si>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</si>
  <si>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</si>
  <si>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</si>
  <si>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</si>
  <si>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</si>
  <si>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</si>
  <si>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</si>
  <si>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</si>
  <si>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</si>
  <si>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</si>
  <si>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</si>
  <si>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</si>
  <si>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</si>
  <si>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</si>
  <si>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</si>
  <si>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</si>
  <si>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</si>
  <si>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</si>
  <si>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</si>
  <si>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</si>
  <si>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</si>
  <si>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</si>
  <si>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</si>
  <si>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</si>
  <si>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</si>
  <si>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</si>
  <si>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</si>
  <si>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</si>
  <si>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</si>
  <si>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</si>
  <si>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</si>
  <si>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</si>
  <si>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</si>
  <si>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</si>
  <si>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</si>
  <si>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</si>
  <si>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</si>
  <si>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</si>
  <si>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</si>
  <si>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</si>
  <si>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</si>
  <si>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</si>
  <si>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</si>
  <si>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</si>
  <si>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</si>
  <si>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</si>
  <si>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</si>
  <si>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</si>
  <si>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</si>
  <si>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</si>
  <si>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</si>
  <si>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</si>
  <si>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</si>
  <si>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</si>
  <si>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</si>
  <si>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</si>
  <si>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</si>
  <si>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</si>
  <si>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</si>
  <si>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</si>
  <si>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</si>
  <si>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</si>
  <si>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</si>
  <si>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</si>
  <si>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</si>
  <si>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</si>
  <si>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</si>
  <si>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</si>
  <si>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</si>
  <si>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</si>
  <si>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</si>
  <si>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</si>
  <si>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</si>
  <si>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</si>
  <si>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</si>
  <si>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</si>
  <si>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</si>
  <si>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</si>
  <si>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</si>
  <si>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</si>
  <si>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</si>
  <si>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</si>
  <si>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</si>
  <si>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</si>
  <si>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</si>
  <si>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</si>
  <si>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</si>
  <si>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</si>
  <si>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</si>
  <si>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</si>
  <si>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</si>
  <si>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</si>
  <si>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</si>
  <si>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</si>
  <si>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</si>
  <si>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</si>
  <si>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</si>
  <si>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</si>
  <si>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</si>
  <si>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</si>
  <si>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</si>
  <si>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</si>
  <si>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</si>
  <si>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</si>
  <si>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</si>
  <si>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</si>
  <si>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</si>
  <si>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</si>
  <si>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</si>
  <si>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</si>
  <si>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</si>
  <si>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</si>
  <si>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</si>
  <si>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</si>
  <si>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</si>
  <si>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</si>
  <si>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</si>
  <si>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</si>
  <si>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</si>
  <si>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</si>
  <si>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</si>
  <si>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</si>
  <si>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</si>
  <si>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</si>
  <si>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</si>
  <si>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</si>
  <si>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</si>
  <si>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</si>
  <si>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</si>
  <si>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</si>
  <si>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</si>
  <si>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</si>
  <si>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</si>
  <si>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</si>
  <si>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</si>
  <si>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</si>
  <si>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</si>
  <si>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</si>
  <si>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</si>
  <si>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</si>
  <si>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</si>
  <si>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</si>
  <si>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</si>
  <si>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</si>
  <si>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</si>
  <si>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</si>
  <si>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</si>
  <si>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</si>
  <si>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</si>
  <si>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</si>
  <si>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</si>
  <si>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</si>
  <si>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</si>
  <si>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</si>
  <si>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</si>
  <si>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</si>
  <si>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</si>
  <si>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</si>
  <si>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</si>
  <si>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</si>
  <si>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</si>
  <si>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</si>
  <si>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</si>
  <si>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</si>
  <si>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</si>
  <si>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</si>
  <si>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</si>
  <si>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</si>
  <si>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</si>
  <si>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</si>
  <si>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</si>
  <si>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</si>
  <si>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</si>
  <si>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</si>
  <si>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</si>
  <si>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</si>
  <si>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</si>
  <si>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</si>
  <si>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</si>
  <si>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</si>
  <si>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</si>
  <si>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</si>
  <si>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</si>
  <si>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</si>
  <si>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</si>
  <si>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</si>
  <si>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</si>
  <si>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</si>
  <si>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</si>
  <si>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</si>
  <si>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</si>
  <si>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</si>
  <si>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</si>
  <si>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</si>
  <si>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</si>
  <si>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</si>
  <si>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</si>
  <si>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</si>
  <si>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</si>
  <si>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</si>
  <si>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</si>
  <si>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</si>
  <si>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</si>
  <si>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</si>
  <si>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</si>
  <si>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</si>
  <si>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</si>
  <si>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</si>
  <si>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</si>
  <si>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</si>
  <si>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</si>
  <si>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</si>
  <si>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</si>
  <si>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</si>
  <si>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</si>
  <si>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</si>
  <si>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</si>
  <si>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</si>
  <si>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</si>
  <si>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</si>
  <si>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</si>
  <si>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</si>
  <si>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</si>
  <si>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</si>
  <si>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</si>
  <si>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</si>
  <si>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</si>
  <si>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</si>
  <si>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</si>
  <si>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</si>
  <si>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</si>
  <si>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</si>
  <si>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</si>
  <si>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</si>
  <si>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</si>
  <si>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</si>
  <si>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</si>
  <si>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</si>
  <si>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</si>
  <si>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</si>
  <si>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</si>
  <si>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</si>
  <si>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</si>
  <si>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</si>
  <si>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</si>
  <si>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</si>
  <si>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</si>
  <si>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</si>
  <si>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</si>
  <si>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</si>
  <si>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</si>
  <si>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</si>
  <si>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</si>
  <si>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</si>
  <si>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</si>
  <si>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</si>
  <si>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</si>
  <si>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</si>
  <si>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</si>
  <si>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</si>
  <si>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</si>
  <si>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</si>
  <si>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</si>
  <si>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</si>
  <si>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</si>
  <si>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</si>
  <si>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</si>
  <si>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</si>
  <si>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</si>
  <si>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</si>
  <si>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</si>
  <si>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</si>
  <si>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</si>
  <si>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</si>
  <si>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</si>
  <si>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</si>
  <si>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</si>
  <si>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</si>
  <si>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</si>
  <si>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</si>
  <si>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</si>
  <si>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</si>
  <si>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</si>
  <si>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</si>
  <si>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</si>
  <si>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</si>
  <si>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</si>
  <si>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</si>
  <si>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</si>
  <si>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</si>
  <si>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</si>
  <si>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</si>
  <si>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</si>
  <si>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</si>
  <si>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</si>
  <si>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</si>
  <si>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</si>
  <si>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</si>
  <si>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</si>
  <si>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</si>
  <si>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</si>
  <si>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</si>
  <si>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</si>
  <si>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</si>
  <si>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</si>
  <si>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</si>
  <si>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</si>
  <si>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</si>
  <si>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</si>
  <si>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</si>
  <si>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</si>
  <si>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</si>
  <si>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</si>
  <si>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</si>
  <si>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</si>
  <si>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</si>
  <si>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</si>
  <si>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</si>
  <si>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</si>
  <si>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</si>
  <si>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</si>
  <si>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</si>
  <si>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</si>
  <si>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</si>
  <si>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</si>
  <si>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</si>
  <si>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</si>
  <si>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</si>
  <si>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</si>
  <si>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</si>
  <si>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</si>
  <si>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</si>
  <si>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</si>
  <si>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</si>
  <si>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</si>
  <si>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</si>
  <si>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</si>
  <si>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</si>
  <si>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</si>
  <si>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</si>
  <si>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</si>
  <si>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</si>
  <si>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</si>
  <si>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</si>
  <si>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</si>
  <si>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</si>
  <si>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</si>
  <si>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</si>
  <si>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</si>
  <si>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</si>
  <si>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</si>
  <si>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</si>
  <si>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</si>
  <si>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</si>
  <si>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</si>
  <si>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</si>
  <si>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</si>
  <si>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</si>
  <si>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</si>
  <si>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</si>
  <si>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</si>
  <si>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</si>
  <si>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</si>
  <si>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</si>
  <si>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</si>
  <si>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</si>
  <si>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</si>
  <si>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</si>
  <si>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</si>
  <si>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</si>
  <si>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</si>
  <si>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</si>
  <si>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</si>
  <si>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</si>
  <si>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</si>
  <si>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</si>
  <si>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</si>
  <si>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</si>
  <si>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</si>
  <si>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</si>
  <si>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</si>
  <si>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</si>
  <si>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</si>
  <si>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</si>
  <si>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</si>
  <si>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</si>
  <si>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</si>
  <si>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</si>
  <si>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</si>
  <si>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</si>
  <si>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</si>
  <si>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</si>
  <si>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</si>
  <si>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</si>
  <si>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</si>
  <si>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</si>
  <si>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</si>
  <si>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</si>
  <si>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</si>
  <si>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</si>
  <si>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</si>
  <si>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</si>
  <si>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</si>
  <si>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</si>
  <si>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</si>
  <si>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</si>
  <si>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</si>
  <si>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</si>
  <si>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</si>
  <si>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</si>
  <si>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</si>
  <si>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</si>
  <si>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</si>
  <si>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</si>
  <si>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</si>
  <si>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</si>
  <si>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</si>
  <si>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</si>
  <si>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</si>
  <si>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</si>
  <si>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</si>
  <si>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</si>
  <si>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</si>
  <si>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</si>
  <si>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</si>
  <si>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</si>
  <si>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</si>
  <si>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</si>
  <si>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</si>
  <si>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</si>
  <si>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</si>
  <si>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</si>
  <si>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</si>
  <si>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</si>
  <si>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</si>
  <si>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</si>
  <si>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</si>
  <si>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</si>
  <si>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</si>
  <si>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</si>
  <si>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</si>
  <si>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</si>
  <si>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</si>
  <si>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</si>
  <si>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</si>
  <si>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</si>
  <si>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</si>
  <si>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</si>
  <si>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</si>
  <si>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</si>
  <si>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</si>
  <si>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</si>
  <si>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</si>
  <si>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</si>
  <si>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</si>
  <si>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</si>
  <si>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</si>
  <si>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</si>
  <si>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</si>
  <si>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</si>
  <si>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</si>
  <si>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</si>
  <si>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</si>
  <si>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</si>
  <si>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</si>
  <si>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</si>
  <si>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</si>
  <si>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</si>
  <si>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</si>
  <si>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</si>
  <si>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</si>
  <si>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</si>
  <si>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</si>
  <si>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</si>
  <si>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</si>
  <si>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</si>
  <si>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</si>
  <si>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</si>
  <si>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</si>
  <si>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</si>
  <si>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</si>
  <si>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</si>
  <si>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</si>
  <si>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</si>
  <si>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</si>
  <si>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</si>
  <si>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</si>
  <si>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</si>
  <si>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</si>
  <si>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</si>
  <si>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</si>
  <si>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</si>
  <si>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</si>
  <si>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</si>
  <si>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</si>
  <si>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</si>
  <si>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</si>
  <si>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</si>
  <si>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</si>
  <si>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</si>
  <si>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</si>
  <si>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</si>
  <si>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</si>
  <si>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</si>
  <si>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</si>
  <si>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</si>
  <si>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</si>
  <si>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</si>
  <si>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</si>
  <si>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</si>
  <si>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</si>
  <si>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</si>
  <si>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</si>
  <si>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</si>
  <si>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</si>
  <si>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</si>
  <si>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</si>
  <si>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</si>
  <si>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</si>
  <si>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</si>
  <si>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</si>
  <si>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</si>
  <si>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</si>
  <si>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</si>
  <si>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</si>
  <si>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</si>
  <si>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</si>
  <si>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</si>
  <si>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</si>
  <si>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</si>
  <si>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</si>
  <si>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</si>
  <si>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</si>
  <si>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</si>
  <si>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</si>
  <si>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</si>
  <si>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</si>
  <si>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</si>
  <si>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</si>
  <si>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</si>
  <si>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</si>
  <si>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</si>
  <si>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</si>
  <si>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</si>
  <si>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</si>
  <si>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</si>
  <si>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</si>
  <si>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</si>
  <si>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</si>
  <si>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</si>
  <si>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</si>
  <si>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</si>
  <si>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</si>
  <si>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</si>
  <si>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</si>
  <si>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</si>
  <si>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</si>
  <si>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</si>
  <si>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</si>
  <si>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</si>
  <si>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</si>
  <si>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</si>
  <si>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</si>
  <si>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</si>
  <si>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</si>
  <si>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</si>
  <si>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</si>
  <si>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</si>
  <si>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</si>
  <si>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</si>
  <si>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</si>
  <si>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</si>
  <si>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</si>
  <si>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</si>
  <si>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</si>
  <si>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</si>
  <si>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</si>
  <si>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</si>
  <si>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</si>
  <si>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</si>
  <si>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</si>
  <si>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</si>
  <si>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</si>
  <si>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</si>
  <si>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</si>
  <si>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</si>
  <si>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</si>
  <si>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</si>
  <si>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</si>
  <si>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</si>
  <si>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</si>
  <si>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</si>
  <si>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</si>
  <si>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</si>
  <si>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</si>
  <si>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</si>
  <si>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</si>
  <si>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</si>
  <si>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</si>
  <si>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</si>
  <si>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</si>
  <si>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</si>
  <si>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</si>
  <si>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</si>
  <si>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</si>
  <si>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</si>
  <si>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</si>
  <si>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</si>
  <si>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</si>
  <si>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</si>
  <si>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</si>
  <si>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</si>
  <si>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</si>
  <si>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</si>
  <si>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</si>
  <si>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</si>
  <si>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</si>
  <si>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</si>
  <si>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</si>
  <si>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</si>
  <si>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</si>
  <si>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</si>
  <si>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</si>
  <si>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</si>
  <si>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</si>
  <si>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</si>
  <si>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</si>
  <si>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</si>
  <si>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</si>
  <si>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</si>
  <si>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</si>
  <si>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</si>
  <si>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</si>
  <si>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</si>
  <si>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</si>
  <si>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</si>
  <si>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</si>
  <si>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</si>
  <si>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</si>
  <si>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</si>
  <si>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</si>
  <si>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</si>
  <si>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</si>
  <si>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</si>
  <si>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</si>
  <si>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</si>
  <si>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</si>
  <si>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</si>
  <si>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</si>
  <si>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</si>
  <si>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</si>
  <si>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</si>
  <si>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</si>
  <si>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</si>
  <si>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</si>
  <si>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</si>
  <si>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</si>
  <si>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</si>
  <si>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</si>
  <si>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</si>
  <si>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</si>
  <si>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</si>
  <si>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</si>
  <si>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</si>
  <si>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</si>
  <si>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</si>
  <si>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</si>
  <si>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</si>
  <si>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</si>
  <si>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</si>
  <si>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</si>
  <si>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</si>
  <si>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</si>
  <si>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</si>
  <si>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</si>
  <si>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</si>
  <si>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</si>
  <si>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</si>
  <si>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</si>
  <si>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</si>
  <si>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</si>
  <si>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</si>
  <si>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</si>
  <si>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</si>
  <si>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</si>
  <si>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</si>
  <si>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</si>
  <si>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</si>
  <si>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</si>
  <si>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</si>
  <si>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</si>
  <si>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</si>
  <si>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</si>
  <si>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</si>
  <si>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</si>
  <si>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</si>
  <si>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</si>
  <si>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</si>
  <si>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</si>
  <si>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</si>
  <si>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</si>
  <si>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</si>
  <si>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</si>
  <si>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</si>
  <si>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</si>
  <si>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</si>
  <si>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</si>
  <si>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</si>
  <si>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</si>
  <si>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</si>
  <si>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</si>
  <si>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</si>
  <si>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</si>
  <si>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</si>
  <si>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</si>
  <si>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</si>
  <si>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</si>
  <si>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</si>
  <si>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</si>
  <si>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</si>
  <si>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</si>
  <si>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</si>
  <si>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</si>
  <si>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</si>
  <si>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</si>
  <si>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</si>
  <si>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</si>
  <si>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</si>
  <si>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</si>
  <si>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</si>
  <si>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</si>
  <si>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</si>
  <si>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</si>
  <si>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</si>
  <si>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</si>
  <si>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</si>
  <si>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</si>
  <si>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</si>
  <si>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</si>
  <si>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</si>
  <si>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</si>
  <si>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</si>
  <si>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</si>
  <si>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</si>
  <si>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</si>
  <si>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</si>
  <si>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</si>
  <si>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</si>
  <si>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</si>
  <si>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</si>
  <si>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</si>
  <si>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</si>
  <si>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</si>
  <si>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</si>
  <si>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</si>
  <si>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</si>
  <si>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</si>
  <si>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</si>
  <si>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</si>
  <si>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</si>
  <si>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</si>
  <si>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</si>
  <si>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</si>
  <si>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</si>
  <si>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</si>
  <si>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</si>
  <si>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</si>
  <si>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</si>
  <si>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</si>
  <si>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</si>
  <si>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</si>
  <si>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</si>
  <si>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</si>
  <si>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</si>
  <si>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</si>
  <si>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</si>
  <si>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</si>
  <si>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</si>
  <si>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</si>
  <si>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</si>
  <si>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</si>
  <si>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</si>
  <si>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</si>
  <si>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</si>
  <si>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</si>
  <si>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</si>
  <si>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</si>
  <si>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</si>
  <si>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</si>
  <si>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</si>
  <si>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</si>
  <si>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</si>
  <si>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</si>
  <si>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</si>
  <si>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</si>
  <si>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</si>
  <si>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</si>
  <si>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</si>
  <si>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</si>
  <si>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</si>
  <si>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</si>
  <si>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</si>
  <si>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</si>
  <si>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</si>
  <si>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</si>
  <si>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</si>
  <si>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</si>
  <si>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</si>
  <si>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</si>
  <si>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</si>
  <si>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</si>
  <si>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</si>
  <si>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</si>
  <si>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</si>
  <si>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</si>
  <si>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</si>
  <si>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</si>
  <si>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</si>
  <si>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</si>
  <si>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</si>
  <si>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</si>
  <si>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</si>
  <si>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</si>
  <si>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</si>
  <si>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</si>
  <si>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</si>
  <si>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</si>
  <si>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</si>
  <si>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</si>
  <si>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</si>
  <si>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</si>
  <si>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</si>
  <si>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</si>
  <si>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</si>
  <si>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</si>
  <si>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</si>
  <si>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</si>
  <si>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</si>
  <si>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</si>
  <si>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</si>
  <si>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</si>
  <si>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</si>
  <si>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</si>
  <si>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</si>
  <si>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</si>
  <si>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</si>
  <si>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</si>
  <si>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</si>
  <si>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</si>
  <si>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</si>
  <si>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</si>
  <si>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</si>
  <si>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</si>
  <si>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</si>
  <si>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</si>
  <si>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</si>
  <si>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</si>
  <si>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</si>
  <si>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</si>
  <si>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</si>
  <si>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</si>
  <si>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</si>
  <si>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</si>
  <si>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</si>
  <si>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</si>
  <si>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</si>
  <si>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</si>
  <si>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</si>
  <si>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</si>
  <si>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</si>
  <si>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</si>
  <si>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</si>
  <si>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</si>
  <si>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</si>
  <si>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</si>
  <si>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</si>
  <si>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</si>
  <si>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</si>
  <si>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</si>
  <si>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</si>
  <si>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</si>
  <si>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</si>
  <si>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</si>
  <si>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</si>
  <si>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</si>
  <si>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</si>
  <si>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</si>
  <si>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</si>
  <si>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</si>
  <si>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</si>
  <si>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</si>
  <si>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</si>
  <si>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</si>
  <si>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</si>
  <si>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</si>
  <si>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</si>
  <si>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</si>
  <si>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</si>
  <si>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</si>
  <si>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</si>
  <si>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</si>
  <si>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</si>
  <si>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</si>
  <si>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</si>
  <si>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</si>
  <si>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</si>
  <si>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</si>
  <si>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</si>
  <si>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</si>
  <si>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</si>
  <si>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</si>
  <si>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</si>
  <si>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</si>
  <si>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</si>
  <si>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</si>
  <si>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</si>
  <si>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</si>
  <si>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</si>
  <si>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</si>
  <si>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</si>
  <si>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</si>
  <si>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</si>
  <si>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</si>
  <si>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</si>
  <si>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</si>
  <si>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</si>
  <si>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</si>
  <si>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</si>
  <si>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</si>
  <si>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</si>
  <si>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</si>
  <si>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</si>
  <si>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</si>
  <si>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</si>
  <si>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</si>
  <si>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</si>
  <si>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</si>
  <si>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</si>
  <si>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</si>
  <si>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</si>
  <si>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</si>
  <si>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</si>
  <si>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</si>
  <si>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</si>
  <si>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</si>
  <si>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</si>
  <si>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</si>
  <si>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</si>
  <si>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</si>
  <si>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</si>
  <si>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</si>
  <si>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</si>
  <si>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</si>
  <si>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</si>
  <si>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</si>
  <si>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</si>
  <si>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</si>
  <si>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</si>
  <si>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</si>
  <si>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</si>
  <si>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</si>
  <si>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</si>
  <si>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</si>
  <si>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</si>
  <si>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</si>
  <si>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</si>
  <si>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</si>
  <si>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</si>
  <si>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</si>
  <si>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</si>
  <si>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</si>
  <si>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</si>
  <si>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</si>
  <si>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</si>
  <si>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</si>
  <si>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</si>
  <si>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</si>
  <si>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</si>
  <si>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</si>
  <si>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</si>
  <si>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</si>
  <si>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</si>
  <si>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</si>
  <si>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</si>
  <si>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</si>
  <si>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</si>
  <si>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</si>
  <si>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</si>
  <si>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</si>
  <si>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</si>
  <si>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</si>
  <si>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</si>
  <si>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</si>
  <si>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</si>
  <si>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</si>
  <si>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</si>
  <si>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</si>
  <si>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</si>
  <si>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</si>
  <si>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</si>
  <si>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</si>
  <si>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</si>
  <si>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</si>
  <si>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</si>
  <si>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</si>
  <si>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</si>
  <si>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</si>
  <si>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</si>
  <si>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</si>
  <si>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</si>
  <si>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</si>
  <si>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</si>
  <si>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</si>
  <si>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</si>
  <si>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</si>
  <si>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</si>
  <si>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</si>
  <si>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</si>
  <si>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</si>
  <si>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</si>
  <si>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</si>
  <si>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</si>
  <si>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</si>
  <si>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</si>
  <si>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</si>
  <si>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</si>
  <si>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</si>
  <si>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</si>
  <si>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</si>
  <si>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</si>
  <si>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</si>
  <si>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</si>
  <si>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</si>
  <si>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</si>
  <si>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</si>
  <si>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</si>
  <si>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</si>
  <si>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</si>
  <si>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</si>
  <si>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</si>
  <si>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</si>
  <si>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</si>
  <si>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</si>
  <si>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</si>
  <si>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</si>
  <si>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</si>
  <si>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</si>
  <si>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</si>
  <si>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</si>
  <si>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</si>
  <si>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</si>
  <si>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</si>
  <si>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</si>
  <si>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</si>
  <si>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</si>
  <si>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</si>
  <si>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</si>
  <si>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</si>
  <si>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</si>
  <si>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</si>
  <si>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</si>
  <si>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</si>
  <si>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</si>
  <si>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</si>
  <si>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</si>
  <si>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</si>
  <si>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</si>
  <si>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</si>
  <si>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</si>
  <si>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</si>
  <si>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</si>
  <si>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</si>
  <si>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</si>
  <si>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</si>
  <si>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</si>
  <si>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</si>
  <si>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</si>
  <si>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</si>
  <si>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</si>
  <si>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</si>
  <si>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</si>
  <si>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</si>
  <si>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</si>
  <si>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</si>
  <si>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</si>
  <si>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</si>
  <si>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</si>
  <si>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</si>
  <si>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</si>
  <si>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</si>
  <si>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</si>
  <si>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</si>
  <si>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</si>
  <si>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</si>
  <si>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</si>
  <si>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</si>
  <si>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</si>
  <si>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</si>
  <si>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</si>
  <si>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</si>
  <si>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</si>
  <si>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</si>
  <si>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</si>
  <si>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</si>
  <si>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</si>
  <si>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</si>
  <si>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</si>
  <si>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</si>
  <si>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</si>
  <si>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</si>
  <si>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</si>
  <si>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</si>
  <si>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</si>
  <si>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</si>
  <si>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</si>
  <si>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</si>
  <si>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</si>
  <si>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</si>
  <si>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</si>
  <si>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</si>
  <si>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</si>
  <si>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</si>
  <si>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</si>
  <si>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</si>
  <si>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</si>
  <si>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</si>
  <si>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</si>
  <si>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</si>
  <si>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</si>
  <si>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</si>
  <si>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</si>
  <si>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</si>
  <si>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</si>
  <si>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</si>
  <si>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</si>
  <si>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</si>
  <si>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</si>
  <si>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</si>
  <si>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</si>
  <si>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</si>
  <si>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</si>
  <si>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</si>
  <si>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</si>
  <si>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</si>
  <si>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</si>
  <si>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</si>
  <si>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</si>
  <si>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</si>
  <si>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</si>
  <si>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</si>
  <si>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</si>
  <si>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</si>
  <si>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</si>
  <si>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</si>
  <si>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</si>
  <si>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</si>
  <si>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</si>
  <si>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</si>
  <si>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</si>
  <si>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</si>
  <si>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</si>
  <si>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</si>
  <si>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</si>
  <si>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</si>
  <si>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</si>
  <si>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</si>
  <si>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</si>
  <si>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</si>
  <si>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</si>
  <si>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</si>
  <si>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</si>
  <si>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</si>
  <si>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</si>
  <si>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</si>
  <si>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</si>
  <si>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</si>
  <si>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</si>
  <si>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</si>
  <si>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</si>
  <si>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</si>
  <si>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</si>
  <si>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</si>
  <si>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</si>
  <si>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</si>
  <si>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</si>
  <si>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</si>
  <si>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</si>
  <si>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</si>
  <si>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</si>
  <si>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</si>
  <si>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</si>
  <si>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</si>
  <si>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</si>
  <si>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</si>
  <si>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</si>
  <si>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</si>
  <si>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</si>
  <si>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</si>
  <si>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</si>
  <si>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</si>
  <si>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</si>
  <si>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</si>
  <si>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</si>
  <si>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</si>
  <si>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</si>
  <si>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</si>
  <si>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</si>
  <si>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</si>
  <si>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</si>
  <si>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</si>
  <si>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</si>
  <si>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</si>
  <si>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</si>
  <si>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</si>
  <si>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</si>
  <si>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</si>
  <si>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</si>
  <si>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</si>
  <si>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</si>
  <si>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</si>
  <si>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</si>
  <si>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</si>
  <si>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</si>
  <si>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</si>
  <si>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</si>
  <si>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</si>
  <si>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</si>
  <si>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</si>
  <si>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</si>
  <si>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</si>
  <si>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</si>
  <si>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</si>
  <si>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</si>
  <si>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</si>
  <si>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</si>
  <si>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</si>
  <si>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</si>
  <si>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</si>
  <si>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</si>
  <si>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</si>
  <si>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</si>
  <si>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</si>
  <si>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</si>
  <si>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</si>
  <si>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</si>
  <si>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</si>
  <si>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</si>
  <si>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</si>
  <si>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</si>
  <si>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</si>
  <si>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</si>
  <si>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</si>
  <si>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</si>
  <si>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</si>
  <si>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</si>
  <si>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</si>
  <si>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</si>
  <si>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</si>
  <si>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</si>
  <si>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</si>
  <si>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</si>
  <si>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</si>
  <si>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</si>
  <si>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</si>
  <si>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</si>
  <si>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</si>
  <si>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</si>
  <si>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</si>
  <si>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</si>
  <si>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</si>
  <si>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</si>
  <si>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</si>
  <si>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</si>
  <si>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</si>
  <si>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</si>
  <si>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</si>
  <si>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</si>
  <si>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</si>
  <si>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</si>
  <si>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</si>
  <si>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</si>
  <si>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</si>
  <si>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</si>
  <si>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</si>
  <si>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</si>
  <si>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</si>
  <si>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</si>
  <si>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</si>
  <si>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</si>
  <si>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</si>
  <si>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</si>
  <si>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</si>
  <si>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</si>
  <si>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</si>
  <si>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</si>
  <si>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</si>
  <si>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</si>
  <si>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</si>
  <si>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</si>
  <si>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</si>
  <si>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</si>
  <si>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</si>
  <si>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</si>
  <si>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</si>
  <si>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</si>
  <si>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</si>
  <si>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</si>
  <si>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</si>
  <si>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</si>
  <si>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</si>
  <si>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</si>
  <si>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</si>
  <si>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</si>
  <si>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</si>
  <si>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</si>
  <si>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</si>
  <si>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</si>
  <si>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</si>
  <si>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</si>
  <si>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</si>
  <si>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</si>
  <si>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</si>
  <si>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</si>
  <si>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</si>
  <si>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</si>
  <si>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</si>
  <si>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</si>
  <si>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</si>
  <si>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</si>
  <si>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</si>
  <si>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</si>
  <si>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</si>
  <si>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</si>
  <si>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</si>
  <si>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</si>
  <si>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</si>
  <si>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</si>
  <si>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</si>
  <si>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</si>
  <si>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</si>
  <si>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</si>
  <si>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</si>
  <si>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</si>
  <si>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</si>
  <si>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</si>
  <si>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</si>
  <si>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</si>
  <si>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</si>
  <si>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</si>
  <si>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</si>
  <si>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</si>
  <si>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</si>
  <si>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</si>
  <si>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</si>
  <si>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</si>
  <si>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</si>
  <si>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</si>
  <si>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</si>
  <si>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</si>
  <si>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</si>
  <si>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</si>
  <si>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</si>
  <si>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</si>
  <si>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</si>
  <si>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</si>
  <si>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</si>
  <si>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</si>
  <si>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</si>
  <si>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</si>
  <si>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</si>
  <si>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</si>
  <si>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</si>
  <si>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</si>
  <si>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</si>
  <si>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</si>
  <si>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</si>
  <si>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</si>
  <si>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</si>
  <si>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</si>
  <si>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</si>
  <si>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</si>
  <si>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</si>
  <si>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</si>
  <si>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</si>
  <si>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</si>
  <si>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</si>
  <si>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</si>
  <si>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</si>
  <si>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</si>
  <si>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</si>
  <si>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</si>
  <si>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</si>
  <si>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</si>
  <si>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</si>
  <si>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</si>
  <si>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</si>
  <si>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</si>
  <si>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</si>
  <si>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</si>
  <si>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</si>
  <si>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</si>
  <si>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</si>
  <si>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</si>
  <si>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</si>
  <si>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</si>
  <si>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</si>
  <si>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</si>
  <si>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</si>
  <si>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</si>
  <si>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</si>
  <si>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</si>
  <si>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</si>
  <si>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</si>
  <si>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</si>
  <si>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</si>
  <si>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</si>
  <si>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</si>
  <si>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</si>
  <si>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</si>
  <si>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</si>
  <si>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</si>
  <si>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</si>
  <si>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</si>
  <si>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</si>
  <si>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</si>
  <si>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</si>
  <si>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</si>
  <si>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</si>
  <si>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</si>
  <si>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</si>
  <si>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</si>
  <si>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</si>
  <si>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</si>
  <si>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</si>
  <si>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</si>
  <si>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</si>
  <si>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</si>
  <si>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</si>
  <si>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</si>
  <si>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</si>
  <si>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</si>
  <si>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</si>
  <si>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</si>
  <si>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</si>
  <si>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</si>
  <si>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</si>
  <si>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</si>
  <si>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</si>
  <si>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</si>
  <si>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</si>
  <si>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</si>
  <si>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Acevedo Dominguez, Victor Leonardo</t>
  </si>
  <si>
    <t>3336030281 </t>
  </si>
  <si>
    <t>SUSTITUCION DEL ATM</t>
  </si>
  <si>
    <t>GAVETA DE RECHAZO LLENA</t>
  </si>
  <si>
    <t>INHIBIDO</t>
  </si>
  <si>
    <t>Hold</t>
  </si>
  <si>
    <t xml:space="preserve">Gil Carrera, Santiago </t>
  </si>
  <si>
    <t xml:space="preserve">DISPENSADOR </t>
  </si>
  <si>
    <t xml:space="preserve">Gonzalez Ceballos, Dionisio </t>
  </si>
  <si>
    <t>24 Septiembre de 2021</t>
  </si>
  <si>
    <t>3336036416</t>
  </si>
  <si>
    <t>3336036414</t>
  </si>
  <si>
    <t>3336036410</t>
  </si>
  <si>
    <t>3336036443</t>
  </si>
  <si>
    <t>3336036442</t>
  </si>
  <si>
    <t>3336036438</t>
  </si>
  <si>
    <t>3336036433</t>
  </si>
  <si>
    <t>3336036431</t>
  </si>
  <si>
    <t>3336036430</t>
  </si>
  <si>
    <t>3336036429</t>
  </si>
  <si>
    <t>3336036428</t>
  </si>
  <si>
    <t>3336036426</t>
  </si>
  <si>
    <t>3336036425</t>
  </si>
  <si>
    <t>3336036424</t>
  </si>
  <si>
    <t>3336036423</t>
  </si>
  <si>
    <t>3336036422</t>
  </si>
  <si>
    <t>3336036420</t>
  </si>
  <si>
    <t>GAVETAS DE RECHAZO LLENA</t>
  </si>
  <si>
    <t>3336036477</t>
  </si>
  <si>
    <t>3336036476</t>
  </si>
  <si>
    <t>3336036475</t>
  </si>
  <si>
    <t>3336036474</t>
  </si>
  <si>
    <t>3336036473</t>
  </si>
  <si>
    <t>3336036472</t>
  </si>
  <si>
    <t>3336036471</t>
  </si>
  <si>
    <t>3336036470</t>
  </si>
  <si>
    <t>3336036469</t>
  </si>
  <si>
    <t>3336036467</t>
  </si>
  <si>
    <t>3336036466</t>
  </si>
  <si>
    <t>3336036464</t>
  </si>
  <si>
    <t>3336036462</t>
  </si>
  <si>
    <t>3336036461</t>
  </si>
  <si>
    <t>3336036459</t>
  </si>
  <si>
    <t>3336036457</t>
  </si>
  <si>
    <t>3336036456</t>
  </si>
  <si>
    <t>3336036453</t>
  </si>
  <si>
    <t>3336036451</t>
  </si>
  <si>
    <t>SIN ACTIVIDAD DE RETIRO</t>
  </si>
  <si>
    <t>3336036480</t>
  </si>
  <si>
    <t>3336036465</t>
  </si>
  <si>
    <t>3336036463</t>
  </si>
  <si>
    <t>3336036458</t>
  </si>
  <si>
    <t>3336036455</t>
  </si>
  <si>
    <t>GAVETA DE DEPOSTO LLENA</t>
  </si>
  <si>
    <t>3336036597</t>
  </si>
  <si>
    <t>3336036596</t>
  </si>
  <si>
    <t>3336036595</t>
  </si>
  <si>
    <t>3336036594</t>
  </si>
  <si>
    <t>3336036593</t>
  </si>
  <si>
    <t>3336036592</t>
  </si>
  <si>
    <t>3336036591</t>
  </si>
  <si>
    <t>3336036590</t>
  </si>
  <si>
    <t>3336036588</t>
  </si>
  <si>
    <t>3336036586</t>
  </si>
  <si>
    <t>3336036585</t>
  </si>
  <si>
    <t>3336036583</t>
  </si>
  <si>
    <t>3336036582</t>
  </si>
  <si>
    <t>3336036581</t>
  </si>
  <si>
    <t>3336036580</t>
  </si>
  <si>
    <t>3336036579</t>
  </si>
  <si>
    <t>3336036578</t>
  </si>
  <si>
    <t>3336036577</t>
  </si>
  <si>
    <t>3336036576</t>
  </si>
  <si>
    <t>3336036575</t>
  </si>
  <si>
    <t>3336036573</t>
  </si>
  <si>
    <t>3336036572</t>
  </si>
  <si>
    <t>3336036571</t>
  </si>
  <si>
    <t>3336036570</t>
  </si>
  <si>
    <t>3336036569</t>
  </si>
  <si>
    <t>3336036567</t>
  </si>
  <si>
    <t>3336036566</t>
  </si>
  <si>
    <t>3336036565</t>
  </si>
  <si>
    <t>3336036564</t>
  </si>
  <si>
    <t>3336036561</t>
  </si>
  <si>
    <t>3336036560</t>
  </si>
  <si>
    <t>3336036559</t>
  </si>
  <si>
    <t>3336036558</t>
  </si>
  <si>
    <t>3336036557</t>
  </si>
  <si>
    <t>3336036556</t>
  </si>
  <si>
    <t>3336036555</t>
  </si>
  <si>
    <t>3336036554</t>
  </si>
  <si>
    <t>3336036553</t>
  </si>
  <si>
    <t>3336036552</t>
  </si>
  <si>
    <t>3336036539</t>
  </si>
  <si>
    <t>3336036538</t>
  </si>
  <si>
    <t>3336036537</t>
  </si>
  <si>
    <t>3336036536</t>
  </si>
  <si>
    <t>3336036535</t>
  </si>
  <si>
    <t xml:space="preserve">GAVETAS VACIAS + GAVETAS FALLANDO </t>
  </si>
  <si>
    <t>3336036600</t>
  </si>
  <si>
    <t>3336036599</t>
  </si>
  <si>
    <t>3336036598</t>
  </si>
  <si>
    <t>3336036624</t>
  </si>
  <si>
    <t>3336036623</t>
  </si>
  <si>
    <t>3336036622</t>
  </si>
  <si>
    <t>3336036621</t>
  </si>
  <si>
    <t>3336036620</t>
  </si>
  <si>
    <t>3336036619</t>
  </si>
  <si>
    <t>3336036618</t>
  </si>
  <si>
    <t>3336036617</t>
  </si>
  <si>
    <t>3336036616</t>
  </si>
  <si>
    <t>3336036615</t>
  </si>
  <si>
    <t>3336036614</t>
  </si>
  <si>
    <t>3336036613</t>
  </si>
  <si>
    <t>3336036612</t>
  </si>
  <si>
    <t>3336036611</t>
  </si>
  <si>
    <t>3336036610</t>
  </si>
  <si>
    <t>3336036609</t>
  </si>
  <si>
    <t>3336036608</t>
  </si>
  <si>
    <t>3336036607</t>
  </si>
  <si>
    <t>3336036606</t>
  </si>
  <si>
    <t>3336036605</t>
  </si>
  <si>
    <t>3336036604</t>
  </si>
  <si>
    <t>3336036603</t>
  </si>
  <si>
    <t>3336036602</t>
  </si>
  <si>
    <t>3336036553 </t>
  </si>
  <si>
    <t>3336036554 </t>
  </si>
  <si>
    <t>3336036555 </t>
  </si>
  <si>
    <t>3336036556 </t>
  </si>
  <si>
    <t>3336036560 </t>
  </si>
  <si>
    <t>3336036561 </t>
  </si>
  <si>
    <t>3336036572 </t>
  </si>
  <si>
    <t>3336036575 </t>
  </si>
  <si>
    <t>3336036577 </t>
  </si>
  <si>
    <t>3336036579 </t>
  </si>
  <si>
    <t>3336036580 </t>
  </si>
  <si>
    <t>3336036552 </t>
  </si>
  <si>
    <t>3336036557 </t>
  </si>
  <si>
    <t>3336036567 </t>
  </si>
  <si>
    <t>3336036570 </t>
  </si>
  <si>
    <t>3336036571 </t>
  </si>
  <si>
    <t>3336036573 </t>
  </si>
  <si>
    <t>3336036578 </t>
  </si>
  <si>
    <t>3336036585 </t>
  </si>
  <si>
    <t>3336036588 </t>
  </si>
  <si>
    <t>3336036597 </t>
  </si>
  <si>
    <t>3336036592 </t>
  </si>
  <si>
    <t>2 Gavetas Vacias + 1 Fallando</t>
  </si>
  <si>
    <t>3336036640</t>
  </si>
  <si>
    <t>3336036639</t>
  </si>
  <si>
    <t>3336036638</t>
  </si>
  <si>
    <t>3336036637</t>
  </si>
  <si>
    <t>3336036636</t>
  </si>
  <si>
    <t>3336036635</t>
  </si>
  <si>
    <t>3336036634</t>
  </si>
  <si>
    <t>3336036633</t>
  </si>
  <si>
    <t>3336036632</t>
  </si>
  <si>
    <t>3336036631</t>
  </si>
  <si>
    <t>3336036630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</si>
</sst>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" fillId="5" borderId="59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59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79" xfId="0" applyFont="1" applyFill="1" applyBorder="1" applyAlignment="1">
      <alignment horizontal="center" vertical="center" wrapText="1"/>
    </xf>
    <xf numFmtId="0" fontId="40" fillId="43" borderId="8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8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17"/>
      <tableStyleElement type="headerRow" dxfId="816"/>
      <tableStyleElement type="totalRow" dxfId="815"/>
      <tableStyleElement type="firstColumn" dxfId="814"/>
      <tableStyleElement type="lastColumn" dxfId="813"/>
      <tableStyleElement type="firstRowStripe" dxfId="812"/>
      <tableStyleElement type="firstColumnStripe" dxfId="81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375</v>
          </cell>
          <cell r="B267" t="str">
            <v>ATM Base Naval Las Calderas (BANI)</v>
          </cell>
          <cell r="C267" t="str">
            <v>SUR</v>
          </cell>
        </row>
        <row r="268">
          <cell r="A268">
            <v>377</v>
          </cell>
          <cell r="B268" t="str">
            <v>ATM Estación del Metro Eduardo Brito</v>
          </cell>
          <cell r="C268" t="str">
            <v>DISTRITO NACIONAL</v>
          </cell>
        </row>
        <row r="269">
          <cell r="A269">
            <v>378</v>
          </cell>
          <cell r="B269" t="str">
            <v>ATM UNP Villa Flores</v>
          </cell>
          <cell r="C269" t="str">
            <v>DISTRITO NACIONAL</v>
          </cell>
        </row>
        <row r="270">
          <cell r="A270">
            <v>380</v>
          </cell>
          <cell r="B270" t="str">
            <v xml:space="preserve">ATM Oficina Navarrete </v>
          </cell>
          <cell r="C270" t="str">
            <v>NORTE</v>
          </cell>
        </row>
        <row r="271">
          <cell r="A271">
            <v>382</v>
          </cell>
          <cell r="B271" t="str">
            <v>ATM Estación del Metro María Montés</v>
          </cell>
          <cell r="C271" t="str">
            <v>DISTRITO NACIONAL</v>
          </cell>
        </row>
        <row r="272">
          <cell r="A272">
            <v>383</v>
          </cell>
          <cell r="B272" t="str">
            <v>ATM S/M Daniel (Dajabón)</v>
          </cell>
          <cell r="C272" t="str">
            <v>NORTE</v>
          </cell>
        </row>
        <row r="273">
          <cell r="A273">
            <v>385</v>
          </cell>
          <cell r="B273" t="str">
            <v xml:space="preserve">ATM Plaza Verón I </v>
          </cell>
          <cell r="C273" t="str">
            <v>ESTE</v>
          </cell>
        </row>
        <row r="274">
          <cell r="A274">
            <v>386</v>
          </cell>
          <cell r="B274" t="str">
            <v xml:space="preserve">ATM Plaza Verón II </v>
          </cell>
          <cell r="C274" t="str">
            <v>ESTE</v>
          </cell>
        </row>
        <row r="275">
          <cell r="A275">
            <v>387</v>
          </cell>
          <cell r="B275" t="str">
            <v xml:space="preserve">ATM S/M La Cadena San Vicente de Paul </v>
          </cell>
          <cell r="C275" t="str">
            <v>DISTRITO NACIONAL</v>
          </cell>
        </row>
        <row r="276">
          <cell r="A276">
            <v>388</v>
          </cell>
          <cell r="B276" t="str">
            <v xml:space="preserve">ATM Multicentro La Sirena Puerto Plata </v>
          </cell>
          <cell r="C276" t="str">
            <v>NORTE</v>
          </cell>
        </row>
        <row r="277">
          <cell r="A277">
            <v>389</v>
          </cell>
          <cell r="B277" t="str">
            <v xml:space="preserve">ATM Casino Hotel Princess </v>
          </cell>
          <cell r="C277" t="str">
            <v>DISTRITO NACIONAL</v>
          </cell>
        </row>
        <row r="278">
          <cell r="A278">
            <v>390</v>
          </cell>
          <cell r="B278" t="str">
            <v xml:space="preserve">ATM Oficina Boca Chica II </v>
          </cell>
          <cell r="C278" t="str">
            <v>DISTRITO NACIONAL</v>
          </cell>
        </row>
        <row r="279">
          <cell r="A279">
            <v>391</v>
          </cell>
          <cell r="B279" t="str">
            <v xml:space="preserve">ATM S/M Jumbo Luperón </v>
          </cell>
          <cell r="C279" t="str">
            <v>DISTRITO NACIONAL</v>
          </cell>
        </row>
        <row r="280">
          <cell r="A280">
            <v>392</v>
          </cell>
          <cell r="B280" t="str">
            <v xml:space="preserve">ATM Oficina San Juan de la Maguana II </v>
          </cell>
          <cell r="C280" t="str">
            <v>SUR</v>
          </cell>
        </row>
        <row r="281">
          <cell r="A281">
            <v>394</v>
          </cell>
          <cell r="B281" t="str">
            <v xml:space="preserve">ATM Multicentro La Sirena Luperón </v>
          </cell>
          <cell r="C281" t="str">
            <v>DISTRITO NACIONAL</v>
          </cell>
        </row>
        <row r="282">
          <cell r="A282">
            <v>395</v>
          </cell>
          <cell r="B282" t="str">
            <v xml:space="preserve">ATM UNP Sabana Iglesia </v>
          </cell>
          <cell r="C282" t="str">
            <v>NORTE</v>
          </cell>
        </row>
        <row r="283">
          <cell r="A283">
            <v>396</v>
          </cell>
          <cell r="B283" t="str">
            <v xml:space="preserve">ATM Oficina Plaza Ulloa (La Fuente) </v>
          </cell>
          <cell r="C283" t="str">
            <v>NORTE</v>
          </cell>
        </row>
        <row r="284">
          <cell r="A284">
            <v>397</v>
          </cell>
          <cell r="B284" t="str">
            <v xml:space="preserve">ATM Autobanco San Francisco de Macoris </v>
          </cell>
          <cell r="C284" t="str">
            <v>NORTE</v>
          </cell>
        </row>
        <row r="285">
          <cell r="A285">
            <v>399</v>
          </cell>
          <cell r="B285" t="str">
            <v xml:space="preserve">ATM Oficina La Romana II </v>
          </cell>
          <cell r="C285" t="str">
            <v>ESTE</v>
          </cell>
        </row>
        <row r="286">
          <cell r="A286">
            <v>402</v>
          </cell>
          <cell r="B286" t="str">
            <v xml:space="preserve">ATM La Sirena La Vega </v>
          </cell>
          <cell r="C286" t="str">
            <v>NORTE</v>
          </cell>
        </row>
        <row r="287">
          <cell r="A287">
            <v>403</v>
          </cell>
          <cell r="B287" t="str">
            <v xml:space="preserve">ATM Oficina Vicente Noble </v>
          </cell>
          <cell r="C287" t="str">
            <v>SUR</v>
          </cell>
        </row>
        <row r="288">
          <cell r="A288">
            <v>405</v>
          </cell>
          <cell r="B288" t="str">
            <v xml:space="preserve">ATM UNP Loma de Cabrera </v>
          </cell>
          <cell r="C288" t="str">
            <v>NORTE</v>
          </cell>
        </row>
        <row r="289">
          <cell r="A289">
            <v>406</v>
          </cell>
          <cell r="B289" t="str">
            <v xml:space="preserve">ATM UNP Plaza Lama Máximo Gómez </v>
          </cell>
          <cell r="C289" t="str">
            <v>DISTRITO NACIONAL</v>
          </cell>
        </row>
        <row r="290">
          <cell r="A290">
            <v>407</v>
          </cell>
          <cell r="B290" t="str">
            <v xml:space="preserve">ATM Multicentro La Sirena Villa Mella </v>
          </cell>
          <cell r="C290" t="str">
            <v>DISTRITO NACIONAL</v>
          </cell>
        </row>
        <row r="291">
          <cell r="A291">
            <v>408</v>
          </cell>
          <cell r="B291" t="str">
            <v xml:space="preserve">ATM Autobanco Las Palmas de Herrera </v>
          </cell>
          <cell r="C291" t="str">
            <v>DISTRITO NACIONAL</v>
          </cell>
        </row>
        <row r="292">
          <cell r="A292">
            <v>409</v>
          </cell>
          <cell r="B292" t="str">
            <v xml:space="preserve">ATM Oficina Las Palmas de Herrera I </v>
          </cell>
          <cell r="C292" t="str">
            <v>DISTRITO NACIONAL</v>
          </cell>
        </row>
        <row r="293">
          <cell r="A293">
            <v>410</v>
          </cell>
          <cell r="B293" t="str">
            <v xml:space="preserve">ATM Oficina Las Palmas de Herrera II </v>
          </cell>
          <cell r="C293" t="str">
            <v>DISTRITO NACIONAL</v>
          </cell>
        </row>
        <row r="294">
          <cell r="A294">
            <v>411</v>
          </cell>
          <cell r="B294" t="str">
            <v xml:space="preserve">ATM UNP Piedra Blanca </v>
          </cell>
          <cell r="C294" t="str">
            <v>NORTE</v>
          </cell>
        </row>
        <row r="295">
          <cell r="A295">
            <v>413</v>
          </cell>
          <cell r="B295" t="str">
            <v xml:space="preserve">ATM UNP Las Galeras Samaná </v>
          </cell>
          <cell r="C295" t="str">
            <v>NORTE</v>
          </cell>
        </row>
        <row r="296">
          <cell r="A296">
            <v>414</v>
          </cell>
          <cell r="B296" t="str">
            <v>ATM Villa Francisca II</v>
          </cell>
          <cell r="C296" t="str">
            <v>DISTRITO NACIONAL</v>
          </cell>
        </row>
        <row r="297">
          <cell r="A297">
            <v>415</v>
          </cell>
          <cell r="B297" t="str">
            <v xml:space="preserve">ATM Autobanco San Martín I </v>
          </cell>
          <cell r="C297" t="str">
            <v>DISTRITO NACIONAL</v>
          </cell>
        </row>
        <row r="298">
          <cell r="A298">
            <v>416</v>
          </cell>
          <cell r="B298" t="str">
            <v xml:space="preserve">ATM Autobanco San Martín II </v>
          </cell>
          <cell r="C298" t="str">
            <v>DISTRITO NACIONAL</v>
          </cell>
        </row>
        <row r="299">
          <cell r="A299">
            <v>420</v>
          </cell>
          <cell r="B299" t="str">
            <v xml:space="preserve">ATM DGII Av. Lincoln </v>
          </cell>
          <cell r="C299" t="str">
            <v>DISTRITO NACIONAL</v>
          </cell>
        </row>
        <row r="300">
          <cell r="A300">
            <v>421</v>
          </cell>
          <cell r="B300" t="str">
            <v xml:space="preserve">ATM Estación Texaco Arroyo Hondo </v>
          </cell>
          <cell r="C300" t="str">
            <v>DISTRITO NACIONAL</v>
          </cell>
        </row>
        <row r="301">
          <cell r="A301">
            <v>422</v>
          </cell>
          <cell r="B301" t="str">
            <v xml:space="preserve">ATM Olé Manoguayabo </v>
          </cell>
          <cell r="C301" t="str">
            <v>DISTRITO NACIONAL</v>
          </cell>
        </row>
        <row r="302">
          <cell r="A302">
            <v>423</v>
          </cell>
          <cell r="B302" t="str">
            <v xml:space="preserve">ATM Farmacia Marinely </v>
          </cell>
          <cell r="C302" t="str">
            <v>DISTRITO NACIONAL</v>
          </cell>
        </row>
        <row r="303">
          <cell r="A303">
            <v>424</v>
          </cell>
          <cell r="B303" t="str">
            <v xml:space="preserve">ATM UNP Jumbo Luperón I </v>
          </cell>
          <cell r="C303" t="str">
            <v>DISTRITO NACIONAL</v>
          </cell>
        </row>
        <row r="304">
          <cell r="A304">
            <v>425</v>
          </cell>
          <cell r="B304" t="str">
            <v xml:space="preserve">ATM UNP Jumbo Luperón II </v>
          </cell>
          <cell r="C304" t="str">
            <v>DISTRITO NACIONAL</v>
          </cell>
        </row>
        <row r="305">
          <cell r="A305">
            <v>427</v>
          </cell>
          <cell r="B305" t="str">
            <v xml:space="preserve">ATM Almacenes Iberia (Hato Mayor) </v>
          </cell>
          <cell r="C305" t="str">
            <v>ESTE</v>
          </cell>
        </row>
        <row r="306">
          <cell r="A306">
            <v>428</v>
          </cell>
          <cell r="B306" t="str">
            <v xml:space="preserve">ATM Acrópolis Center </v>
          </cell>
          <cell r="C306" t="str">
            <v>DISTRITO NACIONAL</v>
          </cell>
        </row>
        <row r="307">
          <cell r="A307">
            <v>429</v>
          </cell>
          <cell r="B307" t="str">
            <v xml:space="preserve">ATM Oficina Jumbo La Romana </v>
          </cell>
          <cell r="C307" t="str">
            <v>ESTE</v>
          </cell>
        </row>
        <row r="308">
          <cell r="A308">
            <v>430</v>
          </cell>
          <cell r="B308" t="str">
            <v xml:space="preserve">ATM Almacén IKEA </v>
          </cell>
          <cell r="C308" t="str">
            <v>DISTRITO NACIONAL</v>
          </cell>
        </row>
        <row r="309">
          <cell r="A309">
            <v>431</v>
          </cell>
          <cell r="B309" t="str">
            <v xml:space="preserve">ATM Autoservicio Sol (Santiago) </v>
          </cell>
          <cell r="C309" t="str">
            <v>NORTE</v>
          </cell>
        </row>
        <row r="310">
          <cell r="A310">
            <v>432</v>
          </cell>
          <cell r="B310" t="str">
            <v xml:space="preserve">ATM Oficina Puerto Plata II </v>
          </cell>
          <cell r="C310" t="str">
            <v>NORTE</v>
          </cell>
        </row>
        <row r="311">
          <cell r="A311">
            <v>433</v>
          </cell>
          <cell r="B311" t="str">
            <v xml:space="preserve">ATM Centro Comercial Las Canas (Cap Cana) </v>
          </cell>
          <cell r="C311" t="str">
            <v>ESTE</v>
          </cell>
        </row>
        <row r="312">
          <cell r="A312">
            <v>434</v>
          </cell>
          <cell r="B312" t="str">
            <v xml:space="preserve">ATM Generadora Hidroeléctrica Dom. (EGEHID) </v>
          </cell>
          <cell r="C312" t="str">
            <v>DISTRITO NACIONAL</v>
          </cell>
        </row>
        <row r="313">
          <cell r="A313">
            <v>435</v>
          </cell>
          <cell r="B313" t="str">
            <v xml:space="preserve">ATM Autobanco Torre I </v>
          </cell>
          <cell r="C313" t="str">
            <v>DISTRITO NACIONAL</v>
          </cell>
        </row>
        <row r="314">
          <cell r="A314">
            <v>436</v>
          </cell>
          <cell r="B314" t="str">
            <v xml:space="preserve">ATM Autobanco Torre II </v>
          </cell>
          <cell r="C314" t="str">
            <v>DISTRITO NACIONAL</v>
          </cell>
        </row>
        <row r="315">
          <cell r="A315">
            <v>437</v>
          </cell>
          <cell r="B315" t="str">
            <v xml:space="preserve">ATM Autobanco Torre III </v>
          </cell>
          <cell r="C315" t="str">
            <v>DISTRITO NACIONAL</v>
          </cell>
        </row>
        <row r="316">
          <cell r="A316">
            <v>438</v>
          </cell>
          <cell r="B316" t="str">
            <v xml:space="preserve">ATM Autobanco Torre IV </v>
          </cell>
          <cell r="C316" t="str">
            <v>DISTRITO NACIONAL</v>
          </cell>
        </row>
        <row r="317">
          <cell r="A317">
            <v>441</v>
          </cell>
          <cell r="B317" t="str">
            <v>ATM Estacion de Servicio Romulo Betancour</v>
          </cell>
          <cell r="C317" t="str">
            <v>DISTRITO NACIONAL</v>
          </cell>
        </row>
        <row r="318">
          <cell r="A318">
            <v>443</v>
          </cell>
          <cell r="B318" t="str">
            <v xml:space="preserve">ATM Edificio San Rafael </v>
          </cell>
          <cell r="C318" t="str">
            <v>DISTRITO NACIONAL</v>
          </cell>
        </row>
        <row r="319">
          <cell r="A319">
            <v>444</v>
          </cell>
          <cell r="B319" t="str">
            <v xml:space="preserve">ATM Hospital Metropolitano de (Santiago) (HOMS) </v>
          </cell>
          <cell r="C319" t="str">
            <v>NORTE</v>
          </cell>
        </row>
        <row r="320">
          <cell r="A320">
            <v>445</v>
          </cell>
          <cell r="B320" t="str">
            <v xml:space="preserve">ATM Distribuidora Corripio </v>
          </cell>
          <cell r="C320" t="str">
            <v>DISTRITO NACIONAL</v>
          </cell>
        </row>
        <row r="321">
          <cell r="A321">
            <v>446</v>
          </cell>
          <cell r="B321" t="str">
            <v>ATM Hipodromo V Centenario</v>
          </cell>
          <cell r="C321" t="str">
            <v>DISTRITO NACIONAL</v>
          </cell>
        </row>
        <row r="322">
          <cell r="A322">
            <v>447</v>
          </cell>
          <cell r="B322" t="str">
            <v xml:space="preserve">ATM Centro Caja Plaza Lama (La Romana) </v>
          </cell>
          <cell r="C322" t="str">
            <v>ESTE</v>
          </cell>
        </row>
        <row r="323">
          <cell r="A323">
            <v>448</v>
          </cell>
          <cell r="B323" t="str">
            <v xml:space="preserve">ATM Club Banco Central </v>
          </cell>
          <cell r="C323" t="str">
            <v>DISTRITO NACIONAL</v>
          </cell>
        </row>
        <row r="324">
          <cell r="A324">
            <v>449</v>
          </cell>
          <cell r="B324" t="str">
            <v>ATM Autobanco Lope de Vega II</v>
          </cell>
          <cell r="C324" t="str">
            <v>DISTRITO NACIONAL</v>
          </cell>
        </row>
        <row r="325">
          <cell r="A325">
            <v>453</v>
          </cell>
          <cell r="B325" t="str">
            <v xml:space="preserve">ATM Autobanco Sarasota II </v>
          </cell>
          <cell r="C325" t="str">
            <v>DISTRITO NACIONAL</v>
          </cell>
        </row>
        <row r="326">
          <cell r="A326">
            <v>454</v>
          </cell>
          <cell r="B326" t="str">
            <v>ATM Partido Dajabón</v>
          </cell>
          <cell r="C326" t="str">
            <v>NORTE</v>
          </cell>
        </row>
        <row r="327">
          <cell r="A327">
            <v>455</v>
          </cell>
          <cell r="B327" t="str">
            <v xml:space="preserve">ATM Oficina Baní II </v>
          </cell>
          <cell r="C327" t="str">
            <v>SUR</v>
          </cell>
        </row>
        <row r="328">
          <cell r="A328">
            <v>457</v>
          </cell>
          <cell r="B328" t="str">
            <v>ATM S/M Olé Hainamosa</v>
          </cell>
          <cell r="C328" t="str">
            <v>DISTRITO NACIONAL</v>
          </cell>
        </row>
        <row r="329">
          <cell r="A329">
            <v>458</v>
          </cell>
          <cell r="B329" t="str">
            <v>ATM Hospital Dario Contreras</v>
          </cell>
          <cell r="C329" t="str">
            <v>DISTRITO NACIONAL</v>
          </cell>
        </row>
        <row r="330">
          <cell r="A330">
            <v>459</v>
          </cell>
          <cell r="B330" t="str">
            <v>ATM Estación Jima Bonao</v>
          </cell>
          <cell r="C330" t="str">
            <v>DISTRITO NACIONAL</v>
          </cell>
        </row>
        <row r="331">
          <cell r="A331">
            <v>461</v>
          </cell>
          <cell r="B331" t="str">
            <v xml:space="preserve">ATM Autobanco Sarasota I </v>
          </cell>
          <cell r="C331" t="str">
            <v>DISTRITO NACIONAL</v>
          </cell>
        </row>
        <row r="332">
          <cell r="A332">
            <v>462</v>
          </cell>
          <cell r="B332" t="str">
            <v>ATM Agrocafe Del Caribe</v>
          </cell>
          <cell r="C332" t="str">
            <v>ESTE</v>
          </cell>
        </row>
        <row r="333">
          <cell r="A333">
            <v>463</v>
          </cell>
          <cell r="B333" t="str">
            <v xml:space="preserve">ATM La Sirena El Embrujo </v>
          </cell>
          <cell r="C333" t="str">
            <v>NORTE</v>
          </cell>
        </row>
        <row r="334">
          <cell r="A334">
            <v>465</v>
          </cell>
          <cell r="B334" t="str">
            <v>ATM Edificio Tarjeta de Crédito</v>
          </cell>
          <cell r="C334" t="str">
            <v>DISTRITO NACIONAL</v>
          </cell>
        </row>
        <row r="335">
          <cell r="A335">
            <v>466</v>
          </cell>
          <cell r="B335" t="str">
            <v>ATM Superintendencia de Valores</v>
          </cell>
          <cell r="C335" t="str">
            <v>DISTRITO NACIONAL</v>
          </cell>
        </row>
        <row r="336">
          <cell r="A336">
            <v>467</v>
          </cell>
          <cell r="B336" t="str">
            <v>ATM Estacion Rilix Pontezuela (puerto Plata)</v>
          </cell>
          <cell r="C336" t="str">
            <v>NORTE</v>
          </cell>
        </row>
        <row r="337">
          <cell r="A337">
            <v>468</v>
          </cell>
          <cell r="B337" t="str">
            <v>ATM Estadio Quisqueya</v>
          </cell>
          <cell r="C337" t="str">
            <v>DISTRITO NACIONAL</v>
          </cell>
        </row>
        <row r="338">
          <cell r="A338">
            <v>469</v>
          </cell>
          <cell r="B338" t="str">
            <v>ATM ASOCIVU</v>
          </cell>
          <cell r="C338" t="str">
            <v>DISTRITO NACIONAL</v>
          </cell>
        </row>
        <row r="339">
          <cell r="A339">
            <v>470</v>
          </cell>
          <cell r="B339" t="str">
            <v xml:space="preserve">ATM Hospital Taiwán (Azua) </v>
          </cell>
          <cell r="C339" t="str">
            <v>SUR</v>
          </cell>
        </row>
        <row r="340">
          <cell r="A340">
            <v>471</v>
          </cell>
          <cell r="B340" t="str">
            <v>ATM Autoservicio DGT I</v>
          </cell>
          <cell r="C340" t="str">
            <v>DISTRITO NACIONAL</v>
          </cell>
        </row>
        <row r="341">
          <cell r="A341">
            <v>472</v>
          </cell>
          <cell r="B341" t="str">
            <v xml:space="preserve">ATM Plaza Megatone (Moca) </v>
          </cell>
          <cell r="C341" t="str">
            <v>NORTE</v>
          </cell>
        </row>
        <row r="342">
          <cell r="A342">
            <v>473</v>
          </cell>
          <cell r="B342" t="str">
            <v xml:space="preserve">ATM Oficina Carrefour II </v>
          </cell>
          <cell r="C342" t="str">
            <v>DISTRITO NACIONAL</v>
          </cell>
        </row>
        <row r="343">
          <cell r="A343">
            <v>476</v>
          </cell>
          <cell r="B343" t="str">
            <v xml:space="preserve">ATM Multicentro La Sirena Las Caobas </v>
          </cell>
          <cell r="C343" t="str">
            <v>DISTRITO NACIONAL</v>
          </cell>
        </row>
        <row r="344">
          <cell r="A344">
            <v>480</v>
          </cell>
          <cell r="B344" t="str">
            <v>ATM UNP Farmaconal Higuey</v>
          </cell>
          <cell r="C344" t="str">
            <v>ESTE</v>
          </cell>
        </row>
        <row r="345">
          <cell r="A345">
            <v>482</v>
          </cell>
          <cell r="B345" t="str">
            <v xml:space="preserve">ATM Centro de Caja Plaza Lama (Santiago) </v>
          </cell>
          <cell r="C345" t="str">
            <v>NORTE</v>
          </cell>
        </row>
        <row r="346">
          <cell r="A346">
            <v>483</v>
          </cell>
          <cell r="B346" t="str">
            <v xml:space="preserve">ATM S/M Karla (Dajabón) </v>
          </cell>
          <cell r="C346" t="str">
            <v>NORTE</v>
          </cell>
        </row>
        <row r="347">
          <cell r="A347">
            <v>485</v>
          </cell>
          <cell r="B347" t="str">
            <v xml:space="preserve">ATM CEDIMAT </v>
          </cell>
          <cell r="C347" t="str">
            <v>DISTRITO NACIONAL</v>
          </cell>
        </row>
        <row r="348">
          <cell r="A348">
            <v>486</v>
          </cell>
          <cell r="B348" t="str">
            <v xml:space="preserve">ATM Olé La Caleta </v>
          </cell>
          <cell r="C348" t="str">
            <v>DISTRITO NACIONAL</v>
          </cell>
        </row>
        <row r="349">
          <cell r="A349">
            <v>487</v>
          </cell>
          <cell r="B349" t="str">
            <v xml:space="preserve">ATM Olé Hainamosa </v>
          </cell>
          <cell r="C349" t="str">
            <v>DISTRITO NACIONAL</v>
          </cell>
        </row>
        <row r="350">
          <cell r="A350">
            <v>488</v>
          </cell>
          <cell r="B350" t="str">
            <v xml:space="preserve">ATM Aeropuerto El Higuero </v>
          </cell>
          <cell r="C350" t="str">
            <v>DISTRITO NACIONAL</v>
          </cell>
        </row>
        <row r="351">
          <cell r="A351">
            <v>489</v>
          </cell>
          <cell r="B351" t="str">
            <v xml:space="preserve">ATM Aeropuerto El Catey (Samaná) </v>
          </cell>
          <cell r="C351" t="str">
            <v>NORTE</v>
          </cell>
        </row>
        <row r="352">
          <cell r="A352">
            <v>490</v>
          </cell>
          <cell r="B352" t="str">
            <v xml:space="preserve">ATM Hospital Ney Arias Lora </v>
          </cell>
          <cell r="C352" t="str">
            <v>DISTRITO NACIONAL</v>
          </cell>
        </row>
        <row r="353">
          <cell r="A353">
            <v>491</v>
          </cell>
          <cell r="B353" t="str">
            <v xml:space="preserve">ATM Dolphin Explorer </v>
          </cell>
          <cell r="C353" t="str">
            <v>ESTE</v>
          </cell>
        </row>
        <row r="354">
          <cell r="A354">
            <v>492</v>
          </cell>
          <cell r="B354" t="str">
            <v>S/M Nacional El Dorado (Santiago)</v>
          </cell>
          <cell r="C354" t="str">
            <v>NORTE</v>
          </cell>
        </row>
        <row r="355">
          <cell r="A355">
            <v>493</v>
          </cell>
          <cell r="B355" t="str">
            <v xml:space="preserve">ATM Oficina Haina Occidental II </v>
          </cell>
          <cell r="C355" t="str">
            <v>DISTRITO NACIONAL</v>
          </cell>
        </row>
        <row r="356">
          <cell r="A356">
            <v>494</v>
          </cell>
          <cell r="B356" t="str">
            <v xml:space="preserve">ATM Oficina Blue Mall </v>
          </cell>
          <cell r="C356" t="str">
            <v>DISTRITO NACIONAL</v>
          </cell>
        </row>
        <row r="357">
          <cell r="A357">
            <v>495</v>
          </cell>
          <cell r="B357" t="str">
            <v>ATM Cemento PANAM</v>
          </cell>
          <cell r="C357" t="str">
            <v>ESTE</v>
          </cell>
        </row>
        <row r="358">
          <cell r="A358">
            <v>496</v>
          </cell>
          <cell r="B358" t="str">
            <v xml:space="preserve">ATM Multicentro La Sirena Bonao </v>
          </cell>
          <cell r="C358" t="str">
            <v>NORTE</v>
          </cell>
        </row>
        <row r="359">
          <cell r="A359">
            <v>497</v>
          </cell>
          <cell r="B359" t="str">
            <v>ATM Ofic. El Portal ll (Santiago)</v>
          </cell>
          <cell r="C359" t="str">
            <v>NORTE</v>
          </cell>
        </row>
        <row r="360">
          <cell r="A360">
            <v>498</v>
          </cell>
          <cell r="B360" t="str">
            <v xml:space="preserve">ATM Estación Sunix 27 de Febrero </v>
          </cell>
          <cell r="C360" t="str">
            <v>DISTRITO NACIONAL</v>
          </cell>
        </row>
        <row r="361">
          <cell r="A361">
            <v>499</v>
          </cell>
          <cell r="B361" t="str">
            <v xml:space="preserve">ATM Estación Sunix Tiradentes </v>
          </cell>
          <cell r="C361" t="str">
            <v>DISTRITO NACIONAL</v>
          </cell>
        </row>
        <row r="362">
          <cell r="A362">
            <v>500</v>
          </cell>
          <cell r="B362" t="str">
            <v xml:space="preserve">ATM UNP Cutupú </v>
          </cell>
          <cell r="C362" t="str">
            <v>NORTE</v>
          </cell>
        </row>
        <row r="363">
          <cell r="A363">
            <v>501</v>
          </cell>
          <cell r="B363" t="str">
            <v xml:space="preserve">ATM UNP La Canela </v>
          </cell>
          <cell r="C363" t="str">
            <v>NORTE</v>
          </cell>
        </row>
        <row r="364">
          <cell r="A364">
            <v>502</v>
          </cell>
          <cell r="B364" t="str">
            <v xml:space="preserve">ATM Materno Infantil de (Santiago) </v>
          </cell>
          <cell r="C364" t="str">
            <v>NORTE</v>
          </cell>
        </row>
        <row r="365">
          <cell r="A365">
            <v>504</v>
          </cell>
          <cell r="B365" t="str">
            <v>ATM CURNA UASD Nagua</v>
          </cell>
          <cell r="C365" t="str">
            <v>NORTE</v>
          </cell>
        </row>
        <row r="366">
          <cell r="A366">
            <v>507</v>
          </cell>
          <cell r="B366" t="str">
            <v>ATM Estación Sigma Boca Chica</v>
          </cell>
          <cell r="C366" t="str">
            <v>DISTRITO NACIONAL</v>
          </cell>
        </row>
        <row r="367">
          <cell r="A367">
            <v>510</v>
          </cell>
          <cell r="B367" t="str">
            <v xml:space="preserve">ATM Ferretería Bellón (Santiago) </v>
          </cell>
          <cell r="C367" t="str">
            <v>NORTE</v>
          </cell>
        </row>
        <row r="368">
          <cell r="A368">
            <v>511</v>
          </cell>
          <cell r="B368" t="str">
            <v xml:space="preserve">ATM UNP Río San Juan (Nagua) </v>
          </cell>
          <cell r="C368" t="str">
            <v>NORTE</v>
          </cell>
        </row>
        <row r="369">
          <cell r="A369">
            <v>512</v>
          </cell>
          <cell r="B369" t="str">
            <v>ATM Plaza Jesús Ferreira</v>
          </cell>
          <cell r="C369" t="str">
            <v>SUR</v>
          </cell>
        </row>
        <row r="370">
          <cell r="A370">
            <v>513</v>
          </cell>
          <cell r="B370" t="str">
            <v xml:space="preserve">ATM UNP Lagunas de Nisibón </v>
          </cell>
          <cell r="C370" t="str">
            <v>ESTE</v>
          </cell>
        </row>
        <row r="371">
          <cell r="A371">
            <v>514</v>
          </cell>
          <cell r="B371" t="str">
            <v>ATM Autoservicio Charles de Gaulle</v>
          </cell>
          <cell r="C371" t="str">
            <v>DISTRITO NACIONAL</v>
          </cell>
        </row>
        <row r="372">
          <cell r="A372">
            <v>515</v>
          </cell>
          <cell r="B372" t="str">
            <v xml:space="preserve">ATM Oficina Agora Mall I </v>
          </cell>
          <cell r="C372" t="str">
            <v>DISTRITO NACIONAL</v>
          </cell>
        </row>
        <row r="373">
          <cell r="A373">
            <v>516</v>
          </cell>
          <cell r="B373" t="str">
            <v xml:space="preserve">ATM Oficina Gascue </v>
          </cell>
          <cell r="C373" t="str">
            <v>DISTRITO NACIONAL</v>
          </cell>
        </row>
        <row r="374">
          <cell r="A374">
            <v>517</v>
          </cell>
          <cell r="B374" t="str">
            <v xml:space="preserve">ATM Autobanco Oficina Sans Soucí </v>
          </cell>
          <cell r="C374" t="str">
            <v>DISTRITO NACIONAL</v>
          </cell>
        </row>
        <row r="375">
          <cell r="A375">
            <v>518</v>
          </cell>
          <cell r="B375" t="str">
            <v xml:space="preserve">ATM Autobanco Los Alamos </v>
          </cell>
          <cell r="C375" t="str">
            <v>NORTE</v>
          </cell>
        </row>
        <row r="376">
          <cell r="A376">
            <v>519</v>
          </cell>
          <cell r="B376" t="str">
            <v xml:space="preserve">ATM Plaza Estrella (Bávaro) </v>
          </cell>
          <cell r="C376" t="str">
            <v>ESTE</v>
          </cell>
        </row>
        <row r="377">
          <cell r="A377">
            <v>520</v>
          </cell>
          <cell r="B377" t="str">
            <v xml:space="preserve">ATM Cooperativa Navarrete (COOPNAVA) </v>
          </cell>
          <cell r="C377" t="str">
            <v>NORTE</v>
          </cell>
        </row>
        <row r="378">
          <cell r="A378">
            <v>521</v>
          </cell>
          <cell r="B378" t="str">
            <v xml:space="preserve">ATM UNP Bayahibe (La Romana) </v>
          </cell>
          <cell r="C378" t="str">
            <v>ESTE</v>
          </cell>
        </row>
        <row r="379">
          <cell r="A379">
            <v>522</v>
          </cell>
          <cell r="B379" t="str">
            <v xml:space="preserve">ATM Oficina Galería 360 </v>
          </cell>
          <cell r="C379" t="str">
            <v>DISTRITO NACIONAL</v>
          </cell>
        </row>
        <row r="380">
          <cell r="A380">
            <v>524</v>
          </cell>
          <cell r="B380" t="str">
            <v xml:space="preserve">ATM DNCD </v>
          </cell>
          <cell r="C380" t="str">
            <v>DISTRITO NACIONAL</v>
          </cell>
        </row>
        <row r="381">
          <cell r="A381">
            <v>525</v>
          </cell>
          <cell r="B381" t="str">
            <v>ATM S/M Bravo Las Americas</v>
          </cell>
          <cell r="C381" t="str">
            <v>DISTRITO NACIONAL</v>
          </cell>
        </row>
        <row r="382">
          <cell r="A382">
            <v>527</v>
          </cell>
          <cell r="B382" t="str">
            <v>ATM Oficina Zona Oriental II</v>
          </cell>
          <cell r="C382" t="str">
            <v>DISTRITO NACIONAL</v>
          </cell>
        </row>
        <row r="383">
          <cell r="A383">
            <v>528</v>
          </cell>
          <cell r="B383" t="str">
            <v xml:space="preserve">ATM Ferretería Ochoa (Santiago) </v>
          </cell>
          <cell r="C383" t="str">
            <v>NORTE</v>
          </cell>
        </row>
        <row r="384">
          <cell r="A384">
            <v>529</v>
          </cell>
          <cell r="B384" t="str">
            <v xml:space="preserve">ATM Plan Social de la Presidencia </v>
          </cell>
          <cell r="C384" t="str">
            <v>DISTRITO NACIONAL</v>
          </cell>
        </row>
        <row r="385">
          <cell r="A385">
            <v>530</v>
          </cell>
          <cell r="B385" t="str">
            <v xml:space="preserve">ATM Estación Next Dipsa (Charles Summer) </v>
          </cell>
          <cell r="C385" t="str">
            <v>DISTRITO NACIONAL</v>
          </cell>
        </row>
        <row r="386">
          <cell r="A386">
            <v>531</v>
          </cell>
          <cell r="B386" t="str">
            <v xml:space="preserve">ATM Escuela Nacional de la Judicatura </v>
          </cell>
          <cell r="C386" t="str">
            <v>DISTRITO NACIONAL</v>
          </cell>
        </row>
        <row r="387">
          <cell r="A387">
            <v>532</v>
          </cell>
          <cell r="B387" t="str">
            <v xml:space="preserve">ATM UNP Guanábano (Moca) </v>
          </cell>
          <cell r="C387" t="str">
            <v>NORTE</v>
          </cell>
        </row>
        <row r="388">
          <cell r="A388">
            <v>533</v>
          </cell>
          <cell r="B388" t="str">
            <v>ATM AILA II</v>
          </cell>
          <cell r="C388" t="str">
            <v>DISTRITO NACIONAL</v>
          </cell>
        </row>
        <row r="389">
          <cell r="A389">
            <v>533</v>
          </cell>
          <cell r="B389" t="str">
            <v xml:space="preserve">ATM Oficina Aeropuerto Las Américas II </v>
          </cell>
          <cell r="C389" t="str">
            <v>DISTRITO NACIONAL</v>
          </cell>
        </row>
        <row r="390">
          <cell r="A390">
            <v>534</v>
          </cell>
          <cell r="B390" t="str">
            <v xml:space="preserve">ATM Oficina Torre II </v>
          </cell>
          <cell r="C390" t="str">
            <v>DISTRITO NACIONAL</v>
          </cell>
        </row>
        <row r="391">
          <cell r="A391">
            <v>535</v>
          </cell>
          <cell r="B391" t="str">
            <v xml:space="preserve">ATM Autoservicio Torre III </v>
          </cell>
          <cell r="C391" t="str">
            <v>DISTRITO NACIONAL</v>
          </cell>
        </row>
        <row r="392">
          <cell r="A392">
            <v>536</v>
          </cell>
          <cell r="B392" t="str">
            <v xml:space="preserve">ATM Super Lama San Isidro </v>
          </cell>
          <cell r="C392" t="str">
            <v>DISTRITO NACIONAL</v>
          </cell>
        </row>
        <row r="393">
          <cell r="A393">
            <v>537</v>
          </cell>
          <cell r="B393" t="str">
            <v xml:space="preserve">ATM Estación Texaco Enriquillo (Barahona) </v>
          </cell>
          <cell r="C393" t="str">
            <v>SUR</v>
          </cell>
        </row>
        <row r="394">
          <cell r="A394">
            <v>538</v>
          </cell>
          <cell r="B394" t="str">
            <v>ATM  Autoservicio San Fco. Macorís</v>
          </cell>
          <cell r="C394" t="str">
            <v>NORTE</v>
          </cell>
        </row>
        <row r="395">
          <cell r="A395">
            <v>539</v>
          </cell>
          <cell r="B395" t="str">
            <v>ATM S/M La Cadena Los Proceres</v>
          </cell>
          <cell r="C395" t="str">
            <v>DISTRITO NACIONAL</v>
          </cell>
        </row>
        <row r="396">
          <cell r="A396">
            <v>540</v>
          </cell>
          <cell r="B396" t="str">
            <v xml:space="preserve">ATM Autoservicio Sambil I </v>
          </cell>
          <cell r="C396" t="str">
            <v>DISTRITO NACIONAL</v>
          </cell>
        </row>
        <row r="397">
          <cell r="A397">
            <v>541</v>
          </cell>
          <cell r="B397" t="str">
            <v xml:space="preserve">ATM Oficina Sambil II </v>
          </cell>
          <cell r="C397" t="str">
            <v>DISTRITO NACIONAL</v>
          </cell>
        </row>
        <row r="398">
          <cell r="A398">
            <v>542</v>
          </cell>
          <cell r="B398" t="str">
            <v>ATM S/M la Cadena Carretera Mella</v>
          </cell>
          <cell r="C398" t="str">
            <v>DISTRITO NACIONAL</v>
          </cell>
        </row>
        <row r="399">
          <cell r="A399">
            <v>544</v>
          </cell>
          <cell r="B399" t="str">
            <v xml:space="preserve">ATM Dirección General de Tecnología (DGT CTB) </v>
          </cell>
          <cell r="C399" t="str">
            <v>DISTRITO NACIONAL</v>
          </cell>
        </row>
        <row r="400">
          <cell r="A400">
            <v>545</v>
          </cell>
          <cell r="B400" t="str">
            <v xml:space="preserve">ATM Oficina Isabel La Católica II  </v>
          </cell>
          <cell r="C400" t="str">
            <v>DISTRITO NACIONAL</v>
          </cell>
        </row>
        <row r="401">
          <cell r="A401">
            <v>546</v>
          </cell>
          <cell r="B401" t="str">
            <v xml:space="preserve">ATM ITLA </v>
          </cell>
          <cell r="C401" t="str">
            <v>DISTRITO NACIONAL</v>
          </cell>
        </row>
        <row r="402">
          <cell r="A402">
            <v>547</v>
          </cell>
          <cell r="B402" t="str">
            <v xml:space="preserve">ATM Plaza Lama Herrera </v>
          </cell>
          <cell r="C402" t="str">
            <v>DISTRITO NACIONAL</v>
          </cell>
        </row>
        <row r="403">
          <cell r="A403">
            <v>548</v>
          </cell>
          <cell r="B403" t="str">
            <v xml:space="preserve">ATM AMET </v>
          </cell>
          <cell r="C403" t="str">
            <v>DISTRITO NACIONAL</v>
          </cell>
        </row>
        <row r="404">
          <cell r="A404">
            <v>549</v>
          </cell>
          <cell r="B404" t="str">
            <v xml:space="preserve">ATM Ministerio de Turismo (Oficinas Gubernamentales) </v>
          </cell>
          <cell r="C404" t="str">
            <v>DISTRITO NACIONAL</v>
          </cell>
        </row>
        <row r="405">
          <cell r="A405">
            <v>551</v>
          </cell>
          <cell r="B405" t="str">
            <v xml:space="preserve">ATM Oficina Padre Castellanos </v>
          </cell>
          <cell r="C405" t="str">
            <v>DISTRITO NACIONAL</v>
          </cell>
        </row>
        <row r="406">
          <cell r="A406">
            <v>552</v>
          </cell>
          <cell r="B406" t="str">
            <v xml:space="preserve">ATM Suprema Corte de Justicia </v>
          </cell>
          <cell r="C406" t="str">
            <v>DISTRITO NACIONAL</v>
          </cell>
        </row>
        <row r="407">
          <cell r="A407">
            <v>553</v>
          </cell>
          <cell r="B407" t="str">
            <v xml:space="preserve">ATM Centro de Caja Las Américas </v>
          </cell>
          <cell r="C407" t="str">
            <v>DISTRITO NACIONAL</v>
          </cell>
        </row>
        <row r="408">
          <cell r="A408">
            <v>554</v>
          </cell>
          <cell r="B408" t="str">
            <v xml:space="preserve">ATM Oficina Isabel La Católica I </v>
          </cell>
          <cell r="C408" t="str">
            <v>DISTRITO NACIONAL</v>
          </cell>
        </row>
        <row r="409">
          <cell r="A409">
            <v>555</v>
          </cell>
          <cell r="B409" t="str">
            <v xml:space="preserve">ATM Estación Shell Las Praderas </v>
          </cell>
          <cell r="C409" t="str">
            <v>DISTRITO NACIONAL</v>
          </cell>
        </row>
        <row r="410">
          <cell r="A410">
            <v>556</v>
          </cell>
          <cell r="B410" t="str">
            <v xml:space="preserve">ATM Almacén General Ave. Luperón </v>
          </cell>
          <cell r="C410" t="str">
            <v>DISTRITO NACIONAL</v>
          </cell>
        </row>
        <row r="411">
          <cell r="A411">
            <v>557</v>
          </cell>
          <cell r="B411" t="str">
            <v xml:space="preserve">ATM Multicentro La Sirena Ave. Mella </v>
          </cell>
          <cell r="C411" t="str">
            <v>DISTRITO NACIONAL</v>
          </cell>
        </row>
        <row r="412">
          <cell r="A412">
            <v>558</v>
          </cell>
          <cell r="B412" t="str">
            <v xml:space="preserve">ATM Base Naval 27 de Febrero (Sans Soucí) </v>
          </cell>
          <cell r="C412" t="str">
            <v>DISTRITO NACIONAL</v>
          </cell>
        </row>
        <row r="413">
          <cell r="A413">
            <v>559</v>
          </cell>
          <cell r="B413" t="str">
            <v xml:space="preserve">ATM UNP Metro I </v>
          </cell>
          <cell r="C413" t="str">
            <v>DISTRITO NACIONAL</v>
          </cell>
        </row>
        <row r="414">
          <cell r="A414">
            <v>560</v>
          </cell>
          <cell r="B414" t="str">
            <v xml:space="preserve">ATM Junta Central Electoral </v>
          </cell>
          <cell r="C414" t="str">
            <v>DISTRITO NACIONAL</v>
          </cell>
        </row>
        <row r="415">
          <cell r="A415">
            <v>561</v>
          </cell>
          <cell r="B415" t="str">
            <v xml:space="preserve">ATM Comando Regional P.N. S.D. Este </v>
          </cell>
          <cell r="C415" t="str">
            <v>DISTRITO NACIONAL</v>
          </cell>
        </row>
        <row r="416">
          <cell r="A416">
            <v>562</v>
          </cell>
          <cell r="B416" t="str">
            <v xml:space="preserve">ATM S/M Jumbo Carretera Mella </v>
          </cell>
          <cell r="C416" t="str">
            <v>DISTRITO NACIONAL</v>
          </cell>
        </row>
        <row r="417">
          <cell r="A417">
            <v>563</v>
          </cell>
          <cell r="B417" t="str">
            <v xml:space="preserve">ATM Base Aérea San Isidro </v>
          </cell>
          <cell r="C417" t="str">
            <v>DISTRITO NACIONAL</v>
          </cell>
        </row>
        <row r="418">
          <cell r="A418">
            <v>564</v>
          </cell>
          <cell r="B418" t="str">
            <v xml:space="preserve">ATM Ministerio de Agricultura </v>
          </cell>
          <cell r="C418" t="str">
            <v>DISTRITO NACIONAL</v>
          </cell>
        </row>
        <row r="419">
          <cell r="A419">
            <v>565</v>
          </cell>
          <cell r="B419" t="str">
            <v xml:space="preserve">ATM S/M La Cadena Núñez de Cáceres </v>
          </cell>
          <cell r="C419" t="str">
            <v>DISTRITO NACIONAL</v>
          </cell>
        </row>
        <row r="420">
          <cell r="A420">
            <v>566</v>
          </cell>
          <cell r="B420" t="str">
            <v xml:space="preserve">ATM Hiper Olé Aut. Duarte </v>
          </cell>
          <cell r="C420" t="str">
            <v>DISTRITO NACIONAL</v>
          </cell>
        </row>
        <row r="421">
          <cell r="A421">
            <v>567</v>
          </cell>
          <cell r="B421" t="str">
            <v xml:space="preserve">ATM Oficina Máximo Gómez </v>
          </cell>
          <cell r="C421" t="str">
            <v>DISTRITO NACIONAL</v>
          </cell>
        </row>
        <row r="422">
          <cell r="A422">
            <v>568</v>
          </cell>
          <cell r="B422" t="str">
            <v xml:space="preserve">ATM Ministerio de Educación </v>
          </cell>
          <cell r="C422" t="str">
            <v>DISTRITO NACIONAL</v>
          </cell>
        </row>
        <row r="423">
          <cell r="A423">
            <v>569</v>
          </cell>
          <cell r="B423" t="str">
            <v xml:space="preserve">ATM Superintendencia de Seguros </v>
          </cell>
          <cell r="C423" t="str">
            <v>DISTRITO NACIONAL</v>
          </cell>
        </row>
        <row r="424">
          <cell r="A424">
            <v>570</v>
          </cell>
          <cell r="B424" t="str">
            <v xml:space="preserve">ATM S/M Liverpool Villa Mella </v>
          </cell>
          <cell r="C424" t="str">
            <v>DISTRITO NACIONAL</v>
          </cell>
        </row>
        <row r="425">
          <cell r="A425">
            <v>571</v>
          </cell>
          <cell r="B425" t="str">
            <v xml:space="preserve">ATM Hospital Central FF. AA. </v>
          </cell>
          <cell r="C425" t="str">
            <v>DISTRITO NACIONAL</v>
          </cell>
        </row>
        <row r="426">
          <cell r="A426">
            <v>572</v>
          </cell>
          <cell r="B426" t="str">
            <v xml:space="preserve">ATM Olé Ovando </v>
          </cell>
          <cell r="C426" t="str">
            <v>DISTRITO NACIONAL</v>
          </cell>
        </row>
        <row r="427">
          <cell r="A427">
            <v>573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574</v>
          </cell>
          <cell r="B428" t="str">
            <v xml:space="preserve">ATM Club Obras Públicas </v>
          </cell>
          <cell r="C428" t="str">
            <v>DISTRITO NACIONAL</v>
          </cell>
        </row>
        <row r="429">
          <cell r="A429">
            <v>575</v>
          </cell>
          <cell r="B429" t="str">
            <v xml:space="preserve">ATM EDESUR Tiradentes </v>
          </cell>
          <cell r="C429" t="str">
            <v>DISTRITO NACIONAL</v>
          </cell>
        </row>
        <row r="430">
          <cell r="A430">
            <v>576</v>
          </cell>
          <cell r="B430" t="str">
            <v xml:space="preserve">ATM IDSS </v>
          </cell>
          <cell r="C430" t="str">
            <v>DISTRITO NACIONAL</v>
          </cell>
        </row>
        <row r="431">
          <cell r="A431">
            <v>577</v>
          </cell>
          <cell r="B431" t="str">
            <v xml:space="preserve">ATM Olé Ave. Duarte </v>
          </cell>
          <cell r="C431" t="str">
            <v>DISTRITO NACIONAL</v>
          </cell>
        </row>
        <row r="432">
          <cell r="A432">
            <v>578</v>
          </cell>
          <cell r="B432" t="str">
            <v xml:space="preserve">ATM Procuraduría General de la República </v>
          </cell>
          <cell r="C432" t="str">
            <v>DISTRITO NACIONAL</v>
          </cell>
        </row>
        <row r="433">
          <cell r="A433">
            <v>579</v>
          </cell>
          <cell r="B433" t="str">
            <v xml:space="preserve">ATM Estación Sunix Down Town </v>
          </cell>
          <cell r="C433" t="str">
            <v>ESTE</v>
          </cell>
        </row>
        <row r="434">
          <cell r="A434">
            <v>580</v>
          </cell>
          <cell r="B434" t="str">
            <v xml:space="preserve">ATM Edificio Propagas </v>
          </cell>
          <cell r="C434" t="str">
            <v>DISTRITO NACIONAL</v>
          </cell>
        </row>
        <row r="435">
          <cell r="A435">
            <v>581</v>
          </cell>
          <cell r="B435" t="str">
            <v>ATM Banco Bandex II (Antiguo BNV II)</v>
          </cell>
          <cell r="C435" t="str">
            <v>DISTRITO NACIONAL</v>
          </cell>
        </row>
        <row r="436">
          <cell r="A436">
            <v>582</v>
          </cell>
          <cell r="B436" t="str">
            <v>ATM Estación Sabana Yegua</v>
          </cell>
          <cell r="C436" t="str">
            <v>SUR</v>
          </cell>
        </row>
        <row r="437">
          <cell r="A437">
            <v>583</v>
          </cell>
          <cell r="B437" t="str">
            <v xml:space="preserve">ATM Ministerio Fuerzas Armadas I </v>
          </cell>
          <cell r="C437" t="str">
            <v>DISTRITO NACIONAL</v>
          </cell>
        </row>
        <row r="438">
          <cell r="A438">
            <v>584</v>
          </cell>
          <cell r="B438" t="str">
            <v xml:space="preserve">ATM Oficina San Cristóbal I </v>
          </cell>
          <cell r="C438" t="str">
            <v>SUR</v>
          </cell>
        </row>
        <row r="439">
          <cell r="A439">
            <v>585</v>
          </cell>
          <cell r="B439" t="str">
            <v xml:space="preserve">ATM Oficina Haina Oriental </v>
          </cell>
          <cell r="C439" t="str">
            <v>DISTRITO NACIONAL</v>
          </cell>
        </row>
        <row r="440">
          <cell r="A440">
            <v>586</v>
          </cell>
          <cell r="B440" t="str">
            <v xml:space="preserve">ATM Palacio de Justicia D.N. </v>
          </cell>
          <cell r="C440" t="str">
            <v>DISTRITO NACIONAL</v>
          </cell>
        </row>
        <row r="441">
          <cell r="A441">
            <v>587</v>
          </cell>
          <cell r="B441" t="str">
            <v xml:space="preserve">ATM Cuerpo de Ayudantes Militares </v>
          </cell>
          <cell r="C441" t="str">
            <v>DISTRITO NACIONAL</v>
          </cell>
        </row>
        <row r="442">
          <cell r="A442">
            <v>588</v>
          </cell>
          <cell r="B442" t="str">
            <v xml:space="preserve">ATM INAVI </v>
          </cell>
          <cell r="C442" t="str">
            <v>DISTRITO NACIONAL</v>
          </cell>
        </row>
        <row r="443">
          <cell r="A443">
            <v>589</v>
          </cell>
          <cell r="B443" t="str">
            <v xml:space="preserve">ATM S/M Bravo San Vicente de Paul </v>
          </cell>
          <cell r="C443" t="str">
            <v>DISTRITO NACIONAL</v>
          </cell>
        </row>
        <row r="444">
          <cell r="A444">
            <v>590</v>
          </cell>
          <cell r="B444" t="str">
            <v xml:space="preserve">ATM Olé Aut. Las Américas </v>
          </cell>
          <cell r="C444" t="str">
            <v>DISTRITO NACIONAL</v>
          </cell>
        </row>
        <row r="445">
          <cell r="A445">
            <v>591</v>
          </cell>
          <cell r="B445" t="str">
            <v xml:space="preserve">ATM Universidad del Caribe </v>
          </cell>
          <cell r="C445" t="str">
            <v>DISTRITO NACIONAL</v>
          </cell>
        </row>
        <row r="446">
          <cell r="A446">
            <v>592</v>
          </cell>
          <cell r="B446" t="str">
            <v xml:space="preserve">ATM Centro de Caja San Cristóbal I </v>
          </cell>
          <cell r="C446" t="str">
            <v>SUR</v>
          </cell>
        </row>
        <row r="447">
          <cell r="A447">
            <v>593</v>
          </cell>
          <cell r="B447" t="str">
            <v xml:space="preserve">ATM Ministerio Fuerzas Armadas II </v>
          </cell>
          <cell r="C447" t="str">
            <v>DISTRITO NACIONAL</v>
          </cell>
        </row>
        <row r="448">
          <cell r="A448">
            <v>594</v>
          </cell>
          <cell r="B448" t="str">
            <v xml:space="preserve">ATM Plaza Venezuela II (Santiago) </v>
          </cell>
          <cell r="C448" t="str">
            <v>NORTE</v>
          </cell>
        </row>
        <row r="449">
          <cell r="A449">
            <v>595</v>
          </cell>
          <cell r="B449" t="str">
            <v xml:space="preserve">ATM S/M Central I (Santiago) </v>
          </cell>
          <cell r="C449" t="str">
            <v>NORTE</v>
          </cell>
        </row>
        <row r="450">
          <cell r="A450">
            <v>596</v>
          </cell>
          <cell r="B450" t="str">
            <v xml:space="preserve">ATM Autobanco Malecón Center </v>
          </cell>
          <cell r="C450" t="str">
            <v>DISTRITO NACIONAL</v>
          </cell>
        </row>
        <row r="451">
          <cell r="A451">
            <v>597</v>
          </cell>
          <cell r="B451" t="str">
            <v xml:space="preserve">ATM CTB II (Santiago) </v>
          </cell>
          <cell r="C451" t="str">
            <v>NORTE</v>
          </cell>
        </row>
        <row r="452">
          <cell r="A452">
            <v>598</v>
          </cell>
          <cell r="B452" t="str">
            <v xml:space="preserve">ATM Hotel Matún (Santiago) </v>
          </cell>
          <cell r="C452" t="str">
            <v>NORTE</v>
          </cell>
        </row>
        <row r="453">
          <cell r="A453">
            <v>599</v>
          </cell>
          <cell r="B453" t="str">
            <v xml:space="preserve">ATM Oficina Plaza Internacional (Santiago) </v>
          </cell>
          <cell r="C453" t="str">
            <v>NORTE</v>
          </cell>
        </row>
        <row r="454">
          <cell r="A454">
            <v>600</v>
          </cell>
          <cell r="B454" t="str">
            <v>ATM S/M Bravo Hipica</v>
          </cell>
          <cell r="C454" t="str">
            <v>DISTRITO NACIONAL</v>
          </cell>
        </row>
        <row r="455">
          <cell r="A455">
            <v>601</v>
          </cell>
          <cell r="B455" t="str">
            <v xml:space="preserve">ATM Plaza Haché (Santiago) </v>
          </cell>
          <cell r="C455" t="str">
            <v>NORTE</v>
          </cell>
        </row>
        <row r="456">
          <cell r="A456">
            <v>602</v>
          </cell>
          <cell r="B456" t="str">
            <v xml:space="preserve">ATM Zona Franca (Santiago) I </v>
          </cell>
          <cell r="C456" t="str">
            <v>NORTE</v>
          </cell>
        </row>
        <row r="457">
          <cell r="A457">
            <v>603</v>
          </cell>
          <cell r="B457" t="str">
            <v xml:space="preserve">ATM Zona Franca (Santiago) II </v>
          </cell>
          <cell r="C457" t="str">
            <v>NORTE</v>
          </cell>
        </row>
        <row r="458">
          <cell r="A458">
            <v>604</v>
          </cell>
          <cell r="B458" t="str">
            <v xml:space="preserve">ATM Oficina Estancia Nueva (Moca) </v>
          </cell>
          <cell r="C458" t="str">
            <v>NORTE</v>
          </cell>
        </row>
        <row r="459">
          <cell r="A459">
            <v>605</v>
          </cell>
          <cell r="B459" t="str">
            <v xml:space="preserve">ATM Oficina Bonao I </v>
          </cell>
          <cell r="C459" t="str">
            <v>NORTE</v>
          </cell>
        </row>
        <row r="460">
          <cell r="A460">
            <v>606</v>
          </cell>
          <cell r="B460" t="str">
            <v xml:space="preserve">ATM UNP Manolo Tavarez Justo </v>
          </cell>
          <cell r="C460" t="str">
            <v>NORTE</v>
          </cell>
        </row>
        <row r="461">
          <cell r="A461">
            <v>607</v>
          </cell>
          <cell r="B461" t="str">
            <v xml:space="preserve">ATM ONAPI </v>
          </cell>
          <cell r="C461" t="str">
            <v>DISTRITO NACIONAL</v>
          </cell>
        </row>
        <row r="462">
          <cell r="A462">
            <v>608</v>
          </cell>
          <cell r="B462" t="str">
            <v xml:space="preserve">ATM Oficina Jumbo (San Pedro) </v>
          </cell>
          <cell r="C462" t="str">
            <v>ESTE</v>
          </cell>
        </row>
        <row r="463">
          <cell r="A463">
            <v>609</v>
          </cell>
          <cell r="B463" t="str">
            <v xml:space="preserve">ATM S/M Jumbo (San Pedro) </v>
          </cell>
          <cell r="C463" t="str">
            <v>ESTE</v>
          </cell>
        </row>
        <row r="464">
          <cell r="A464">
            <v>610</v>
          </cell>
          <cell r="B464" t="str">
            <v xml:space="preserve">ATM EDEESTE </v>
          </cell>
          <cell r="C464" t="str">
            <v>DISTRITO NACIONAL</v>
          </cell>
        </row>
        <row r="465">
          <cell r="A465">
            <v>611</v>
          </cell>
          <cell r="B465" t="str">
            <v xml:space="preserve">ATM DGII Sede Central </v>
          </cell>
          <cell r="C465" t="str">
            <v>DISTRITO NACIONAL</v>
          </cell>
        </row>
        <row r="466">
          <cell r="A466">
            <v>612</v>
          </cell>
          <cell r="B466" t="str">
            <v xml:space="preserve">ATM Plaza Orense (La Romana) </v>
          </cell>
          <cell r="C466" t="str">
            <v>ESTE</v>
          </cell>
        </row>
        <row r="467">
          <cell r="A467">
            <v>613</v>
          </cell>
          <cell r="B467" t="str">
            <v xml:space="preserve">ATM Almacenes Zaglul (La Altagracia) </v>
          </cell>
          <cell r="C467" t="str">
            <v>ESTE</v>
          </cell>
        </row>
        <row r="468">
          <cell r="A468">
            <v>614</v>
          </cell>
          <cell r="B468" t="str">
            <v>ATM S/M Bravo Pontezuela (Zona Norte)</v>
          </cell>
          <cell r="C468" t="str">
            <v>NORTE</v>
          </cell>
        </row>
        <row r="469">
          <cell r="A469">
            <v>615</v>
          </cell>
          <cell r="B469" t="str">
            <v xml:space="preserve">ATM Estación Sunix Cabral (Barahona) </v>
          </cell>
          <cell r="C469" t="str">
            <v>SUR</v>
          </cell>
        </row>
        <row r="470">
          <cell r="A470">
            <v>616</v>
          </cell>
          <cell r="B470" t="str">
            <v xml:space="preserve">ATM 5ta. Brigada Barahona </v>
          </cell>
          <cell r="C470" t="str">
            <v>SUR</v>
          </cell>
        </row>
        <row r="471">
          <cell r="A471">
            <v>617</v>
          </cell>
          <cell r="B471" t="str">
            <v xml:space="preserve">ATM Guardia Presidencial </v>
          </cell>
          <cell r="C471" t="str">
            <v>DISTRITO NACIONAL</v>
          </cell>
        </row>
        <row r="472">
          <cell r="A472">
            <v>618</v>
          </cell>
          <cell r="B472" t="str">
            <v xml:space="preserve">ATM Bienes Nacionales </v>
          </cell>
          <cell r="C472" t="str">
            <v>DISTRITO NACIONAL</v>
          </cell>
        </row>
        <row r="473">
          <cell r="A473">
            <v>619</v>
          </cell>
          <cell r="B473" t="str">
            <v xml:space="preserve">ATM Academia P.N. Hatillo (San Cristóbal) </v>
          </cell>
          <cell r="C473" t="str">
            <v>SUR</v>
          </cell>
        </row>
        <row r="474">
          <cell r="A474">
            <v>620</v>
          </cell>
          <cell r="B474" t="str">
            <v xml:space="preserve">ATM Ministerio de Medio Ambiente </v>
          </cell>
          <cell r="C474" t="str">
            <v>DISTRITO NACIONAL</v>
          </cell>
        </row>
        <row r="475">
          <cell r="A475">
            <v>621</v>
          </cell>
          <cell r="B475" t="str">
            <v xml:space="preserve">ATM CESAC  </v>
          </cell>
          <cell r="C475" t="str">
            <v>DISTRITO NACIONAL</v>
          </cell>
        </row>
        <row r="476">
          <cell r="A476">
            <v>622</v>
          </cell>
          <cell r="B476" t="str">
            <v xml:space="preserve">ATM Ayuntamiento D.N. </v>
          </cell>
          <cell r="C476" t="str">
            <v>DISTRITO NACIONAL</v>
          </cell>
        </row>
        <row r="477">
          <cell r="A477">
            <v>623</v>
          </cell>
          <cell r="B477" t="str">
            <v xml:space="preserve">ATM Operaciones Especiales (Manoguayabo) </v>
          </cell>
          <cell r="C477" t="str">
            <v>DISTRITO NACIONAL</v>
          </cell>
        </row>
        <row r="478">
          <cell r="A478">
            <v>624</v>
          </cell>
          <cell r="B478" t="str">
            <v xml:space="preserve">ATM Policía Nacional I </v>
          </cell>
          <cell r="C478" t="str">
            <v>DISTRITO NACIONAL</v>
          </cell>
        </row>
        <row r="479">
          <cell r="A479">
            <v>625</v>
          </cell>
          <cell r="B479" t="str">
            <v xml:space="preserve">ATM Policía Nacional II </v>
          </cell>
          <cell r="C479" t="str">
            <v>DISTRITO NACIONAL</v>
          </cell>
        </row>
        <row r="480">
          <cell r="A480">
            <v>626</v>
          </cell>
          <cell r="B480" t="str">
            <v xml:space="preserve">ATM MERCASD (Merca Santo Domingo) </v>
          </cell>
          <cell r="C480" t="str">
            <v>DISTRITO NACIONAL</v>
          </cell>
        </row>
        <row r="481">
          <cell r="A481">
            <v>627</v>
          </cell>
          <cell r="B481" t="str">
            <v xml:space="preserve">ATM CAASD </v>
          </cell>
          <cell r="C481" t="str">
            <v>DISTRITO NACIONAL</v>
          </cell>
        </row>
        <row r="482">
          <cell r="A482">
            <v>628</v>
          </cell>
          <cell r="B482" t="str">
            <v xml:space="preserve">ATM Autobanco San Isidro </v>
          </cell>
          <cell r="C482" t="str">
            <v>DISTRITO NACIONAL</v>
          </cell>
        </row>
        <row r="483">
          <cell r="A483">
            <v>629</v>
          </cell>
          <cell r="B483" t="str">
            <v xml:space="preserve">ATM Oficina Americana Independencia I </v>
          </cell>
          <cell r="C483" t="str">
            <v>DISTRITO NACIONAL</v>
          </cell>
        </row>
        <row r="484">
          <cell r="A484">
            <v>630</v>
          </cell>
          <cell r="B484" t="str">
            <v xml:space="preserve">ATM Oficina Plaza Zaglul (SPM) </v>
          </cell>
          <cell r="C484" t="str">
            <v>ESTE</v>
          </cell>
        </row>
        <row r="485">
          <cell r="A485">
            <v>631</v>
          </cell>
          <cell r="B485" t="str">
            <v xml:space="preserve">ATM ASOCODEQUI (San Pedro) </v>
          </cell>
          <cell r="C485" t="str">
            <v>ESTE</v>
          </cell>
        </row>
        <row r="486">
          <cell r="A486">
            <v>632</v>
          </cell>
          <cell r="B486" t="str">
            <v xml:space="preserve">ATM Autobanco Gurabo </v>
          </cell>
          <cell r="C486" t="str">
            <v>NORTE</v>
          </cell>
        </row>
        <row r="487">
          <cell r="A487">
            <v>633</v>
          </cell>
          <cell r="B487" t="str">
            <v xml:space="preserve">ATM Autobanco Las Colinas </v>
          </cell>
          <cell r="C487" t="str">
            <v>NORTE</v>
          </cell>
        </row>
        <row r="488">
          <cell r="A488">
            <v>634</v>
          </cell>
          <cell r="B488" t="str">
            <v xml:space="preserve">ATM Ayuntamiento Los Llanos (SPM) </v>
          </cell>
          <cell r="C488" t="str">
            <v>ESTE</v>
          </cell>
        </row>
        <row r="489">
          <cell r="A489">
            <v>635</v>
          </cell>
          <cell r="B489" t="str">
            <v xml:space="preserve">ATM Zona Franca Tamboril </v>
          </cell>
          <cell r="C489" t="str">
            <v>NORTE</v>
          </cell>
        </row>
        <row r="490">
          <cell r="A490">
            <v>636</v>
          </cell>
          <cell r="B490" t="str">
            <v xml:space="preserve">ATM Oficina Tamboríl </v>
          </cell>
          <cell r="C490" t="str">
            <v>NORTE</v>
          </cell>
        </row>
        <row r="491">
          <cell r="A491">
            <v>637</v>
          </cell>
          <cell r="B491" t="str">
            <v xml:space="preserve">ATM UNP Monción </v>
          </cell>
          <cell r="C491" t="str">
            <v>NORTE</v>
          </cell>
        </row>
        <row r="492">
          <cell r="A492">
            <v>638</v>
          </cell>
          <cell r="B492" t="str">
            <v xml:space="preserve">ATM S/M Yoma </v>
          </cell>
          <cell r="C492" t="str">
            <v>NORTE</v>
          </cell>
        </row>
        <row r="493">
          <cell r="A493">
            <v>639</v>
          </cell>
          <cell r="B493" t="str">
            <v xml:space="preserve">ATM Comisión Militar MOPC </v>
          </cell>
          <cell r="C493" t="str">
            <v>DISTRITO NACIONAL</v>
          </cell>
        </row>
        <row r="494">
          <cell r="A494">
            <v>640</v>
          </cell>
          <cell r="B494" t="str">
            <v xml:space="preserve">ATM Ministerio Obras Públicas </v>
          </cell>
          <cell r="C494" t="str">
            <v>DISTRITO NACIONAL</v>
          </cell>
        </row>
        <row r="495">
          <cell r="A495">
            <v>641</v>
          </cell>
          <cell r="B495" t="str">
            <v xml:space="preserve">ATM Farmacia Rimac </v>
          </cell>
          <cell r="C495" t="str">
            <v>DISTRITO NACIONAL</v>
          </cell>
        </row>
        <row r="496">
          <cell r="A496">
            <v>642</v>
          </cell>
          <cell r="B496" t="str">
            <v xml:space="preserve">ATM OMSA Sto. Dgo. </v>
          </cell>
          <cell r="C496" t="str">
            <v>DISTRITO NACIONAL</v>
          </cell>
        </row>
        <row r="497">
          <cell r="A497">
            <v>643</v>
          </cell>
          <cell r="B497" t="str">
            <v xml:space="preserve">ATM Oficina Valerio </v>
          </cell>
          <cell r="C497" t="str">
            <v>NORTE</v>
          </cell>
        </row>
        <row r="498">
          <cell r="A498">
            <v>644</v>
          </cell>
          <cell r="B498" t="str">
            <v xml:space="preserve">ATM Zona Franca Grupo M I (Santiago) </v>
          </cell>
          <cell r="C498" t="str">
            <v>NORTE</v>
          </cell>
        </row>
        <row r="499">
          <cell r="A499">
            <v>645</v>
          </cell>
          <cell r="B499" t="str">
            <v xml:space="preserve">ATM UNP Cabrera </v>
          </cell>
          <cell r="C499" t="str">
            <v>NORTE</v>
          </cell>
        </row>
        <row r="500">
          <cell r="A500">
            <v>646</v>
          </cell>
          <cell r="B500" t="str">
            <v xml:space="preserve">ATM Plaza Jacaranda (Bonao) </v>
          </cell>
          <cell r="C500" t="str">
            <v>NORTE</v>
          </cell>
        </row>
        <row r="501">
          <cell r="A501">
            <v>647</v>
          </cell>
          <cell r="B501" t="str">
            <v xml:space="preserve">ATM CORAASAN </v>
          </cell>
          <cell r="C501" t="str">
            <v>NORTE</v>
          </cell>
        </row>
        <row r="502">
          <cell r="A502">
            <v>648</v>
          </cell>
          <cell r="B502" t="str">
            <v xml:space="preserve">ATM Hermandad de Pensionados </v>
          </cell>
          <cell r="C502" t="str">
            <v>DISTRITO NACIONAL</v>
          </cell>
        </row>
        <row r="503">
          <cell r="A503">
            <v>649</v>
          </cell>
          <cell r="B503" t="str">
            <v xml:space="preserve">ATM Oficina Galería 56 (San Francisco de Macorís) </v>
          </cell>
          <cell r="C503" t="str">
            <v>NORTE</v>
          </cell>
        </row>
        <row r="504">
          <cell r="A504">
            <v>650</v>
          </cell>
          <cell r="B504" t="str">
            <v>ATM Edificio 911 (Santiago)</v>
          </cell>
          <cell r="C504" t="str">
            <v>NORTE</v>
          </cell>
        </row>
        <row r="505">
          <cell r="A505">
            <v>651</v>
          </cell>
          <cell r="B505" t="str">
            <v>ATM Eco Petroleo Romana</v>
          </cell>
          <cell r="C505" t="str">
            <v>ESTE</v>
          </cell>
        </row>
        <row r="506">
          <cell r="A506">
            <v>653</v>
          </cell>
          <cell r="B506" t="str">
            <v>ATM Estación Isla Jarabacoa</v>
          </cell>
          <cell r="C506" t="str">
            <v>NORTE</v>
          </cell>
        </row>
        <row r="507">
          <cell r="A507">
            <v>654</v>
          </cell>
          <cell r="B507" t="str">
            <v>ATM Autoservicio S/M Jumbo Puerto Plata</v>
          </cell>
          <cell r="C507" t="str">
            <v>NORTE</v>
          </cell>
        </row>
        <row r="508">
          <cell r="A508">
            <v>655</v>
          </cell>
          <cell r="B508" t="str">
            <v>ATM Farmacia Sandra</v>
          </cell>
          <cell r="C508" t="str">
            <v>DISTRITO NACIONAL</v>
          </cell>
        </row>
        <row r="509">
          <cell r="A509">
            <v>658</v>
          </cell>
          <cell r="B509" t="str">
            <v>ATM Cámara de Cuentas</v>
          </cell>
          <cell r="C509" t="str">
            <v>DISTRITO NACIONAL</v>
          </cell>
        </row>
        <row r="510">
          <cell r="A510">
            <v>659</v>
          </cell>
          <cell r="B510" t="str">
            <v>ATM Down Town Center</v>
          </cell>
          <cell r="C510" t="str">
            <v>DISTRITO NACIONAL</v>
          </cell>
        </row>
        <row r="511">
          <cell r="A511">
            <v>660</v>
          </cell>
          <cell r="B511" t="str">
            <v>ATM Oficina Romana Norte II</v>
          </cell>
          <cell r="C511" t="str">
            <v>ESTE</v>
          </cell>
        </row>
        <row r="512">
          <cell r="A512">
            <v>661</v>
          </cell>
          <cell r="B512" t="str">
            <v xml:space="preserve">ATM Almacenes Iberia (San Pedro) </v>
          </cell>
          <cell r="C512" t="str">
            <v>ESTE</v>
          </cell>
        </row>
        <row r="513">
          <cell r="A513">
            <v>662</v>
          </cell>
          <cell r="B513" t="str">
            <v>ATM UTESA (Santiago)</v>
          </cell>
          <cell r="C513" t="str">
            <v>NORTE</v>
          </cell>
        </row>
        <row r="514">
          <cell r="A514">
            <v>663</v>
          </cell>
          <cell r="B514" t="str">
            <v>S/M Ole Ave. España</v>
          </cell>
          <cell r="C514" t="str">
            <v>DISTRITO NACIONAL</v>
          </cell>
        </row>
        <row r="515">
          <cell r="A515">
            <v>664</v>
          </cell>
          <cell r="B515" t="str">
            <v>ATM S/M Asfer (Constanza)</v>
          </cell>
          <cell r="C515" t="str">
            <v>NORTE</v>
          </cell>
        </row>
        <row r="516">
          <cell r="A516">
            <v>665</v>
          </cell>
          <cell r="B516" t="str">
            <v>ATM Huacal (Santiago)</v>
          </cell>
          <cell r="C516" t="str">
            <v>NORTE</v>
          </cell>
        </row>
        <row r="517">
          <cell r="A517">
            <v>666</v>
          </cell>
          <cell r="B517" t="str">
            <v>ATM S/M El Porvernir Libert</v>
          </cell>
          <cell r="C517" t="str">
            <v>NORTE</v>
          </cell>
        </row>
        <row r="518">
          <cell r="A518">
            <v>667</v>
          </cell>
          <cell r="B518" t="str">
            <v>ATM Zona Franca Emimar (Santiago)</v>
          </cell>
          <cell r="C518" t="str">
            <v>NORTE</v>
          </cell>
        </row>
        <row r="519">
          <cell r="A519">
            <v>668</v>
          </cell>
          <cell r="B519" t="str">
            <v>ATM Hospital HEMMI (Santiago)</v>
          </cell>
          <cell r="C519" t="str">
            <v>NORTE</v>
          </cell>
        </row>
        <row r="520">
          <cell r="A520">
            <v>669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670</v>
          </cell>
          <cell r="B521" t="str">
            <v>ATM Estación Texaco Algodón</v>
          </cell>
          <cell r="C521" t="str">
            <v>DISTRITO NACIONAL</v>
          </cell>
        </row>
        <row r="522">
          <cell r="A522">
            <v>671</v>
          </cell>
          <cell r="B522" t="str">
            <v>ATM Ayuntamiento Sto. Dgo. Norte</v>
          </cell>
          <cell r="C522" t="str">
            <v>DISTRITO NACIONAL</v>
          </cell>
        </row>
        <row r="523">
          <cell r="A523">
            <v>672</v>
          </cell>
          <cell r="B523" t="str">
            <v>ATM Destacamento Policía Nacional La Victoria</v>
          </cell>
          <cell r="C523" t="str">
            <v>DISTRITO NACIONAL</v>
          </cell>
        </row>
        <row r="524">
          <cell r="A524">
            <v>673</v>
          </cell>
          <cell r="B524" t="str">
            <v>ATM Clínica Dr. Cruz Jiminián</v>
          </cell>
          <cell r="C524" t="str">
            <v>ESTE</v>
          </cell>
        </row>
        <row r="525">
          <cell r="A525">
            <v>676</v>
          </cell>
          <cell r="B525" t="str">
            <v>ATM S/M Bravo Colina Del Oeste</v>
          </cell>
          <cell r="C525" t="str">
            <v>DISTRITO NACIONAL</v>
          </cell>
        </row>
        <row r="526">
          <cell r="A526">
            <v>677</v>
          </cell>
          <cell r="B526" t="str">
            <v>ATM PBG Villa Jaragua</v>
          </cell>
          <cell r="C526" t="str">
            <v>SUR</v>
          </cell>
        </row>
        <row r="527">
          <cell r="A527">
            <v>678</v>
          </cell>
          <cell r="B527" t="str">
            <v>ATM Eco Petroleo San Isidro</v>
          </cell>
          <cell r="C527" t="str">
            <v>DISTRITO NACIONAL</v>
          </cell>
        </row>
        <row r="528">
          <cell r="A528">
            <v>679</v>
          </cell>
          <cell r="B528" t="str">
            <v>ATM Base Aerea Puerto Plata</v>
          </cell>
          <cell r="C528" t="str">
            <v>NORTE</v>
          </cell>
        </row>
        <row r="529">
          <cell r="A529">
            <v>680</v>
          </cell>
          <cell r="B529" t="str">
            <v>ATM Hotel Royalton</v>
          </cell>
          <cell r="C529" t="str">
            <v>ESTE</v>
          </cell>
        </row>
        <row r="530">
          <cell r="A530">
            <v>681</v>
          </cell>
          <cell r="B530" t="str">
            <v xml:space="preserve">ATM Hotel Royalton II </v>
          </cell>
          <cell r="C530" t="str">
            <v>ESTE</v>
          </cell>
        </row>
        <row r="531">
          <cell r="A531">
            <v>682</v>
          </cell>
          <cell r="B531" t="str">
            <v>ATM Blue Mall Punta Cana</v>
          </cell>
          <cell r="C531" t="str">
            <v>ESTE</v>
          </cell>
        </row>
        <row r="532">
          <cell r="A532">
            <v>683</v>
          </cell>
          <cell r="B532" t="str">
            <v>ATM INCARNA El Pino (la Vega)</v>
          </cell>
          <cell r="C532" t="str">
            <v>NORTE</v>
          </cell>
        </row>
        <row r="533">
          <cell r="A533">
            <v>684</v>
          </cell>
          <cell r="B533" t="str">
            <v>ATM Estación Texaco Prolongación 27 Febrero</v>
          </cell>
          <cell r="C533" t="str">
            <v>DISTRITO NACIONAL</v>
          </cell>
        </row>
        <row r="534">
          <cell r="A534">
            <v>685</v>
          </cell>
          <cell r="B534" t="str">
            <v>ATM Autoservicio UASD</v>
          </cell>
          <cell r="C534" t="str">
            <v>DISTRITO NACIONAL</v>
          </cell>
        </row>
        <row r="535">
          <cell r="A535">
            <v>686</v>
          </cell>
          <cell r="B535" t="str">
            <v>ATM Autoservicio Oficina Máximo Gómez</v>
          </cell>
          <cell r="C535" t="str">
            <v>DISTRITO NACIONAL</v>
          </cell>
        </row>
        <row r="536">
          <cell r="A536">
            <v>687</v>
          </cell>
          <cell r="B536" t="str">
            <v>ATM Oficina Monterrico II</v>
          </cell>
          <cell r="C536" t="str">
            <v>NORTE</v>
          </cell>
        </row>
        <row r="537">
          <cell r="A537">
            <v>688</v>
          </cell>
          <cell r="B537" t="str">
            <v>ATM Innova Centro Ave. Kennedy</v>
          </cell>
          <cell r="C537" t="str">
            <v>DISTRITO NACIONAL</v>
          </cell>
        </row>
        <row r="538">
          <cell r="A538">
            <v>689</v>
          </cell>
          <cell r="B538" t="str">
            <v>ATM Eco Petroleo Villa Gonzalez</v>
          </cell>
          <cell r="C538" t="str">
            <v>NORTE</v>
          </cell>
        </row>
        <row r="539">
          <cell r="A539">
            <v>690</v>
          </cell>
          <cell r="B539" t="str">
            <v>ATM Eco Petroleo Esperanza</v>
          </cell>
          <cell r="C539" t="str">
            <v>DISTRITO NACIONAL</v>
          </cell>
        </row>
        <row r="540">
          <cell r="A540">
            <v>691</v>
          </cell>
          <cell r="B540" t="str">
            <v>ATM Eco Petroleo Manzanillo</v>
          </cell>
          <cell r="C540" t="str">
            <v>NORTE</v>
          </cell>
        </row>
        <row r="541">
          <cell r="A541">
            <v>693</v>
          </cell>
          <cell r="B541" t="str">
            <v>ATM INTL Medical Punta Cana</v>
          </cell>
          <cell r="C541" t="str">
            <v>ESTE</v>
          </cell>
        </row>
        <row r="542">
          <cell r="A542">
            <v>694</v>
          </cell>
          <cell r="B542" t="str">
            <v>ATM Optica 27 de Febrero</v>
          </cell>
          <cell r="C542" t="str">
            <v>DISTRITO NACIONAL</v>
          </cell>
        </row>
        <row r="543">
          <cell r="A543">
            <v>695</v>
          </cell>
          <cell r="B543" t="str">
            <v>ATM Contac Center</v>
          </cell>
          <cell r="C543" t="str">
            <v>DISTRITO NACIONAL</v>
          </cell>
        </row>
        <row r="544">
          <cell r="A544">
            <v>696</v>
          </cell>
          <cell r="B544" t="str">
            <v>ATM Olé Jacobo Majluta</v>
          </cell>
          <cell r="C544" t="str">
            <v>DISTRITO NACIONAL</v>
          </cell>
        </row>
        <row r="545">
          <cell r="A545">
            <v>697</v>
          </cell>
          <cell r="B545" t="str">
            <v>ATM Hipermercado Olé Ciudad Juan Bosch</v>
          </cell>
          <cell r="C545" t="str">
            <v>DISTRITO NACIONAL</v>
          </cell>
        </row>
        <row r="546">
          <cell r="A546">
            <v>698</v>
          </cell>
          <cell r="B546" t="str">
            <v>ATM Parador Bellamar</v>
          </cell>
          <cell r="C546" t="str">
            <v>DISTRITO NACIONAL</v>
          </cell>
        </row>
        <row r="547">
          <cell r="A547">
            <v>699</v>
          </cell>
          <cell r="B547" t="str">
            <v>ATM S/M Bravo Bani</v>
          </cell>
          <cell r="C547" t="str">
            <v>SUR</v>
          </cell>
        </row>
        <row r="548">
          <cell r="A548">
            <v>701</v>
          </cell>
          <cell r="B548" t="str">
            <v>ATM Autoservicio Los Alcarrizos</v>
          </cell>
          <cell r="C548" t="str">
            <v>DISTRITO NACIONAL</v>
          </cell>
        </row>
        <row r="549">
          <cell r="A549">
            <v>703</v>
          </cell>
          <cell r="B549" t="str">
            <v xml:space="preserve">ATM Oficina El Mamey Los Hidalgos </v>
          </cell>
          <cell r="C549" t="str">
            <v>NORTE</v>
          </cell>
        </row>
        <row r="550">
          <cell r="A550">
            <v>705</v>
          </cell>
          <cell r="B550" t="str">
            <v xml:space="preserve">ATM ISFODOSU (Instituto Superior de Formación Docente Salomé Ureña (Licey al Medio) </v>
          </cell>
          <cell r="C550" t="str">
            <v>NORTE</v>
          </cell>
        </row>
        <row r="551">
          <cell r="A551">
            <v>706</v>
          </cell>
          <cell r="B551" t="str">
            <v xml:space="preserve">ATM S/M Pristine </v>
          </cell>
          <cell r="C551" t="str">
            <v>DISTRITO NACIONAL</v>
          </cell>
        </row>
        <row r="552">
          <cell r="A552">
            <v>707</v>
          </cell>
          <cell r="B552" t="str">
            <v xml:space="preserve">ATM IAD </v>
          </cell>
          <cell r="C552" t="str">
            <v>DISTRITO NACIONAL</v>
          </cell>
        </row>
        <row r="553">
          <cell r="A553">
            <v>708</v>
          </cell>
          <cell r="B553" t="str">
            <v xml:space="preserve">ATM El Vestir De Hoy </v>
          </cell>
          <cell r="C553" t="str">
            <v>DISTRITO NACIONAL</v>
          </cell>
        </row>
        <row r="554">
          <cell r="A554">
            <v>709</v>
          </cell>
          <cell r="B554" t="str">
            <v xml:space="preserve">ATM Seguros Maestro SEMMA  </v>
          </cell>
          <cell r="C554" t="str">
            <v>DISTRITO NACIONAL</v>
          </cell>
        </row>
        <row r="555">
          <cell r="A555">
            <v>710</v>
          </cell>
          <cell r="B555" t="str">
            <v xml:space="preserve">ATM S/M Soberano </v>
          </cell>
          <cell r="C555" t="str">
            <v>DISTRITO NACIONAL</v>
          </cell>
        </row>
        <row r="556">
          <cell r="A556">
            <v>712</v>
          </cell>
          <cell r="B556" t="str">
            <v xml:space="preserve">ATM Oficina Imbert </v>
          </cell>
          <cell r="C556" t="str">
            <v>NORTE</v>
          </cell>
        </row>
        <row r="557">
          <cell r="A557">
            <v>713</v>
          </cell>
          <cell r="B557" t="str">
            <v xml:space="preserve">ATM Oficina Las Américas </v>
          </cell>
          <cell r="C557" t="str">
            <v>DISTRITO NACIONAL</v>
          </cell>
        </row>
        <row r="558">
          <cell r="A558">
            <v>714</v>
          </cell>
          <cell r="B558" t="str">
            <v xml:space="preserve">ATM Hospital de Herrera </v>
          </cell>
          <cell r="C558" t="str">
            <v>DISTRITO NACIONAL</v>
          </cell>
        </row>
        <row r="559">
          <cell r="A559">
            <v>715</v>
          </cell>
          <cell r="B559" t="str">
            <v xml:space="preserve">ATM Oficina 27 de Febrero (Lobby) </v>
          </cell>
          <cell r="C559" t="str">
            <v>DISTRITO NACIONAL</v>
          </cell>
        </row>
        <row r="560">
          <cell r="A560">
            <v>716</v>
          </cell>
          <cell r="B560" t="str">
            <v xml:space="preserve">ATM Oficina Zona Franca (Santiago) </v>
          </cell>
          <cell r="C560" t="str">
            <v>NORTE</v>
          </cell>
        </row>
        <row r="561">
          <cell r="A561">
            <v>717</v>
          </cell>
          <cell r="B561" t="str">
            <v xml:space="preserve">ATM Oficina Los Alcarrizos </v>
          </cell>
          <cell r="C561" t="str">
            <v>DISTRITO NACIONAL</v>
          </cell>
        </row>
        <row r="562">
          <cell r="A562">
            <v>718</v>
          </cell>
          <cell r="B562" t="str">
            <v xml:space="preserve">ATM Feria Ganadera </v>
          </cell>
          <cell r="C562" t="str">
            <v>DISTRITO NACIONAL</v>
          </cell>
        </row>
        <row r="563">
          <cell r="A563">
            <v>719</v>
          </cell>
          <cell r="B563" t="str">
            <v xml:space="preserve">ATM Ayuntamiento Municipal San Luís </v>
          </cell>
          <cell r="C563" t="str">
            <v>DISTRITO NACIONAL</v>
          </cell>
        </row>
        <row r="564">
          <cell r="A564">
            <v>720</v>
          </cell>
          <cell r="B564" t="str">
            <v xml:space="preserve">ATM OMSA (Santiago) </v>
          </cell>
          <cell r="C564" t="str">
            <v>NORTE</v>
          </cell>
        </row>
        <row r="565">
          <cell r="A565">
            <v>721</v>
          </cell>
          <cell r="B565" t="str">
            <v xml:space="preserve">ATM Oficina Charles de Gaulle II </v>
          </cell>
          <cell r="C565" t="str">
            <v>DISTRITO NACIONAL</v>
          </cell>
        </row>
        <row r="566">
          <cell r="A566">
            <v>722</v>
          </cell>
          <cell r="B566" t="str">
            <v xml:space="preserve">ATM Oficina Charles de Gaulle III </v>
          </cell>
          <cell r="C566" t="str">
            <v>DISTRITO NACIONAL</v>
          </cell>
        </row>
        <row r="567">
          <cell r="A567">
            <v>723</v>
          </cell>
          <cell r="B567" t="str">
            <v xml:space="preserve">ATM Farmacia COOPINFA </v>
          </cell>
          <cell r="C567" t="str">
            <v>DISTRITO NACIONAL</v>
          </cell>
        </row>
        <row r="568">
          <cell r="A568">
            <v>724</v>
          </cell>
          <cell r="B568" t="str">
            <v xml:space="preserve">ATM El Huacal I </v>
          </cell>
          <cell r="C568" t="str">
            <v>DISTRITO NACIONAL</v>
          </cell>
        </row>
        <row r="569">
          <cell r="A569">
            <v>725</v>
          </cell>
          <cell r="B569" t="str">
            <v xml:space="preserve">ATM El Huacal II  </v>
          </cell>
          <cell r="C569" t="str">
            <v>DISTRITO NACIONAL</v>
          </cell>
        </row>
        <row r="570">
          <cell r="A570">
            <v>726</v>
          </cell>
          <cell r="B570" t="str">
            <v xml:space="preserve">ATM El Huacal III </v>
          </cell>
          <cell r="C570" t="str">
            <v>DISTRITO NACIONAL</v>
          </cell>
        </row>
        <row r="571">
          <cell r="A571">
            <v>727</v>
          </cell>
          <cell r="B571" t="str">
            <v xml:space="preserve">ATM UNP Pisano </v>
          </cell>
          <cell r="C571" t="str">
            <v>NORTE</v>
          </cell>
        </row>
        <row r="572">
          <cell r="A572">
            <v>728</v>
          </cell>
          <cell r="B572" t="str">
            <v xml:space="preserve">ATM UNP La Vega Oficina Regional Norcentral </v>
          </cell>
          <cell r="C572" t="str">
            <v>NORTE</v>
          </cell>
        </row>
        <row r="573">
          <cell r="A573">
            <v>729</v>
          </cell>
          <cell r="B573" t="str">
            <v xml:space="preserve">ATM Zona Franca (La Vega) </v>
          </cell>
          <cell r="C573" t="str">
            <v>NORTE</v>
          </cell>
        </row>
        <row r="574">
          <cell r="A574">
            <v>730</v>
          </cell>
          <cell r="B574" t="str">
            <v xml:space="preserve">ATM Palacio de Justicia Barahona </v>
          </cell>
          <cell r="C574" t="str">
            <v>SUR</v>
          </cell>
        </row>
        <row r="575">
          <cell r="A575">
            <v>731</v>
          </cell>
          <cell r="B575" t="str">
            <v xml:space="preserve">ATM UNP Villa González </v>
          </cell>
          <cell r="C575" t="str">
            <v>NORTE</v>
          </cell>
        </row>
        <row r="576">
          <cell r="A576">
            <v>732</v>
          </cell>
          <cell r="B576" t="str">
            <v xml:space="preserve">ATM Molino del Valle (Santiago) </v>
          </cell>
          <cell r="C576" t="str">
            <v>NORTE</v>
          </cell>
        </row>
        <row r="577">
          <cell r="A577">
            <v>733</v>
          </cell>
          <cell r="B577" t="str">
            <v xml:space="preserve">ATM Zona Franca Perdenales </v>
          </cell>
          <cell r="C577" t="str">
            <v>SUR</v>
          </cell>
        </row>
        <row r="578">
          <cell r="A578">
            <v>734</v>
          </cell>
          <cell r="B578" t="str">
            <v xml:space="preserve">ATM Oficina Independencia I </v>
          </cell>
          <cell r="C578" t="str">
            <v>DISTRITO NACIONAL</v>
          </cell>
        </row>
        <row r="579">
          <cell r="A579">
            <v>735</v>
          </cell>
          <cell r="B579" t="str">
            <v xml:space="preserve">ATM Oficina Independencia II  </v>
          </cell>
          <cell r="C579" t="str">
            <v>DISTRITO NACIONAL</v>
          </cell>
        </row>
        <row r="580">
          <cell r="A580">
            <v>736</v>
          </cell>
          <cell r="B580" t="str">
            <v xml:space="preserve">ATM Oficina Puerto Plata I </v>
          </cell>
          <cell r="C580" t="str">
            <v>NORTE</v>
          </cell>
        </row>
        <row r="581">
          <cell r="A581">
            <v>737</v>
          </cell>
          <cell r="B581" t="str">
            <v xml:space="preserve">ATM UNP Cabarete (Puerto Plata) </v>
          </cell>
          <cell r="C581" t="str">
            <v>NORTE</v>
          </cell>
        </row>
        <row r="582">
          <cell r="A582">
            <v>738</v>
          </cell>
          <cell r="B582" t="str">
            <v xml:space="preserve">ATM Zona Franca Los Alcarrizos </v>
          </cell>
          <cell r="C582" t="str">
            <v>DISTRITO NACIONAL</v>
          </cell>
        </row>
        <row r="583">
          <cell r="A583">
            <v>739</v>
          </cell>
          <cell r="B583" t="str">
            <v xml:space="preserve">ATM Peaje Autopista Duarte </v>
          </cell>
          <cell r="C583" t="str">
            <v>DISTRITO NACIONAL</v>
          </cell>
        </row>
        <row r="584">
          <cell r="A584">
            <v>740</v>
          </cell>
          <cell r="B584" t="str">
            <v xml:space="preserve">ATM EDENORTE (Santiago) </v>
          </cell>
          <cell r="C584" t="str">
            <v>NORTE</v>
          </cell>
        </row>
        <row r="585">
          <cell r="A585">
            <v>741</v>
          </cell>
          <cell r="B585" t="str">
            <v>ATM CURNE UASD San Francisco de Macorís</v>
          </cell>
          <cell r="C585" t="str">
            <v>NORTE</v>
          </cell>
        </row>
        <row r="586">
          <cell r="A586">
            <v>742</v>
          </cell>
          <cell r="B586" t="str">
            <v xml:space="preserve">ATM Oficina Plaza del Rey (La Romana) </v>
          </cell>
          <cell r="C586" t="str">
            <v>ESTE</v>
          </cell>
        </row>
        <row r="587">
          <cell r="A587">
            <v>743</v>
          </cell>
          <cell r="B587" t="str">
            <v xml:space="preserve">ATM Oficina Los Frailes </v>
          </cell>
          <cell r="C587" t="str">
            <v>DISTRITO NACIONAL</v>
          </cell>
        </row>
        <row r="588">
          <cell r="A588">
            <v>744</v>
          </cell>
          <cell r="B588" t="str">
            <v xml:space="preserve">ATM Multicentro La Sirena Venezuela </v>
          </cell>
          <cell r="C588" t="str">
            <v>DISTRITO NACIONAL</v>
          </cell>
        </row>
        <row r="589">
          <cell r="A589">
            <v>745</v>
          </cell>
          <cell r="B589" t="str">
            <v xml:space="preserve">ATM Oficina Ave. Duarte </v>
          </cell>
          <cell r="C589" t="str">
            <v>DISTRITO NACIONAL</v>
          </cell>
        </row>
        <row r="590">
          <cell r="A590">
            <v>746</v>
          </cell>
          <cell r="B590" t="str">
            <v xml:space="preserve">ATM Oficina Las Terrenas </v>
          </cell>
          <cell r="C590" t="str">
            <v>NORTE</v>
          </cell>
        </row>
        <row r="591">
          <cell r="A591">
            <v>747</v>
          </cell>
          <cell r="B591" t="str">
            <v xml:space="preserve">ATM Club BR (Santiago) </v>
          </cell>
          <cell r="C591" t="str">
            <v>NORTE</v>
          </cell>
        </row>
        <row r="592">
          <cell r="A592">
            <v>748</v>
          </cell>
          <cell r="B592" t="str">
            <v xml:space="preserve">ATM Centro de Caja (Santiago) </v>
          </cell>
          <cell r="C592" t="str">
            <v>NORTE</v>
          </cell>
        </row>
        <row r="593">
          <cell r="A593">
            <v>749</v>
          </cell>
          <cell r="B593" t="str">
            <v xml:space="preserve">ATM Oficina Yaque </v>
          </cell>
          <cell r="C593" t="str">
            <v>NORTE</v>
          </cell>
        </row>
        <row r="594">
          <cell r="A594">
            <v>750</v>
          </cell>
          <cell r="B594" t="str">
            <v xml:space="preserve">ATM UNP Duvergé </v>
          </cell>
          <cell r="C594" t="str">
            <v>SUR</v>
          </cell>
        </row>
        <row r="595">
          <cell r="A595">
            <v>751</v>
          </cell>
          <cell r="B595" t="str">
            <v>ATM Eco Petroleo Camilo</v>
          </cell>
          <cell r="C595" t="str">
            <v>SUR</v>
          </cell>
        </row>
        <row r="596">
          <cell r="A596">
            <v>752</v>
          </cell>
          <cell r="B596" t="str">
            <v xml:space="preserve">ATM UNP Las Carolinas (La Vega) </v>
          </cell>
          <cell r="C596" t="str">
            <v>NORTE</v>
          </cell>
        </row>
        <row r="597">
          <cell r="A597">
            <v>753</v>
          </cell>
          <cell r="B597" t="str">
            <v xml:space="preserve">ATM S/M Nacional Tiradentes </v>
          </cell>
          <cell r="C597" t="str">
            <v>DISTRITO NACIONAL</v>
          </cell>
        </row>
        <row r="598">
          <cell r="A598">
            <v>754</v>
          </cell>
          <cell r="B598" t="str">
            <v xml:space="preserve">ATM Autobanco Oficina Licey al Medio </v>
          </cell>
          <cell r="C598" t="str">
            <v>NORTE</v>
          </cell>
        </row>
        <row r="599">
          <cell r="A599">
            <v>755</v>
          </cell>
          <cell r="B599" t="str">
            <v xml:space="preserve">ATM Oficina Galería del Este (Plaza) </v>
          </cell>
          <cell r="C599" t="str">
            <v>DISTRITO NACIONAL</v>
          </cell>
        </row>
        <row r="600">
          <cell r="A600">
            <v>756</v>
          </cell>
          <cell r="B600" t="str">
            <v xml:space="preserve">ATM UNP Villa La Mata (Cotuí) </v>
          </cell>
          <cell r="C600" t="str">
            <v>NORTE</v>
          </cell>
        </row>
        <row r="601">
          <cell r="A601">
            <v>757</v>
          </cell>
          <cell r="B601" t="str">
            <v xml:space="preserve">ATM UNP Plaza Paseo (Santiago) </v>
          </cell>
          <cell r="C601" t="str">
            <v>NORTE</v>
          </cell>
        </row>
        <row r="602">
          <cell r="A602">
            <v>758</v>
          </cell>
          <cell r="B602" t="str">
            <v>ATM S/M Nacional El Embrujo</v>
          </cell>
          <cell r="C602" t="str">
            <v>NORTE</v>
          </cell>
        </row>
        <row r="603">
          <cell r="A603">
            <v>759</v>
          </cell>
          <cell r="B603" t="str">
            <v xml:space="preserve">ATM Oficina Buena Vista I </v>
          </cell>
          <cell r="C603" t="str">
            <v>DISTRITO NACIONAL</v>
          </cell>
        </row>
        <row r="604">
          <cell r="A604">
            <v>760</v>
          </cell>
          <cell r="B604" t="str">
            <v xml:space="preserve">ATM UNP Cruce Guayacanes (Mao) </v>
          </cell>
          <cell r="C604" t="str">
            <v>NORTE</v>
          </cell>
        </row>
        <row r="605">
          <cell r="A605">
            <v>761</v>
          </cell>
          <cell r="B605" t="str">
            <v xml:space="preserve">ATM ISSPOL </v>
          </cell>
          <cell r="C605" t="str">
            <v>DISTRITO NACIONAL</v>
          </cell>
        </row>
        <row r="606">
          <cell r="A606">
            <v>763</v>
          </cell>
          <cell r="B606" t="str">
            <v xml:space="preserve">ATM UNP Montellano </v>
          </cell>
          <cell r="C606" t="str">
            <v>NORTE</v>
          </cell>
        </row>
        <row r="607">
          <cell r="A607">
            <v>764</v>
          </cell>
          <cell r="B607" t="str">
            <v xml:space="preserve">ATM Oficina Elías Piña </v>
          </cell>
          <cell r="C607" t="str">
            <v>SUR</v>
          </cell>
        </row>
        <row r="608">
          <cell r="A608">
            <v>765</v>
          </cell>
          <cell r="B608" t="str">
            <v xml:space="preserve">ATM Oficina Azua I </v>
          </cell>
          <cell r="C608" t="str">
            <v>SUR</v>
          </cell>
        </row>
        <row r="609">
          <cell r="A609">
            <v>766</v>
          </cell>
          <cell r="B609" t="str">
            <v xml:space="preserve">ATM Oficina Azua II </v>
          </cell>
          <cell r="C609" t="str">
            <v>SUR</v>
          </cell>
        </row>
        <row r="610">
          <cell r="A610">
            <v>767</v>
          </cell>
          <cell r="B610" t="str">
            <v xml:space="preserve">ATM S/M Diverso (Azua) </v>
          </cell>
          <cell r="C610" t="str">
            <v>SUR</v>
          </cell>
        </row>
        <row r="611">
          <cell r="A611">
            <v>768</v>
          </cell>
          <cell r="B611" t="str">
            <v xml:space="preserve">ATM Autoservicio Tiradentes III </v>
          </cell>
          <cell r="C611" t="str">
            <v>DISTRITO NACIONAL</v>
          </cell>
        </row>
        <row r="612">
          <cell r="A612">
            <v>769</v>
          </cell>
          <cell r="B612" t="str">
            <v>ATM UNP Pablo Mella Morales</v>
          </cell>
          <cell r="C612" t="str">
            <v>DISTRITO NACIONAL</v>
          </cell>
        </row>
        <row r="613">
          <cell r="A613">
            <v>770</v>
          </cell>
          <cell r="B613" t="str">
            <v xml:space="preserve">ATM Estación Eco Los Haitises </v>
          </cell>
          <cell r="C613" t="str">
            <v>NORTE</v>
          </cell>
        </row>
        <row r="614">
          <cell r="A614">
            <v>771</v>
          </cell>
          <cell r="B614" t="str">
            <v xml:space="preserve">ATM UASD Mao </v>
          </cell>
          <cell r="C614" t="str">
            <v>NORTE</v>
          </cell>
        </row>
        <row r="615">
          <cell r="A615">
            <v>772</v>
          </cell>
          <cell r="B615" t="str">
            <v xml:space="preserve">ATM UNP Yamasá </v>
          </cell>
          <cell r="C615" t="str">
            <v>ESTE</v>
          </cell>
        </row>
        <row r="616">
          <cell r="A616">
            <v>773</v>
          </cell>
          <cell r="B616" t="str">
            <v xml:space="preserve">ATM S/M Jumbo La Romana </v>
          </cell>
          <cell r="C616" t="str">
            <v>ESTE</v>
          </cell>
        </row>
        <row r="617">
          <cell r="A617">
            <v>774</v>
          </cell>
          <cell r="B617" t="str">
            <v xml:space="preserve">ATM Oficina Montecristi </v>
          </cell>
          <cell r="C617" t="str">
            <v>NORTE</v>
          </cell>
        </row>
        <row r="618">
          <cell r="A618">
            <v>775</v>
          </cell>
          <cell r="B618" t="str">
            <v xml:space="preserve">ATM S/M Lilo (Montecristi) </v>
          </cell>
          <cell r="C618" t="str">
            <v>NORTE</v>
          </cell>
        </row>
        <row r="619">
          <cell r="A619">
            <v>776</v>
          </cell>
          <cell r="B619" t="str">
            <v xml:space="preserve">ATM Oficina Monte Plata </v>
          </cell>
          <cell r="C619" t="str">
            <v>ESTE</v>
          </cell>
        </row>
        <row r="620">
          <cell r="A620">
            <v>777</v>
          </cell>
          <cell r="B620" t="str">
            <v xml:space="preserve">ATM S/M Pérez Monte Plata </v>
          </cell>
          <cell r="C620" t="str">
            <v>ESTE</v>
          </cell>
        </row>
        <row r="621">
          <cell r="A621">
            <v>778</v>
          </cell>
          <cell r="B621" t="str">
            <v xml:space="preserve">ATM Oficina Esperanza (Mao) </v>
          </cell>
          <cell r="C621" t="str">
            <v>NORTE</v>
          </cell>
        </row>
        <row r="622">
          <cell r="A622">
            <v>779</v>
          </cell>
          <cell r="B622" t="str">
            <v xml:space="preserve">ATM Zona Franca Esperanza I (Mao) </v>
          </cell>
          <cell r="C622" t="str">
            <v>NORTE</v>
          </cell>
        </row>
        <row r="623">
          <cell r="A623">
            <v>780</v>
          </cell>
          <cell r="B623" t="str">
            <v xml:space="preserve">ATM Oficina Barahona I </v>
          </cell>
          <cell r="C623" t="str">
            <v>SUR</v>
          </cell>
        </row>
        <row r="624">
          <cell r="A624">
            <v>781</v>
          </cell>
          <cell r="B624" t="str">
            <v xml:space="preserve">ATM Estación Isla Barahona </v>
          </cell>
          <cell r="C624" t="str">
            <v>SUR</v>
          </cell>
        </row>
        <row r="625">
          <cell r="A625">
            <v>782</v>
          </cell>
          <cell r="B625" t="str">
            <v>ATM Banco Agrícola (Constanza)</v>
          </cell>
          <cell r="C625" t="str">
            <v>NORTE</v>
          </cell>
        </row>
        <row r="626">
          <cell r="A626">
            <v>783</v>
          </cell>
          <cell r="B626" t="str">
            <v xml:space="preserve">ATM Autobanco Alfa y Omega (Barahona) </v>
          </cell>
          <cell r="C626" t="str">
            <v>SUR</v>
          </cell>
        </row>
        <row r="627">
          <cell r="A627">
            <v>784</v>
          </cell>
          <cell r="B627" t="str">
            <v xml:space="preserve">ATM Tribunal Superior Electoral </v>
          </cell>
          <cell r="C627" t="str">
            <v>DISTRITO NACIONAL</v>
          </cell>
        </row>
        <row r="628">
          <cell r="A628">
            <v>785</v>
          </cell>
          <cell r="B628" t="str">
            <v xml:space="preserve">ATM S/M Nacional Máximo Gómez </v>
          </cell>
          <cell r="C628" t="str">
            <v>DISTRITO NACIONAL</v>
          </cell>
        </row>
        <row r="629">
          <cell r="A629">
            <v>786</v>
          </cell>
          <cell r="B629" t="str">
            <v xml:space="preserve">ATM Oficina Agora Mall II </v>
          </cell>
          <cell r="C629" t="str">
            <v>DISTRITO NACIONAL</v>
          </cell>
        </row>
        <row r="630">
          <cell r="A630">
            <v>787</v>
          </cell>
          <cell r="B630" t="str">
            <v xml:space="preserve">ATM Cafetería CTB II </v>
          </cell>
          <cell r="C630" t="str">
            <v>DISTRITO NACIONAL</v>
          </cell>
        </row>
        <row r="631">
          <cell r="A631">
            <v>788</v>
          </cell>
          <cell r="B631" t="str">
            <v xml:space="preserve">ATM Relaciones Exteriores (Cancillería) </v>
          </cell>
          <cell r="C631" t="str">
            <v>DISTRITO NACIONAL</v>
          </cell>
        </row>
        <row r="632">
          <cell r="A632">
            <v>789</v>
          </cell>
          <cell r="B632" t="str">
            <v>ATM Hotel Bellevue Boca Chica</v>
          </cell>
          <cell r="C632" t="str">
            <v>ESTE</v>
          </cell>
        </row>
        <row r="633">
          <cell r="A633">
            <v>790</v>
          </cell>
          <cell r="B633" t="str">
            <v xml:space="preserve">ATM Oficina Bella Vista Mall I </v>
          </cell>
          <cell r="C633" t="str">
            <v>DISTRITO NACIONAL</v>
          </cell>
        </row>
        <row r="634">
          <cell r="A634">
            <v>791</v>
          </cell>
          <cell r="B634" t="str">
            <v xml:space="preserve">ATM Oficina Sans Soucí </v>
          </cell>
          <cell r="C634" t="str">
            <v>DISTRITO NACIONAL</v>
          </cell>
        </row>
        <row r="635">
          <cell r="A635">
            <v>792</v>
          </cell>
          <cell r="B635" t="str">
            <v>ATM Hospital Salvador de Gautier</v>
          </cell>
          <cell r="C635" t="str">
            <v>DISTRITO NACIONAL</v>
          </cell>
        </row>
        <row r="636">
          <cell r="A636">
            <v>793</v>
          </cell>
          <cell r="B636" t="str">
            <v xml:space="preserve">ATM Centro de Caja Agora Mall </v>
          </cell>
          <cell r="C636" t="str">
            <v>DISTRITO NACIONAL</v>
          </cell>
        </row>
        <row r="637">
          <cell r="A637">
            <v>794</v>
          </cell>
          <cell r="B637" t="str">
            <v xml:space="preserve">ATM CODIA </v>
          </cell>
          <cell r="C637" t="str">
            <v>DISTRITO NACIONAL</v>
          </cell>
        </row>
        <row r="638">
          <cell r="A638">
            <v>795</v>
          </cell>
          <cell r="B638" t="str">
            <v xml:space="preserve">ATM UNP Guaymate (La Romana) </v>
          </cell>
          <cell r="C638" t="str">
            <v>ESTE</v>
          </cell>
        </row>
        <row r="639">
          <cell r="A639">
            <v>796</v>
          </cell>
          <cell r="B639" t="str">
            <v xml:space="preserve">ATM Oficina Plaza Ventura (Nagua) </v>
          </cell>
          <cell r="C639" t="str">
            <v>NORTE</v>
          </cell>
        </row>
        <row r="640">
          <cell r="A640">
            <v>797</v>
          </cell>
          <cell r="B640" t="str">
            <v>ATM Dirección de Jubilaciones y Pensiones</v>
          </cell>
          <cell r="C640" t="str">
            <v>DISTRITO NACIONAL</v>
          </cell>
        </row>
        <row r="641">
          <cell r="A641">
            <v>798</v>
          </cell>
          <cell r="B641" t="str">
            <v>ATM Hotel Grand Paradise Samana</v>
          </cell>
          <cell r="C641" t="str">
            <v>ESTE</v>
          </cell>
        </row>
        <row r="642">
          <cell r="A642">
            <v>799</v>
          </cell>
          <cell r="B642" t="str">
            <v xml:space="preserve">ATM Clínica Corominas (Santiago) </v>
          </cell>
          <cell r="C642" t="str">
            <v>NORTE</v>
          </cell>
        </row>
        <row r="643">
          <cell r="A643">
            <v>800</v>
          </cell>
          <cell r="B643" t="str">
            <v xml:space="preserve">ATM Estación Next Dipsa Pedro Livio Cedeño </v>
          </cell>
          <cell r="C643" t="str">
            <v>DISTRITO NACIONAL</v>
          </cell>
        </row>
        <row r="644">
          <cell r="A644">
            <v>801</v>
          </cell>
          <cell r="B644" t="str">
            <v xml:space="preserve">ATM Galería 360 Food Court </v>
          </cell>
          <cell r="C644" t="str">
            <v>DISTRITO NACIONAL</v>
          </cell>
        </row>
        <row r="645">
          <cell r="A645">
            <v>802</v>
          </cell>
          <cell r="B645" t="str">
            <v xml:space="preserve">ATM UNP Aeropuerto La Romana </v>
          </cell>
          <cell r="C645" t="str">
            <v>ESTE</v>
          </cell>
        </row>
        <row r="646">
          <cell r="A646">
            <v>803</v>
          </cell>
          <cell r="B646" t="str">
            <v xml:space="preserve">ATM Hotel Be Live Canoa (Bayahibe) I </v>
          </cell>
          <cell r="C646" t="str">
            <v>ESTE</v>
          </cell>
        </row>
        <row r="647">
          <cell r="A647">
            <v>804</v>
          </cell>
          <cell r="B647" t="str">
            <v xml:space="preserve">ATM Hotel Be Live Punta Cana (Cabeza de Toro) </v>
          </cell>
          <cell r="C647" t="str">
            <v>ESTE</v>
          </cell>
        </row>
        <row r="648">
          <cell r="A648">
            <v>805</v>
          </cell>
          <cell r="B648" t="str">
            <v xml:space="preserve">ATM Be Live Grand Marién (Puerto Plata) </v>
          </cell>
          <cell r="C648" t="str">
            <v>NORTE</v>
          </cell>
        </row>
        <row r="649">
          <cell r="A649">
            <v>806</v>
          </cell>
          <cell r="B649" t="str">
            <v xml:space="preserve">ATM SEWN (Zona Franca (Santiago)) </v>
          </cell>
          <cell r="C649" t="str">
            <v>NORTE</v>
          </cell>
        </row>
        <row r="650">
          <cell r="A650">
            <v>807</v>
          </cell>
          <cell r="B650" t="str">
            <v xml:space="preserve">ATM S/M Morel (Mao) </v>
          </cell>
          <cell r="C650" t="str">
            <v>NORTE</v>
          </cell>
        </row>
        <row r="651">
          <cell r="A651">
            <v>808</v>
          </cell>
          <cell r="B651" t="str">
            <v xml:space="preserve">ATM Oficina Castillo </v>
          </cell>
          <cell r="C651" t="str">
            <v>NORTE</v>
          </cell>
        </row>
        <row r="652">
          <cell r="A652">
            <v>809</v>
          </cell>
          <cell r="B652" t="str">
            <v>ATM Yoma (Cotuí)</v>
          </cell>
          <cell r="C652" t="str">
            <v>NORTE</v>
          </cell>
        </row>
        <row r="653">
          <cell r="A653">
            <v>810</v>
          </cell>
          <cell r="B653" t="str">
            <v xml:space="preserve">ATM UNP Multicentro La Sirena José Contreras </v>
          </cell>
          <cell r="C653" t="str">
            <v>DISTRITO NACIONAL</v>
          </cell>
        </row>
        <row r="654">
          <cell r="A654">
            <v>811</v>
          </cell>
          <cell r="B654" t="str">
            <v xml:space="preserve">ATM Almacenes Unidos </v>
          </cell>
          <cell r="C654" t="str">
            <v>DISTRITO NACIONAL</v>
          </cell>
        </row>
        <row r="655">
          <cell r="A655">
            <v>812</v>
          </cell>
          <cell r="B655" t="str">
            <v xml:space="preserve">ATM Canasta del Pueblo </v>
          </cell>
          <cell r="C655" t="str">
            <v>DISTRITO NACIONAL</v>
          </cell>
        </row>
        <row r="656">
          <cell r="A656">
            <v>813</v>
          </cell>
          <cell r="B656" t="str">
            <v>ATM Oficina Occidental Mall</v>
          </cell>
          <cell r="C656" t="str">
            <v>DISTRITO NACIONAL</v>
          </cell>
        </row>
        <row r="657">
          <cell r="A657">
            <v>815</v>
          </cell>
          <cell r="B657" t="str">
            <v xml:space="preserve">ATM Oficina Atalaya del Mar </v>
          </cell>
          <cell r="C657" t="str">
            <v>DISTRITO NACIONAL</v>
          </cell>
        </row>
        <row r="658">
          <cell r="A658">
            <v>816</v>
          </cell>
          <cell r="B658" t="str">
            <v xml:space="preserve">ATM Oficina Pedro Brand </v>
          </cell>
          <cell r="C658" t="str">
            <v>DISTRITO NACIONAL</v>
          </cell>
        </row>
        <row r="659">
          <cell r="A659">
            <v>817</v>
          </cell>
          <cell r="B659" t="str">
            <v xml:space="preserve">ATM Ayuntamiento Sabana Larga (San José de Ocoa) </v>
          </cell>
          <cell r="C659" t="str">
            <v>SUR</v>
          </cell>
        </row>
        <row r="660">
          <cell r="A660">
            <v>818</v>
          </cell>
          <cell r="B660" t="str">
            <v xml:space="preserve">ATM Juridicción Inmobiliaria </v>
          </cell>
          <cell r="C660" t="str">
            <v>DISTRITO NACIONAL</v>
          </cell>
        </row>
        <row r="661">
          <cell r="A661">
            <v>819</v>
          </cell>
          <cell r="B661" t="str">
            <v xml:space="preserve">ATM Jurisdicción Inmobiliaria (Santiago) </v>
          </cell>
          <cell r="C661" t="str">
            <v>NORTE</v>
          </cell>
        </row>
        <row r="662">
          <cell r="A662">
            <v>821</v>
          </cell>
          <cell r="B662" t="str">
            <v xml:space="preserve">ATM S/M Bravo Churchill </v>
          </cell>
          <cell r="C662" t="str">
            <v>DISTRITO NACIONAL</v>
          </cell>
        </row>
        <row r="663">
          <cell r="A663">
            <v>822</v>
          </cell>
          <cell r="B663" t="str">
            <v xml:space="preserve">ATM INDUSPALMA </v>
          </cell>
          <cell r="C663" t="str">
            <v>ESTE</v>
          </cell>
        </row>
        <row r="664">
          <cell r="A664">
            <v>823</v>
          </cell>
          <cell r="B664" t="str">
            <v xml:space="preserve">ATM UNP El Carril (Haina) </v>
          </cell>
          <cell r="C664" t="str">
            <v>DISTRITO NACIONAL</v>
          </cell>
        </row>
        <row r="665">
          <cell r="A665">
            <v>824</v>
          </cell>
          <cell r="B665" t="str">
            <v xml:space="preserve">ATM Multiplaza (Higuey) </v>
          </cell>
          <cell r="C665" t="str">
            <v>ESTE</v>
          </cell>
        </row>
        <row r="666">
          <cell r="A666">
            <v>825</v>
          </cell>
          <cell r="B666" t="str">
            <v xml:space="preserve">ATM Estacion Eco Cibeles (Las Matas de Farfán) </v>
          </cell>
          <cell r="C666" t="str">
            <v>SUR</v>
          </cell>
        </row>
        <row r="667">
          <cell r="A667">
            <v>826</v>
          </cell>
          <cell r="B667" t="str">
            <v xml:space="preserve">ATM Oficina Diamond Plaza II </v>
          </cell>
          <cell r="C667" t="str">
            <v>DISTRITO NACIONAL</v>
          </cell>
        </row>
        <row r="668">
          <cell r="A668">
            <v>827</v>
          </cell>
          <cell r="B668" t="str">
            <v xml:space="preserve">ATM Tienda Oxígeno Dominicano </v>
          </cell>
          <cell r="C668" t="str">
            <v>DISTRITO NACIONAL</v>
          </cell>
        </row>
        <row r="669">
          <cell r="A669">
            <v>828</v>
          </cell>
          <cell r="B669" t="str">
            <v xml:space="preserve">ATM Banca Fiduciaria </v>
          </cell>
          <cell r="C669" t="str">
            <v>DISTRITO NACIONAL</v>
          </cell>
        </row>
        <row r="670">
          <cell r="A670">
            <v>829</v>
          </cell>
          <cell r="B670" t="str">
            <v xml:space="preserve">ATM UNP Multicentro Sirena Baní </v>
          </cell>
          <cell r="C670" t="str">
            <v>SUR</v>
          </cell>
        </row>
        <row r="671">
          <cell r="A671">
            <v>830</v>
          </cell>
          <cell r="B671" t="str">
            <v xml:space="preserve">ATM UNP Sabana Grande de Boyá </v>
          </cell>
          <cell r="C671" t="str">
            <v>ESTE</v>
          </cell>
        </row>
        <row r="672">
          <cell r="A672">
            <v>831</v>
          </cell>
          <cell r="B672" t="str">
            <v xml:space="preserve">ATM Politécnico Loyola San Cristóbal </v>
          </cell>
          <cell r="C672" t="str">
            <v>SUR</v>
          </cell>
        </row>
        <row r="673">
          <cell r="A673">
            <v>832</v>
          </cell>
          <cell r="B673" t="str">
            <v xml:space="preserve">ATM Hospital Traumatológico La Vega </v>
          </cell>
          <cell r="C673" t="str">
            <v>NORTE</v>
          </cell>
        </row>
        <row r="674">
          <cell r="A674">
            <v>833</v>
          </cell>
          <cell r="B674" t="str">
            <v xml:space="preserve">ATM Cafetería CTB I </v>
          </cell>
          <cell r="C674" t="str">
            <v>DISTRITO NACIONAL</v>
          </cell>
        </row>
        <row r="675">
          <cell r="A675">
            <v>834</v>
          </cell>
          <cell r="B675" t="str">
            <v xml:space="preserve">ATM Centro Médico Moderno </v>
          </cell>
          <cell r="C675" t="str">
            <v>DISTRITO NACIONAL</v>
          </cell>
        </row>
        <row r="676">
          <cell r="A676">
            <v>835</v>
          </cell>
          <cell r="B676" t="str">
            <v xml:space="preserve">ATM UNP Megacentro </v>
          </cell>
          <cell r="C676" t="str">
            <v>DISTRITO NACIONAL</v>
          </cell>
        </row>
        <row r="677">
          <cell r="A677">
            <v>836</v>
          </cell>
          <cell r="B677" t="str">
            <v xml:space="preserve">ATM UNP Plaza Luperón </v>
          </cell>
          <cell r="C677" t="str">
            <v>DISTRITO NACIONAL</v>
          </cell>
        </row>
        <row r="678">
          <cell r="A678">
            <v>837</v>
          </cell>
          <cell r="B678" t="str">
            <v>ATM Estación Next Canabacoa</v>
          </cell>
          <cell r="C678" t="str">
            <v>NORTE</v>
          </cell>
        </row>
        <row r="679">
          <cell r="A679">
            <v>838</v>
          </cell>
          <cell r="B679" t="str">
            <v xml:space="preserve">ATM UNP Consuelo </v>
          </cell>
          <cell r="C679" t="str">
            <v>ESTE</v>
          </cell>
        </row>
        <row r="680">
          <cell r="A680">
            <v>839</v>
          </cell>
          <cell r="B680" t="str">
            <v xml:space="preserve">ATM INAPA </v>
          </cell>
          <cell r="C680" t="str">
            <v>DISTRITO NACIONAL</v>
          </cell>
        </row>
        <row r="681">
          <cell r="A681">
            <v>840</v>
          </cell>
          <cell r="B681" t="str">
            <v xml:space="preserve">ATM PUCMM (Santiago) </v>
          </cell>
          <cell r="C681" t="str">
            <v>NORTE</v>
          </cell>
        </row>
        <row r="682">
          <cell r="A682">
            <v>841</v>
          </cell>
          <cell r="B682" t="str">
            <v xml:space="preserve">ATM CEA </v>
          </cell>
          <cell r="C682" t="str">
            <v>DISTRITO NACIONAL</v>
          </cell>
        </row>
        <row r="683">
          <cell r="A683">
            <v>842</v>
          </cell>
          <cell r="B683" t="str">
            <v xml:space="preserve">ATM Plaza Orense II (La Romana) </v>
          </cell>
          <cell r="C683" t="str">
            <v>ESTE</v>
          </cell>
        </row>
        <row r="684">
          <cell r="A684">
            <v>843</v>
          </cell>
          <cell r="B684" t="str">
            <v xml:space="preserve">ATM Oficina Romana Centro </v>
          </cell>
          <cell r="C684" t="str">
            <v>ESTE</v>
          </cell>
        </row>
        <row r="685">
          <cell r="A685">
            <v>844</v>
          </cell>
          <cell r="B685" t="str">
            <v xml:space="preserve">ATM San Juan Shopping Center (Bávaro) </v>
          </cell>
          <cell r="C685" t="str">
            <v>ESTE</v>
          </cell>
        </row>
        <row r="686">
          <cell r="A686">
            <v>845</v>
          </cell>
          <cell r="B686" t="str">
            <v xml:space="preserve">ATM CERTV (Canal 4) </v>
          </cell>
          <cell r="C686" t="str">
            <v>DISTRITO NACIONAL</v>
          </cell>
        </row>
        <row r="687">
          <cell r="A687">
            <v>849</v>
          </cell>
          <cell r="B687" t="str">
            <v xml:space="preserve">ATM La Innovación </v>
          </cell>
          <cell r="C687" t="str">
            <v>DISTRITO NACIONAL</v>
          </cell>
        </row>
        <row r="688">
          <cell r="A688">
            <v>850</v>
          </cell>
          <cell r="B688" t="str">
            <v xml:space="preserve">ATM Hotel Be Live Hamaca </v>
          </cell>
          <cell r="C688" t="str">
            <v>DISTRITO NACIONAL</v>
          </cell>
        </row>
        <row r="689">
          <cell r="A689">
            <v>851</v>
          </cell>
          <cell r="B689" t="str">
            <v xml:space="preserve">ATM Hospital Vinicio Calventi </v>
          </cell>
          <cell r="C689" t="str">
            <v>NORTE</v>
          </cell>
        </row>
        <row r="690">
          <cell r="A690">
            <v>852</v>
          </cell>
          <cell r="B690" t="str">
            <v xml:space="preserve">ATM Gasolinera Franco Bido </v>
          </cell>
          <cell r="C690" t="str">
            <v>NORTE</v>
          </cell>
        </row>
        <row r="691">
          <cell r="A691">
            <v>853</v>
          </cell>
          <cell r="B691" t="str">
            <v xml:space="preserve">ATM Inversiones JF Group (Shell Canabacoa) </v>
          </cell>
          <cell r="C691" t="str">
            <v>NORTE</v>
          </cell>
        </row>
        <row r="692">
          <cell r="A692">
            <v>854</v>
          </cell>
          <cell r="B692" t="str">
            <v xml:space="preserve">ATM Centro Comercial Blanco Batista </v>
          </cell>
          <cell r="C692" t="str">
            <v>NORTE</v>
          </cell>
        </row>
        <row r="693">
          <cell r="A693">
            <v>855</v>
          </cell>
          <cell r="B693" t="str">
            <v xml:space="preserve">ATM Palacio de Justicia La Vega </v>
          </cell>
          <cell r="C693" t="str">
            <v>NORTE</v>
          </cell>
        </row>
        <row r="694">
          <cell r="A694">
            <v>856</v>
          </cell>
          <cell r="B694" t="str">
            <v xml:space="preserve">ATM Estación Petronán Altamira (Puerto Plata) </v>
          </cell>
          <cell r="C694" t="str">
            <v>NORTE</v>
          </cell>
        </row>
        <row r="695">
          <cell r="A695">
            <v>857</v>
          </cell>
          <cell r="B695" t="str">
            <v xml:space="preserve">ATM Oficina Los Alamos </v>
          </cell>
          <cell r="C695" t="str">
            <v>NORTE</v>
          </cell>
        </row>
        <row r="696">
          <cell r="A696">
            <v>858</v>
          </cell>
          <cell r="B696" t="str">
            <v xml:space="preserve">ATM Cooperativa Maestros (COOPNAMA) </v>
          </cell>
          <cell r="C696" t="str">
            <v>DISTRITO NACIONAL</v>
          </cell>
        </row>
        <row r="697">
          <cell r="A697">
            <v>859</v>
          </cell>
          <cell r="B697" t="str">
            <v xml:space="preserve">ATM Hotel Vista Sol (Punta Cana) </v>
          </cell>
          <cell r="C697" t="str">
            <v>ESTE</v>
          </cell>
        </row>
        <row r="698">
          <cell r="A698">
            <v>860</v>
          </cell>
          <cell r="B698" t="str">
            <v xml:space="preserve">ATM Oficina Bella Vista 27 de Febrero I </v>
          </cell>
          <cell r="C698" t="str">
            <v>DISTRITO NACIONAL</v>
          </cell>
        </row>
        <row r="699">
          <cell r="A699">
            <v>861</v>
          </cell>
          <cell r="B699" t="str">
            <v xml:space="preserve">ATM Oficina Bella Vista 27 de Febrero II </v>
          </cell>
          <cell r="C699" t="str">
            <v>DISTRITO NACIONAL</v>
          </cell>
        </row>
        <row r="700">
          <cell r="A700">
            <v>862</v>
          </cell>
          <cell r="B700" t="str">
            <v xml:space="preserve">ATM S/M Doble A (Sabaneta) </v>
          </cell>
          <cell r="C700" t="str">
            <v>NORTE</v>
          </cell>
        </row>
        <row r="701">
          <cell r="A701">
            <v>863</v>
          </cell>
          <cell r="B701" t="str">
            <v xml:space="preserve">ATM Estación Esso Autop. Duarte Km. 14 </v>
          </cell>
          <cell r="C701" t="str">
            <v>DISTRITO NACIONAL</v>
          </cell>
        </row>
        <row r="702">
          <cell r="A702">
            <v>864</v>
          </cell>
          <cell r="B702" t="str">
            <v xml:space="preserve">ATM Palmares Mall (San Francisco) </v>
          </cell>
          <cell r="C702" t="str">
            <v>NORTE</v>
          </cell>
        </row>
        <row r="703">
          <cell r="A703">
            <v>865</v>
          </cell>
          <cell r="B703" t="str">
            <v xml:space="preserve">ATM Club Naco </v>
          </cell>
          <cell r="C703" t="str">
            <v>DISTRITO NACIONAL</v>
          </cell>
        </row>
        <row r="704">
          <cell r="A704">
            <v>866</v>
          </cell>
          <cell r="B704" t="str">
            <v xml:space="preserve">ATM CARDNET </v>
          </cell>
          <cell r="C704" t="str">
            <v>DISTRITO NACIONAL</v>
          </cell>
        </row>
        <row r="705">
          <cell r="A705">
            <v>867</v>
          </cell>
          <cell r="B705" t="str">
            <v xml:space="preserve">ATM Estación Combustible Autopista El Coral </v>
          </cell>
          <cell r="C705" t="str">
            <v>ESTE</v>
          </cell>
        </row>
        <row r="706">
          <cell r="A706">
            <v>868</v>
          </cell>
          <cell r="B706" t="str">
            <v xml:space="preserve">ATM Casino Diamante </v>
          </cell>
          <cell r="C706" t="str">
            <v>DISTRITO NACIONAL</v>
          </cell>
        </row>
        <row r="707">
          <cell r="A707">
            <v>869</v>
          </cell>
          <cell r="B707" t="str">
            <v xml:space="preserve">ATM Estación Isla La Cueva (Cotuí) </v>
          </cell>
          <cell r="C707" t="str">
            <v>NORTE</v>
          </cell>
        </row>
        <row r="708">
          <cell r="A708">
            <v>870</v>
          </cell>
          <cell r="B708" t="str">
            <v xml:space="preserve">ATM Willbes Dominicana (Barahona) </v>
          </cell>
          <cell r="C708" t="str">
            <v>SUR</v>
          </cell>
        </row>
        <row r="709">
          <cell r="A709">
            <v>871</v>
          </cell>
          <cell r="B709" t="str">
            <v>ATM Plaza Cultural San Juan</v>
          </cell>
          <cell r="C709" t="str">
            <v>SUR</v>
          </cell>
        </row>
        <row r="710">
          <cell r="A710">
            <v>872</v>
          </cell>
          <cell r="B710" t="str">
            <v xml:space="preserve">ATM Zona Franca Pisano II (Santiago) </v>
          </cell>
          <cell r="C710" t="str">
            <v>NORTE</v>
          </cell>
        </row>
        <row r="711">
          <cell r="A711">
            <v>873</v>
          </cell>
          <cell r="B711" t="str">
            <v xml:space="preserve">ATM Centro de Caja San Cristóbal II </v>
          </cell>
          <cell r="C711" t="str">
            <v>SUR</v>
          </cell>
        </row>
        <row r="712">
          <cell r="A712">
            <v>874</v>
          </cell>
          <cell r="B712" t="str">
            <v xml:space="preserve">ATM Zona Franca Esperanza II (Mao) </v>
          </cell>
          <cell r="C712" t="str">
            <v>NORTE</v>
          </cell>
        </row>
        <row r="713">
          <cell r="A713">
            <v>875</v>
          </cell>
          <cell r="B713" t="str">
            <v xml:space="preserve">ATM Texaco Aut. Duarte KM 14 1/2 (Los Alcarrizos) </v>
          </cell>
          <cell r="C713" t="str">
            <v>DISTRITO NACIONAL</v>
          </cell>
        </row>
        <row r="714">
          <cell r="A714">
            <v>876</v>
          </cell>
          <cell r="B714" t="str">
            <v xml:space="preserve">ATM Estación Next Abraham Lincoln </v>
          </cell>
          <cell r="C714" t="str">
            <v>DISTRITO NACIONAL</v>
          </cell>
        </row>
        <row r="715">
          <cell r="A715">
            <v>877</v>
          </cell>
          <cell r="B715" t="str">
            <v xml:space="preserve">ATM Estación Los Samanes (Ranchito, La Vega) </v>
          </cell>
          <cell r="C715" t="str">
            <v>NORTE</v>
          </cell>
        </row>
        <row r="716">
          <cell r="A716">
            <v>878</v>
          </cell>
          <cell r="B716" t="str">
            <v>ATM UNP Cabral Y Baez</v>
          </cell>
          <cell r="C716" t="str">
            <v>NORTE</v>
          </cell>
        </row>
        <row r="717">
          <cell r="A717">
            <v>879</v>
          </cell>
          <cell r="B717" t="str">
            <v xml:space="preserve">ATM Plaza Metropolitana </v>
          </cell>
          <cell r="C717" t="str">
            <v>DISTRITO NACIONAL</v>
          </cell>
        </row>
        <row r="718">
          <cell r="A718">
            <v>880</v>
          </cell>
          <cell r="B718" t="str">
            <v xml:space="preserve">ATM Autoservicio Barahona II </v>
          </cell>
          <cell r="C718" t="str">
            <v>SUR</v>
          </cell>
        </row>
        <row r="719">
          <cell r="A719">
            <v>881</v>
          </cell>
          <cell r="B719" t="str">
            <v xml:space="preserve">ATM UNP Yaguate (San Cristóbal) </v>
          </cell>
          <cell r="C719" t="str">
            <v>SUR</v>
          </cell>
        </row>
        <row r="720">
          <cell r="A720">
            <v>882</v>
          </cell>
          <cell r="B720" t="str">
            <v xml:space="preserve">ATM Oficina Moca II </v>
          </cell>
          <cell r="C720" t="str">
            <v>NORTE</v>
          </cell>
        </row>
        <row r="721">
          <cell r="A721">
            <v>883</v>
          </cell>
          <cell r="B721" t="str">
            <v xml:space="preserve">ATM Oficina Filadelfia Plaza </v>
          </cell>
          <cell r="C721" t="str">
            <v>DISTRITO NACIONAL</v>
          </cell>
        </row>
        <row r="722">
          <cell r="A722">
            <v>884</v>
          </cell>
          <cell r="B722" t="str">
            <v xml:space="preserve">ATM UNP Olé Sabana Perdida </v>
          </cell>
          <cell r="C722" t="str">
            <v>DISTRITO NACIONAL</v>
          </cell>
        </row>
        <row r="723">
          <cell r="A723">
            <v>885</v>
          </cell>
          <cell r="B723" t="str">
            <v xml:space="preserve">ATM UNP Rancho Arriba </v>
          </cell>
          <cell r="C723" t="str">
            <v>SUR</v>
          </cell>
        </row>
        <row r="724">
          <cell r="A724">
            <v>886</v>
          </cell>
          <cell r="B724" t="str">
            <v xml:space="preserve">ATM Oficina Guayubín </v>
          </cell>
          <cell r="C724" t="str">
            <v>NORTE</v>
          </cell>
        </row>
        <row r="725">
          <cell r="A725">
            <v>887</v>
          </cell>
          <cell r="B725" t="str">
            <v>ATM S/M Bravo Los Proceres</v>
          </cell>
          <cell r="C725" t="str">
            <v>DISTRITO NACIONAL</v>
          </cell>
        </row>
        <row r="726">
          <cell r="A726">
            <v>888</v>
          </cell>
          <cell r="B726" t="str">
            <v>ATM Oficina galeria 56 II (SFM)</v>
          </cell>
          <cell r="C726" t="str">
            <v>NORTE</v>
          </cell>
        </row>
        <row r="727">
          <cell r="A727">
            <v>889</v>
          </cell>
          <cell r="B727" t="str">
            <v>ATM Oficina Plaza Lama Máximo Gómez II</v>
          </cell>
          <cell r="C727" t="str">
            <v>DISTRITO NACIONAL</v>
          </cell>
        </row>
        <row r="728">
          <cell r="A728">
            <v>890</v>
          </cell>
          <cell r="B728" t="str">
            <v xml:space="preserve">ATM Escuela Penitenciaria (San Cristóbal) </v>
          </cell>
          <cell r="C728" t="str">
            <v>SUR</v>
          </cell>
        </row>
        <row r="729">
          <cell r="A729">
            <v>891</v>
          </cell>
          <cell r="B729" t="str">
            <v xml:space="preserve">ATM Estación Texaco (Barahona) </v>
          </cell>
          <cell r="C729" t="str">
            <v>SUR</v>
          </cell>
        </row>
        <row r="730">
          <cell r="A730">
            <v>892</v>
          </cell>
          <cell r="B730" t="str">
            <v xml:space="preserve">ATM Edificio Globalia (Naco) </v>
          </cell>
          <cell r="C730" t="str">
            <v>DISTRITO NACIONAL</v>
          </cell>
        </row>
        <row r="731">
          <cell r="A731">
            <v>893</v>
          </cell>
          <cell r="B731" t="str">
            <v xml:space="preserve">ATM Hotel Be Live Canoa (Bayahibe) II </v>
          </cell>
          <cell r="C731" t="str">
            <v>ESTE</v>
          </cell>
        </row>
        <row r="732">
          <cell r="A732">
            <v>894</v>
          </cell>
          <cell r="B732" t="str">
            <v>ATM Eco Petroleo Estero Hondo</v>
          </cell>
          <cell r="C732" t="str">
            <v>NORTE</v>
          </cell>
        </row>
        <row r="733">
          <cell r="A733">
            <v>895</v>
          </cell>
          <cell r="B733" t="str">
            <v xml:space="preserve">ATM S/M Bravo (Santiago) </v>
          </cell>
          <cell r="C733" t="str">
            <v>NORTE</v>
          </cell>
        </row>
        <row r="734">
          <cell r="A734">
            <v>896</v>
          </cell>
          <cell r="B734" t="str">
            <v xml:space="preserve">ATM Campamento Militar 16 de Agosto I </v>
          </cell>
          <cell r="C734" t="str">
            <v>DISTRITO NACIONAL</v>
          </cell>
        </row>
        <row r="735">
          <cell r="A735">
            <v>897</v>
          </cell>
          <cell r="B735" t="str">
            <v xml:space="preserve">ATM Campamento Militar 16 de Agosto II </v>
          </cell>
          <cell r="C735" t="str">
            <v>DISTRITO NACIONAL</v>
          </cell>
        </row>
        <row r="736">
          <cell r="A736">
            <v>899</v>
          </cell>
          <cell r="B736" t="str">
            <v xml:space="preserve">ATM Oficina Punta Cana </v>
          </cell>
          <cell r="C736" t="str">
            <v>ESTE</v>
          </cell>
        </row>
        <row r="737">
          <cell r="A737">
            <v>900</v>
          </cell>
          <cell r="B737" t="str">
            <v xml:space="preserve">ATM UNP Merca Santo Domingo </v>
          </cell>
          <cell r="C737" t="str">
            <v>DISTRITO NACIONAL</v>
          </cell>
        </row>
        <row r="738">
          <cell r="A738">
            <v>901</v>
          </cell>
          <cell r="B738" t="str">
            <v>ATM Licor Mart-01</v>
          </cell>
          <cell r="C738" t="str">
            <v>DISTRITO NACIONAL</v>
          </cell>
        </row>
        <row r="739">
          <cell r="A739">
            <v>902</v>
          </cell>
          <cell r="B739" t="str">
            <v xml:space="preserve">ATM Oficina Plaza Florida </v>
          </cell>
          <cell r="C739" t="str">
            <v>DISTRITO NACIONAL</v>
          </cell>
        </row>
        <row r="740">
          <cell r="A740">
            <v>903</v>
          </cell>
          <cell r="B740" t="str">
            <v xml:space="preserve">ATM Oficina La Vega Real I </v>
          </cell>
          <cell r="C740" t="str">
            <v>NORTE</v>
          </cell>
        </row>
        <row r="741">
          <cell r="A741">
            <v>904</v>
          </cell>
          <cell r="B741" t="str">
            <v xml:space="preserve">ATM Oficina Multicentro La Sirena Churchill </v>
          </cell>
          <cell r="C741" t="str">
            <v>DISTRITO NACIONAL</v>
          </cell>
        </row>
        <row r="742">
          <cell r="A742">
            <v>905</v>
          </cell>
          <cell r="B742" t="str">
            <v xml:space="preserve">ATM Oficina La Vega Real II </v>
          </cell>
          <cell r="C742" t="str">
            <v>NORTE</v>
          </cell>
        </row>
        <row r="743">
          <cell r="A743">
            <v>906</v>
          </cell>
          <cell r="B743" t="str">
            <v xml:space="preserve">ATM MESCYT  </v>
          </cell>
          <cell r="C743" t="str">
            <v>DISTRITO NACIONAL</v>
          </cell>
        </row>
        <row r="744">
          <cell r="A744">
            <v>907</v>
          </cell>
          <cell r="B744" t="str">
            <v xml:space="preserve">ATM Texaco Estación Aut. Duarte (Los Ríos) </v>
          </cell>
          <cell r="C744" t="str">
            <v>DISTRITO NACIONAL</v>
          </cell>
        </row>
        <row r="745">
          <cell r="A745">
            <v>908</v>
          </cell>
          <cell r="B745" t="str">
            <v xml:space="preserve">ATM Oficina Plaza Botánika </v>
          </cell>
          <cell r="C745" t="str">
            <v>DISTRITO NACIONAL</v>
          </cell>
        </row>
        <row r="746">
          <cell r="A746">
            <v>909</v>
          </cell>
          <cell r="B746" t="str">
            <v xml:space="preserve">ATM UNP UASD </v>
          </cell>
          <cell r="C746" t="str">
            <v>DISTRITO NACIONAL</v>
          </cell>
        </row>
        <row r="747">
          <cell r="A747">
            <v>910</v>
          </cell>
          <cell r="B747" t="str">
            <v xml:space="preserve">ATM Oficina El Sol II (Santiago) </v>
          </cell>
          <cell r="C747" t="str">
            <v>NORTE</v>
          </cell>
        </row>
        <row r="748">
          <cell r="A748">
            <v>911</v>
          </cell>
          <cell r="B748" t="str">
            <v xml:space="preserve">ATM Oficina Venezuela II </v>
          </cell>
          <cell r="C748" t="str">
            <v>DISTRITO NACIONAL</v>
          </cell>
        </row>
        <row r="749">
          <cell r="A749">
            <v>912</v>
          </cell>
          <cell r="B749" t="str">
            <v xml:space="preserve">ATM Oficina San Pedro II </v>
          </cell>
          <cell r="C749" t="str">
            <v>ESTE</v>
          </cell>
        </row>
        <row r="750">
          <cell r="A750">
            <v>913</v>
          </cell>
          <cell r="B750" t="str">
            <v xml:space="preserve">ATM S/M Pola Sarasota </v>
          </cell>
          <cell r="C750" t="str">
            <v>DISTRITO NACIONAL</v>
          </cell>
        </row>
        <row r="751">
          <cell r="A751">
            <v>914</v>
          </cell>
          <cell r="B751" t="str">
            <v xml:space="preserve">ATM Clínica Abreu </v>
          </cell>
          <cell r="C751" t="str">
            <v>DISTRITO NACIONAL</v>
          </cell>
        </row>
        <row r="752">
          <cell r="A752">
            <v>915</v>
          </cell>
          <cell r="B752" t="str">
            <v xml:space="preserve">ATM Multicentro La Sirena Aut. Duarte </v>
          </cell>
          <cell r="C752" t="str">
            <v>DISTRITO NACIONAL</v>
          </cell>
        </row>
        <row r="753">
          <cell r="A753">
            <v>916</v>
          </cell>
          <cell r="B753" t="str">
            <v xml:space="preserve">ATM S/M La Cadena Lincoln </v>
          </cell>
          <cell r="C753" t="str">
            <v>DISTRITO NACIONAL</v>
          </cell>
        </row>
        <row r="754">
          <cell r="A754">
            <v>917</v>
          </cell>
          <cell r="B754" t="str">
            <v xml:space="preserve">ATM Oficina Los Mina </v>
          </cell>
          <cell r="C754" t="str">
            <v>DISTRITO NACIONAL</v>
          </cell>
        </row>
        <row r="755">
          <cell r="A755">
            <v>918</v>
          </cell>
          <cell r="B755" t="str">
            <v xml:space="preserve">ATM S/M Liverpool de la Jacobo Majluta </v>
          </cell>
          <cell r="C755" t="str">
            <v>DISTRITO NACIONAL</v>
          </cell>
        </row>
        <row r="756">
          <cell r="A756">
            <v>919</v>
          </cell>
          <cell r="B756" t="str">
            <v xml:space="preserve">ATM S/M La Cadena Sarasota </v>
          </cell>
          <cell r="C756" t="str">
            <v>DISTRITO NACIONAL</v>
          </cell>
        </row>
        <row r="757">
          <cell r="A757">
            <v>921</v>
          </cell>
          <cell r="B757" t="str">
            <v xml:space="preserve">ATM Amber Cove (Puerto Plata) </v>
          </cell>
          <cell r="C757" t="str">
            <v>NORTE</v>
          </cell>
        </row>
        <row r="758">
          <cell r="A758">
            <v>923</v>
          </cell>
          <cell r="B758" t="str">
            <v xml:space="preserve">ATM Agroindustrial San Pedro de Macorís </v>
          </cell>
          <cell r="C758" t="str">
            <v>ESTE</v>
          </cell>
        </row>
        <row r="759">
          <cell r="A759">
            <v>924</v>
          </cell>
          <cell r="B759" t="str">
            <v>ATM S/M Mimasa (Samaná)</v>
          </cell>
          <cell r="C759" t="str">
            <v>NORTE</v>
          </cell>
        </row>
        <row r="760">
          <cell r="A760">
            <v>925</v>
          </cell>
          <cell r="B760" t="str">
            <v xml:space="preserve">ATM Oficina Plaza Lama Av. 27 de Febrero </v>
          </cell>
          <cell r="C760" t="str">
            <v>DISTRITO NACIONAL</v>
          </cell>
        </row>
        <row r="761">
          <cell r="A761">
            <v>926</v>
          </cell>
          <cell r="B761" t="str">
            <v>ATM S/M Juan Cepin</v>
          </cell>
          <cell r="C761" t="str">
            <v>NORTE</v>
          </cell>
        </row>
        <row r="762">
          <cell r="A762">
            <v>927</v>
          </cell>
          <cell r="B762" t="str">
            <v>ATM S/M Bravo La Esperilla</v>
          </cell>
          <cell r="C762" t="str">
            <v>DISTRITO NACIONAL</v>
          </cell>
        </row>
        <row r="763">
          <cell r="A763">
            <v>928</v>
          </cell>
          <cell r="B763" t="str">
            <v>ATM Estación Texaco Hispanoamericana</v>
          </cell>
          <cell r="C763" t="str">
            <v>NORTE</v>
          </cell>
        </row>
        <row r="764">
          <cell r="A764">
            <v>929</v>
          </cell>
          <cell r="B764" t="str">
            <v>ATM Autoservicio Nacional El Conde</v>
          </cell>
          <cell r="C764" t="str">
            <v>DISTRITO NACIONAL</v>
          </cell>
        </row>
        <row r="765">
          <cell r="A765">
            <v>930</v>
          </cell>
          <cell r="B765" t="str">
            <v>ATM Oficina Plaza Spring Center</v>
          </cell>
          <cell r="C765" t="str">
            <v>DISTRITO NACIONAL</v>
          </cell>
        </row>
        <row r="766">
          <cell r="A766">
            <v>931</v>
          </cell>
          <cell r="B766" t="str">
            <v xml:space="preserve">ATM Autobanco Luperón I </v>
          </cell>
          <cell r="C766" t="str">
            <v>DISTRITO NACIONAL</v>
          </cell>
        </row>
        <row r="767">
          <cell r="A767">
            <v>932</v>
          </cell>
          <cell r="B767" t="str">
            <v xml:space="preserve">ATM Banco Agrícola </v>
          </cell>
          <cell r="C767" t="str">
            <v>DISTRITO NACIONAL</v>
          </cell>
        </row>
        <row r="768">
          <cell r="A768">
            <v>933</v>
          </cell>
          <cell r="B768" t="str">
            <v>ATM Hotel Dreams Punta Cana II</v>
          </cell>
          <cell r="C768" t="str">
            <v>ESTE</v>
          </cell>
        </row>
        <row r="769">
          <cell r="A769">
            <v>934</v>
          </cell>
          <cell r="B769" t="str">
            <v>ATM Hotel Dreams La Romana</v>
          </cell>
          <cell r="C769" t="str">
            <v>ESTE</v>
          </cell>
        </row>
        <row r="770">
          <cell r="A770">
            <v>935</v>
          </cell>
          <cell r="B770" t="str">
            <v xml:space="preserve">ATM Oficina John F. Kennedy </v>
          </cell>
          <cell r="C770" t="str">
            <v>DISTRITO NACIONAL</v>
          </cell>
        </row>
        <row r="771">
          <cell r="A771">
            <v>936</v>
          </cell>
          <cell r="B771" t="str">
            <v xml:space="preserve">ATM Autobanco Oficina La Vega I </v>
          </cell>
          <cell r="C771" t="str">
            <v>NORTE</v>
          </cell>
        </row>
        <row r="772">
          <cell r="A772">
            <v>937</v>
          </cell>
          <cell r="B772" t="str">
            <v xml:space="preserve">ATM Autobanco Oficina La Vega II </v>
          </cell>
          <cell r="C772" t="str">
            <v>NORTE</v>
          </cell>
        </row>
        <row r="773">
          <cell r="A773">
            <v>938</v>
          </cell>
          <cell r="B773" t="str">
            <v xml:space="preserve">ATM Autobanco Oficina Filadelfia Plaza </v>
          </cell>
          <cell r="C773" t="str">
            <v>DISTRITO NACIONAL</v>
          </cell>
        </row>
        <row r="774">
          <cell r="A774">
            <v>939</v>
          </cell>
          <cell r="B774" t="str">
            <v xml:space="preserve">ATM Estación Texaco Máximo Gómez </v>
          </cell>
          <cell r="C774" t="str">
            <v>DISTRITO NACIONAL</v>
          </cell>
        </row>
        <row r="775">
          <cell r="A775">
            <v>940</v>
          </cell>
          <cell r="B775" t="str">
            <v xml:space="preserve">ATM Oficina El Portal (Santiago) </v>
          </cell>
          <cell r="C775" t="str">
            <v>NORTE</v>
          </cell>
        </row>
        <row r="776">
          <cell r="A776">
            <v>941</v>
          </cell>
          <cell r="B776" t="str">
            <v xml:space="preserve">ATM Estación Next (Puerto Plata) </v>
          </cell>
          <cell r="C776" t="str">
            <v>NORTE</v>
          </cell>
        </row>
        <row r="777">
          <cell r="A777">
            <v>942</v>
          </cell>
          <cell r="B777" t="str">
            <v xml:space="preserve">ATM Estación Texaco La Vega </v>
          </cell>
          <cell r="C777" t="str">
            <v>NORTE</v>
          </cell>
        </row>
        <row r="778">
          <cell r="A778">
            <v>943</v>
          </cell>
          <cell r="B778" t="str">
            <v xml:space="preserve">ATM Oficina Tránsito Terreste </v>
          </cell>
          <cell r="C778" t="str">
            <v>DISTRITO NACIONAL</v>
          </cell>
        </row>
        <row r="779">
          <cell r="A779">
            <v>944</v>
          </cell>
          <cell r="B779" t="str">
            <v xml:space="preserve">ATM UNP Mao </v>
          </cell>
          <cell r="C779" t="str">
            <v>NORTE</v>
          </cell>
        </row>
        <row r="780">
          <cell r="A780">
            <v>945</v>
          </cell>
          <cell r="B780" t="str">
            <v xml:space="preserve">ATM UNP El Valle (Hato Mayor) </v>
          </cell>
          <cell r="C780" t="str">
            <v>ESTE</v>
          </cell>
        </row>
        <row r="781">
          <cell r="A781">
            <v>946</v>
          </cell>
          <cell r="B781" t="str">
            <v xml:space="preserve">ATM Oficina Núñez de Cáceres I </v>
          </cell>
          <cell r="C781" t="str">
            <v>DISTRITO NACIONAL</v>
          </cell>
        </row>
        <row r="782">
          <cell r="A782">
            <v>947</v>
          </cell>
          <cell r="B782" t="str">
            <v xml:space="preserve">ATM Superintendencia de Bancos </v>
          </cell>
          <cell r="C782" t="str">
            <v>DISTRITO NACIONAL</v>
          </cell>
        </row>
        <row r="783">
          <cell r="A783">
            <v>948</v>
          </cell>
          <cell r="B783" t="str">
            <v xml:space="preserve">ATM Autobanco El Jaya II (SFM) </v>
          </cell>
          <cell r="C783" t="str">
            <v>NORTE</v>
          </cell>
        </row>
        <row r="784">
          <cell r="A784">
            <v>949</v>
          </cell>
          <cell r="B784" t="str">
            <v xml:space="preserve">ATM S/M Bravo San Isidro Coral Mall </v>
          </cell>
          <cell r="C784" t="str">
            <v>DISTRITO NACIONAL</v>
          </cell>
        </row>
        <row r="785">
          <cell r="A785">
            <v>950</v>
          </cell>
          <cell r="B785" t="str">
            <v xml:space="preserve">ATM Oficina Monterrico </v>
          </cell>
          <cell r="C785" t="str">
            <v>NORTE</v>
          </cell>
        </row>
        <row r="786">
          <cell r="A786">
            <v>951</v>
          </cell>
          <cell r="B786" t="str">
            <v xml:space="preserve">ATM Oficina Plaza Haché JFK </v>
          </cell>
          <cell r="C786" t="str">
            <v>DISTRITO NACIONAL</v>
          </cell>
        </row>
        <row r="787">
          <cell r="A787">
            <v>952</v>
          </cell>
          <cell r="B787" t="str">
            <v xml:space="preserve">ATM Alvarez Rivas </v>
          </cell>
          <cell r="C787" t="str">
            <v>DISTRITO NACIONAL</v>
          </cell>
        </row>
        <row r="788">
          <cell r="A788">
            <v>953</v>
          </cell>
          <cell r="B788" t="str">
            <v xml:space="preserve">ATM Estafeta Dirección General de Pasaportes/Migración </v>
          </cell>
          <cell r="C788" t="str">
            <v>DISTRITO NACIONAL</v>
          </cell>
        </row>
        <row r="789">
          <cell r="A789">
            <v>954</v>
          </cell>
          <cell r="B789" t="str">
            <v xml:space="preserve">ATM LAESA Pimentel </v>
          </cell>
          <cell r="C789" t="str">
            <v>NORTE</v>
          </cell>
        </row>
        <row r="790">
          <cell r="A790">
            <v>955</v>
          </cell>
          <cell r="B790" t="str">
            <v xml:space="preserve">ATM Oficina Americana Independencia II </v>
          </cell>
          <cell r="C790" t="str">
            <v>DISTRITO NACIONAL</v>
          </cell>
        </row>
        <row r="791">
          <cell r="A791">
            <v>956</v>
          </cell>
          <cell r="B791" t="str">
            <v xml:space="preserve">ATM Autoservicio El Jaya (SFM) </v>
          </cell>
          <cell r="C791" t="str">
            <v>NORTE</v>
          </cell>
        </row>
        <row r="792">
          <cell r="A792">
            <v>957</v>
          </cell>
          <cell r="B792" t="str">
            <v xml:space="preserve">ATM Oficina Venezuela </v>
          </cell>
          <cell r="C792" t="str">
            <v>DISTRITO NACIONAL</v>
          </cell>
        </row>
        <row r="793">
          <cell r="A793">
            <v>958</v>
          </cell>
          <cell r="B793" t="str">
            <v xml:space="preserve">ATM Olé Aut. San Isidro </v>
          </cell>
          <cell r="C793" t="str">
            <v>DISTRITO NACIONAL</v>
          </cell>
        </row>
        <row r="794">
          <cell r="A794">
            <v>959</v>
          </cell>
          <cell r="B794" t="str">
            <v>ATM Estación Next Bavaro</v>
          </cell>
          <cell r="C794" t="str">
            <v>ESTE</v>
          </cell>
        </row>
        <row r="795">
          <cell r="A795">
            <v>960</v>
          </cell>
          <cell r="B795" t="str">
            <v xml:space="preserve">ATM Oficina Villa Ofelia I (San Juan) </v>
          </cell>
          <cell r="C795" t="str">
            <v>SUR</v>
          </cell>
        </row>
        <row r="796">
          <cell r="A796">
            <v>961</v>
          </cell>
          <cell r="B796" t="str">
            <v xml:space="preserve">ATM Listín Diario </v>
          </cell>
          <cell r="C796" t="str">
            <v>DISTRITO NACIONAL</v>
          </cell>
        </row>
        <row r="797">
          <cell r="A797">
            <v>962</v>
          </cell>
          <cell r="B797" t="str">
            <v xml:space="preserve">ATM Oficina Villa Ofelia II (San Juan) </v>
          </cell>
          <cell r="C797" t="str">
            <v>SUR</v>
          </cell>
        </row>
        <row r="798">
          <cell r="A798">
            <v>963</v>
          </cell>
          <cell r="B798" t="str">
            <v xml:space="preserve">ATM Multiplaza La Romana </v>
          </cell>
          <cell r="C798" t="str">
            <v>ESTE</v>
          </cell>
        </row>
        <row r="799">
          <cell r="A799">
            <v>964</v>
          </cell>
          <cell r="B799" t="str">
            <v>ATM Hotel Sunscape (Norte)</v>
          </cell>
          <cell r="C799" t="str">
            <v>NORTE</v>
          </cell>
        </row>
        <row r="800">
          <cell r="A800">
            <v>965</v>
          </cell>
          <cell r="B800" t="str">
            <v xml:space="preserve">ATM S/M La Fuente FUN (Santiago) </v>
          </cell>
          <cell r="C800" t="str">
            <v>NORTE</v>
          </cell>
        </row>
        <row r="801">
          <cell r="A801">
            <v>966</v>
          </cell>
          <cell r="B801" t="str">
            <v>ATM Centro Medico Real</v>
          </cell>
          <cell r="C801" t="str">
            <v>DISTRITO NACIONAL</v>
          </cell>
        </row>
        <row r="802">
          <cell r="A802">
            <v>967</v>
          </cell>
          <cell r="B802" t="str">
            <v xml:space="preserve">ATM UNP Hiper Olé Autopista Duarte </v>
          </cell>
          <cell r="C802" t="str">
            <v>DISTRITO NACIONAL</v>
          </cell>
        </row>
        <row r="803">
          <cell r="A803">
            <v>968</v>
          </cell>
          <cell r="B803" t="str">
            <v xml:space="preserve">ATM UNP Mercado Baní </v>
          </cell>
          <cell r="C803" t="str">
            <v>SUR</v>
          </cell>
        </row>
        <row r="804">
          <cell r="A804">
            <v>969</v>
          </cell>
          <cell r="B804" t="str">
            <v xml:space="preserve">ATM Oficina El Sol I (Santiago) </v>
          </cell>
          <cell r="C804" t="str">
            <v>NORTE</v>
          </cell>
        </row>
        <row r="805">
          <cell r="A805">
            <v>970</v>
          </cell>
          <cell r="B805" t="str">
            <v xml:space="preserve">ATM S/M Olé Haina </v>
          </cell>
          <cell r="C805" t="str">
            <v>DISTRITO NACIONAL</v>
          </cell>
        </row>
        <row r="806">
          <cell r="A806">
            <v>971</v>
          </cell>
          <cell r="B806" t="str">
            <v xml:space="preserve">ATM Club Banreservas I </v>
          </cell>
          <cell r="C806" t="str">
            <v>DISTRITO NACIONAL</v>
          </cell>
        </row>
        <row r="807">
          <cell r="A807">
            <v>972</v>
          </cell>
          <cell r="B807" t="str">
            <v>ATM Banco Bandex I (Antiguo BNV I)</v>
          </cell>
          <cell r="C807" t="str">
            <v>DISTRITO NACIONAL</v>
          </cell>
        </row>
        <row r="808">
          <cell r="A808">
            <v>973</v>
          </cell>
          <cell r="B808" t="str">
            <v xml:space="preserve">ATM Oficina Sabana de la Mar </v>
          </cell>
          <cell r="C808" t="str">
            <v>DISTRITO NACIONAL</v>
          </cell>
        </row>
        <row r="809">
          <cell r="A809">
            <v>974</v>
          </cell>
          <cell r="B809" t="str">
            <v xml:space="preserve">ATM S/M Nacional Ave. Lope de Vega </v>
          </cell>
          <cell r="C809" t="str">
            <v>DISTRITO NACIONAL</v>
          </cell>
        </row>
        <row r="810">
          <cell r="A810">
            <v>976</v>
          </cell>
          <cell r="B810" t="str">
            <v xml:space="preserve">ATM Oficina Diamond Plaza I </v>
          </cell>
          <cell r="C810" t="str">
            <v>DISTRITO NACIONAL</v>
          </cell>
        </row>
        <row r="811">
          <cell r="A811">
            <v>977</v>
          </cell>
          <cell r="B811" t="str">
            <v>ATM Oficina Goico Castro</v>
          </cell>
          <cell r="C811" t="str">
            <v>DISTRITO NACIONAL</v>
          </cell>
        </row>
        <row r="812">
          <cell r="A812">
            <v>978</v>
          </cell>
          <cell r="B812" t="str">
            <v xml:space="preserve">ATM Restaurante Jalao </v>
          </cell>
          <cell r="C812" t="str">
            <v>DISTRITO NACIONAL</v>
          </cell>
        </row>
        <row r="813">
          <cell r="A813">
            <v>979</v>
          </cell>
          <cell r="B813" t="str">
            <v xml:space="preserve">ATM Oficina Luperón I </v>
          </cell>
          <cell r="C813" t="str">
            <v>DISTRITO NACIONAL</v>
          </cell>
        </row>
        <row r="814">
          <cell r="A814">
            <v>980</v>
          </cell>
          <cell r="B814" t="str">
            <v xml:space="preserve">ATM Oficina Bella Vista Mall II </v>
          </cell>
          <cell r="C814" t="str">
            <v>DISTRITO NACIONAL</v>
          </cell>
        </row>
        <row r="815">
          <cell r="A815">
            <v>981</v>
          </cell>
          <cell r="B815" t="str">
            <v xml:space="preserve">ATM Edificio 911 </v>
          </cell>
          <cell r="C815" t="str">
            <v>DISTRITO NACIONAL</v>
          </cell>
        </row>
        <row r="816">
          <cell r="A816">
            <v>982</v>
          </cell>
          <cell r="B816" t="str">
            <v xml:space="preserve">ATM Estación Texaco Grupo Las Canas </v>
          </cell>
          <cell r="C816" t="str">
            <v>DISTRITO NACIONAL</v>
          </cell>
        </row>
        <row r="817">
          <cell r="A817">
            <v>983</v>
          </cell>
          <cell r="B817" t="str">
            <v xml:space="preserve">ATM Bravo República de Colombia </v>
          </cell>
          <cell r="C817" t="str">
            <v>DISTRITO NACIONAL</v>
          </cell>
        </row>
        <row r="818">
          <cell r="A818">
            <v>984</v>
          </cell>
          <cell r="B818" t="str">
            <v xml:space="preserve">ATM Oficina Neiba II </v>
          </cell>
          <cell r="C818" t="str">
            <v>SUR</v>
          </cell>
        </row>
        <row r="819">
          <cell r="A819">
            <v>985</v>
          </cell>
          <cell r="B819" t="str">
            <v xml:space="preserve">ATM Oficina Dajabón II </v>
          </cell>
          <cell r="C819" t="str">
            <v>NORTE</v>
          </cell>
        </row>
        <row r="820">
          <cell r="A820">
            <v>986</v>
          </cell>
          <cell r="B820" t="str">
            <v xml:space="preserve">ATM S/M Jumbo (La Vega) </v>
          </cell>
          <cell r="C820" t="str">
            <v>NORTE</v>
          </cell>
        </row>
        <row r="821">
          <cell r="A821">
            <v>987</v>
          </cell>
          <cell r="B821" t="str">
            <v xml:space="preserve">ATM S/M Jumbo (Moca) </v>
          </cell>
          <cell r="C821" t="str">
            <v>NORTE</v>
          </cell>
        </row>
        <row r="822">
          <cell r="A822">
            <v>988</v>
          </cell>
          <cell r="B822" t="str">
            <v xml:space="preserve">ATM Estación Sigma 27 de Febrero </v>
          </cell>
          <cell r="C822" t="str">
            <v>DISTRITO NACIONAL</v>
          </cell>
        </row>
        <row r="823">
          <cell r="A823">
            <v>989</v>
          </cell>
          <cell r="B823" t="str">
            <v xml:space="preserve">ATM Ministerio de Deportes </v>
          </cell>
          <cell r="C823" t="str">
            <v>DISTRITO NACIONAL</v>
          </cell>
        </row>
        <row r="824">
          <cell r="A824">
            <v>990</v>
          </cell>
          <cell r="B824" t="str">
            <v>ATM Autoservicio Oficina Bonao II</v>
          </cell>
          <cell r="C824" t="str">
            <v>NORTE</v>
          </cell>
        </row>
        <row r="825">
          <cell r="A825">
            <v>991</v>
          </cell>
          <cell r="B825" t="str">
            <v xml:space="preserve">ATM UNP Las Matas de Santa Cruz </v>
          </cell>
          <cell r="C825" t="str">
            <v>NORTE</v>
          </cell>
        </row>
        <row r="826">
          <cell r="A826">
            <v>993</v>
          </cell>
          <cell r="B826" t="str">
            <v xml:space="preserve">ATM Centro Medico Integral II 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  <row r="829">
          <cell r="A829">
            <v>994</v>
          </cell>
          <cell r="B829" t="str">
            <v>ATM Telemicro</v>
          </cell>
          <cell r="C829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49)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5" t="s">
        <v>58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138.832442129627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101.49858796296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91.4985879629603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91.5651273148178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62.0556018518546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56.4964583333349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43.0611689814832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45.1852893518517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15.1091898148152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14.7719328703679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3.72986111111095 días</v>
      </c>
      <c r="B13" s="107" t="s">
        <v>2623</v>
      </c>
      <c r="C13" s="94">
        <v>44460.270138888889</v>
      </c>
      <c r="D13" s="94" t="s">
        <v>2174</v>
      </c>
      <c r="E13" s="144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43" t="s">
        <v>2624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30" priority="99428"/>
  </conditionalFormatting>
  <conditionalFormatting sqref="E3">
    <cfRule type="duplicateValues" dxfId="129" priority="121791"/>
  </conditionalFormatting>
  <conditionalFormatting sqref="E3">
    <cfRule type="duplicateValues" dxfId="128" priority="121792"/>
    <cfRule type="duplicateValues" dxfId="127" priority="121793"/>
  </conditionalFormatting>
  <conditionalFormatting sqref="E3">
    <cfRule type="duplicateValues" dxfId="126" priority="121794"/>
    <cfRule type="duplicateValues" dxfId="125" priority="121795"/>
    <cfRule type="duplicateValues" dxfId="124" priority="121796"/>
    <cfRule type="duplicateValues" dxfId="123" priority="121797"/>
  </conditionalFormatting>
  <conditionalFormatting sqref="B3">
    <cfRule type="duplicateValues" dxfId="122" priority="121798"/>
  </conditionalFormatting>
  <conditionalFormatting sqref="E4">
    <cfRule type="duplicateValues" dxfId="121" priority="143"/>
  </conditionalFormatting>
  <conditionalFormatting sqref="E4">
    <cfRule type="duplicateValues" dxfId="120" priority="140"/>
    <cfRule type="duplicateValues" dxfId="119" priority="141"/>
    <cfRule type="duplicateValues" dxfId="118" priority="142"/>
  </conditionalFormatting>
  <conditionalFormatting sqref="E4">
    <cfRule type="duplicateValues" dxfId="117" priority="139"/>
  </conditionalFormatting>
  <conditionalFormatting sqref="E4">
    <cfRule type="duplicateValues" dxfId="116" priority="136"/>
    <cfRule type="duplicateValues" dxfId="115" priority="137"/>
    <cfRule type="duplicateValues" dxfId="114" priority="138"/>
  </conditionalFormatting>
  <conditionalFormatting sqref="B4">
    <cfRule type="duplicateValues" dxfId="113" priority="135"/>
  </conditionalFormatting>
  <conditionalFormatting sqref="E4">
    <cfRule type="duplicateValues" dxfId="112" priority="134"/>
  </conditionalFormatting>
  <conditionalFormatting sqref="B5">
    <cfRule type="duplicateValues" dxfId="111" priority="118"/>
  </conditionalFormatting>
  <conditionalFormatting sqref="E5">
    <cfRule type="duplicateValues" dxfId="110" priority="117"/>
  </conditionalFormatting>
  <conditionalFormatting sqref="E5">
    <cfRule type="duplicateValues" dxfId="109" priority="114"/>
    <cfRule type="duplicateValues" dxfId="108" priority="115"/>
    <cfRule type="duplicateValues" dxfId="107" priority="116"/>
  </conditionalFormatting>
  <conditionalFormatting sqref="E5">
    <cfRule type="duplicateValues" dxfId="106" priority="113"/>
  </conditionalFormatting>
  <conditionalFormatting sqref="E5">
    <cfRule type="duplicateValues" dxfId="105" priority="110"/>
    <cfRule type="duplicateValues" dxfId="104" priority="111"/>
    <cfRule type="duplicateValues" dxfId="103" priority="112"/>
  </conditionalFormatting>
  <conditionalFormatting sqref="E5">
    <cfRule type="duplicateValues" dxfId="102" priority="109"/>
  </conditionalFormatting>
  <conditionalFormatting sqref="E7">
    <cfRule type="duplicateValues" dxfId="101" priority="62"/>
  </conditionalFormatting>
  <conditionalFormatting sqref="E7">
    <cfRule type="duplicateValues" dxfId="100" priority="60"/>
    <cfRule type="duplicateValues" dxfId="99" priority="61"/>
  </conditionalFormatting>
  <conditionalFormatting sqref="E7">
    <cfRule type="duplicateValues" dxfId="98" priority="57"/>
    <cfRule type="duplicateValues" dxfId="97" priority="58"/>
    <cfRule type="duplicateValues" dxfId="96" priority="59"/>
  </conditionalFormatting>
  <conditionalFormatting sqref="E7">
    <cfRule type="duplicateValues" dxfId="95" priority="53"/>
    <cfRule type="duplicateValues" dxfId="94" priority="54"/>
    <cfRule type="duplicateValues" dxfId="93" priority="55"/>
    <cfRule type="duplicateValues" dxfId="92" priority="56"/>
  </conditionalFormatting>
  <conditionalFormatting sqref="B7">
    <cfRule type="duplicateValues" dxfId="91" priority="52"/>
  </conditionalFormatting>
  <conditionalFormatting sqref="B7">
    <cfRule type="duplicateValues" dxfId="90" priority="50"/>
    <cfRule type="duplicateValues" dxfId="89" priority="51"/>
  </conditionalFormatting>
  <conditionalFormatting sqref="E8">
    <cfRule type="duplicateValues" dxfId="88" priority="49"/>
  </conditionalFormatting>
  <conditionalFormatting sqref="E8">
    <cfRule type="duplicateValues" dxfId="87" priority="48"/>
  </conditionalFormatting>
  <conditionalFormatting sqref="B8">
    <cfRule type="duplicateValues" dxfId="86" priority="47"/>
  </conditionalFormatting>
  <conditionalFormatting sqref="E8">
    <cfRule type="duplicateValues" dxfId="85" priority="46"/>
  </conditionalFormatting>
  <conditionalFormatting sqref="B8">
    <cfRule type="duplicateValues" dxfId="84" priority="45"/>
  </conditionalFormatting>
  <conditionalFormatting sqref="E8">
    <cfRule type="duplicateValues" dxfId="83" priority="44"/>
  </conditionalFormatting>
  <conditionalFormatting sqref="E9">
    <cfRule type="duplicateValues" dxfId="82" priority="33"/>
    <cfRule type="duplicateValues" dxfId="81" priority="34"/>
    <cfRule type="duplicateValues" dxfId="80" priority="35"/>
    <cfRule type="duplicateValues" dxfId="79" priority="36"/>
  </conditionalFormatting>
  <conditionalFormatting sqref="B9">
    <cfRule type="duplicateValues" dxfId="78" priority="130254"/>
  </conditionalFormatting>
  <conditionalFormatting sqref="E6">
    <cfRule type="duplicateValues" dxfId="77" priority="130256"/>
  </conditionalFormatting>
  <conditionalFormatting sqref="B6">
    <cfRule type="duplicateValues" dxfId="76" priority="130257"/>
  </conditionalFormatting>
  <conditionalFormatting sqref="B6">
    <cfRule type="duplicateValues" dxfId="75" priority="130258"/>
    <cfRule type="duplicateValues" dxfId="74" priority="130259"/>
    <cfRule type="duplicateValues" dxfId="73" priority="130260"/>
  </conditionalFormatting>
  <conditionalFormatting sqref="E6">
    <cfRule type="duplicateValues" dxfId="72" priority="130261"/>
    <cfRule type="duplicateValues" dxfId="71" priority="130262"/>
  </conditionalFormatting>
  <conditionalFormatting sqref="E6">
    <cfRule type="duplicateValues" dxfId="70" priority="130263"/>
    <cfRule type="duplicateValues" dxfId="69" priority="130264"/>
    <cfRule type="duplicateValues" dxfId="68" priority="130265"/>
  </conditionalFormatting>
  <conditionalFormatting sqref="E6">
    <cfRule type="duplicateValues" dxfId="67" priority="130266"/>
    <cfRule type="duplicateValues" dxfId="66" priority="130267"/>
    <cfRule type="duplicateValues" dxfId="65" priority="130268"/>
    <cfRule type="duplicateValues" dxfId="64" priority="130269"/>
  </conditionalFormatting>
  <conditionalFormatting sqref="B10">
    <cfRule type="duplicateValues" dxfId="63" priority="148812"/>
  </conditionalFormatting>
  <conditionalFormatting sqref="E10">
    <cfRule type="duplicateValues" dxfId="62" priority="148813"/>
  </conditionalFormatting>
  <conditionalFormatting sqref="E11:E12">
    <cfRule type="duplicateValues" dxfId="61" priority="26"/>
  </conditionalFormatting>
  <conditionalFormatting sqref="E11:E12">
    <cfRule type="duplicateValues" dxfId="60" priority="25"/>
  </conditionalFormatting>
  <conditionalFormatting sqref="E11:E12">
    <cfRule type="duplicateValues" dxfId="59" priority="23"/>
    <cfRule type="duplicateValues" dxfId="58" priority="24"/>
  </conditionalFormatting>
  <conditionalFormatting sqref="E11:E12">
    <cfRule type="duplicateValues" dxfId="57" priority="20"/>
    <cfRule type="duplicateValues" dxfId="56" priority="21"/>
    <cfRule type="duplicateValues" dxfId="55" priority="22"/>
  </conditionalFormatting>
  <conditionalFormatting sqref="B11:B12">
    <cfRule type="duplicateValues" dxfId="54" priority="18"/>
    <cfRule type="duplicateValues" dxfId="53" priority="19"/>
  </conditionalFormatting>
  <conditionalFormatting sqref="B11:B12">
    <cfRule type="duplicateValues" dxfId="52" priority="17"/>
  </conditionalFormatting>
  <conditionalFormatting sqref="B11:B12">
    <cfRule type="duplicateValues" dxfId="51" priority="14"/>
    <cfRule type="duplicateValues" dxfId="50" priority="15"/>
    <cfRule type="duplicateValues" dxfId="49" priority="16"/>
  </conditionalFormatting>
  <conditionalFormatting sqref="E13">
    <cfRule type="duplicateValues" dxfId="48" priority="13"/>
  </conditionalFormatting>
  <conditionalFormatting sqref="E13">
    <cfRule type="duplicateValues" dxfId="47" priority="12"/>
  </conditionalFormatting>
  <conditionalFormatting sqref="E13">
    <cfRule type="duplicateValues" dxfId="46" priority="10"/>
    <cfRule type="duplicateValues" dxfId="45" priority="11"/>
  </conditionalFormatting>
  <conditionalFormatting sqref="E13">
    <cfRule type="duplicateValues" dxfId="44" priority="7"/>
    <cfRule type="duplicateValues" dxfId="43" priority="8"/>
    <cfRule type="duplicateValues" dxfId="42" priority="9"/>
  </conditionalFormatting>
  <conditionalFormatting sqref="B13">
    <cfRule type="duplicateValues" dxfId="41" priority="5"/>
    <cfRule type="duplicateValues" dxfId="40" priority="6"/>
  </conditionalFormatting>
  <conditionalFormatting sqref="B13">
    <cfRule type="duplicateValues" dxfId="39" priority="4"/>
  </conditionalFormatting>
  <conditionalFormatting sqref="B13">
    <cfRule type="duplicateValues" dxfId="38" priority="1"/>
    <cfRule type="duplicateValues" dxfId="37" priority="2"/>
    <cfRule type="duplicateValues" dxfId="36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2616</v>
      </c>
      <c r="C825" s="135" t="s">
        <v>2617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809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35" priority="12"/>
  </conditionalFormatting>
  <conditionalFormatting sqref="B1:B810 B823:B1048576">
    <cfRule type="duplicateValues" dxfId="34" priority="11"/>
  </conditionalFormatting>
  <conditionalFormatting sqref="A811:A814">
    <cfRule type="duplicateValues" dxfId="33" priority="10"/>
  </conditionalFormatting>
  <conditionalFormatting sqref="B811:B814">
    <cfRule type="duplicateValues" dxfId="32" priority="9"/>
  </conditionalFormatting>
  <conditionalFormatting sqref="A823:A1048576 A1:A814">
    <cfRule type="duplicateValues" dxfId="31" priority="8"/>
  </conditionalFormatting>
  <conditionalFormatting sqref="A815:A821">
    <cfRule type="duplicateValues" dxfId="30" priority="7"/>
  </conditionalFormatting>
  <conditionalFormatting sqref="B815:B821">
    <cfRule type="duplicateValues" dxfId="29" priority="6"/>
  </conditionalFormatting>
  <conditionalFormatting sqref="A815:A821">
    <cfRule type="duplicateValues" dxfId="28" priority="5"/>
  </conditionalFormatting>
  <conditionalFormatting sqref="A822">
    <cfRule type="duplicateValues" dxfId="27" priority="4"/>
  </conditionalFormatting>
  <conditionalFormatting sqref="A822">
    <cfRule type="duplicateValues" dxfId="26" priority="2"/>
  </conditionalFormatting>
  <conditionalFormatting sqref="B822">
    <cfRule type="duplicateValues" dxfId="2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7" t="s">
        <v>0</v>
      </c>
      <c r="B1" s="22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9" t="s">
        <v>8</v>
      </c>
      <c r="B9" s="230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1" t="s">
        <v>9</v>
      </c>
      <c r="B14" s="23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4197"/>
  <sheetViews>
    <sheetView tabSelected="1" zoomScale="85" zoomScaleNormal="85" workbookViewId="0">
      <pane ySplit="4" topLeftCell="A5" activePane="bottomLeft" state="frozen"/>
      <selection pane="bottomLeft" sqref="A1:Q1"/>
    </sheetView>
  </sheetViews>
  <sheetFormatPr baseColWidth="10" defaultColWidth="12.28515625" defaultRowHeight="15" x14ac:dyDescent="0.25"/>
  <cols>
    <col min="1" max="1" width="25.7109375" style="99" bestFit="1" customWidth="1"/>
    <col min="2" max="2" width="21.140625" style="81" customWidth="1"/>
    <col min="3" max="3" width="17.7109375" style="43" bestFit="1" customWidth="1"/>
    <col min="4" max="4" width="29.28515625" style="99" bestFit="1" customWidth="1"/>
    <col min="5" max="5" width="13.5703125" style="74" customWidth="1"/>
    <col min="6" max="6" width="11.7109375" style="44" customWidth="1"/>
    <col min="7" max="7" width="62.42578125" style="44" customWidth="1"/>
    <col min="8" max="10" width="5.85546875" style="44" customWidth="1"/>
    <col min="11" max="11" width="5.7109375" style="44" bestFit="1" customWidth="1"/>
    <col min="12" max="12" width="52.5703125" style="44" bestFit="1" customWidth="1"/>
    <col min="13" max="13" width="20" style="99" bestFit="1" customWidth="1"/>
    <col min="14" max="14" width="17.5703125" style="99" bestFit="1" customWidth="1"/>
    <col min="15" max="15" width="42.85546875" style="99" bestFit="1" customWidth="1"/>
    <col min="16" max="16" width="24" style="129" bestFit="1" customWidth="1"/>
    <col min="17" max="17" width="52.5703125" style="68" bestFit="1" customWidth="1"/>
    <col min="18" max="16384" width="12.28515625" style="42"/>
  </cols>
  <sheetData>
    <row r="1" spans="1:17" ht="18" x14ac:dyDescent="0.25">
      <c r="A1" s="160" t="s">
        <v>2147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2"/>
    </row>
    <row r="2" spans="1:17" ht="18" x14ac:dyDescent="0.25">
      <c r="A2" s="157" t="s">
        <v>2144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9"/>
    </row>
    <row r="3" spans="1:17" ht="18.75" thickBot="1" x14ac:dyDescent="0.3">
      <c r="A3" s="163" t="s">
        <v>2631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5"/>
    </row>
    <row r="4" spans="1:17" s="25" customFormat="1" ht="18" x14ac:dyDescent="0.25">
      <c r="A4" s="89" t="s">
        <v>2386</v>
      </c>
      <c r="B4" s="88" t="s">
        <v>2619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2615</v>
      </c>
      <c r="Q4" s="90" t="s">
        <v>2429</v>
      </c>
    </row>
    <row r="5" spans="1:17" s="119" customFormat="1" ht="18" x14ac:dyDescent="0.25">
      <c r="A5" s="138" t="str">
        <f>VLOOKUP(E5,'LISTADO ATM'!$A$2:$C$901,3,0)</f>
        <v>NORTE</v>
      </c>
      <c r="B5" s="144" t="s">
        <v>2770</v>
      </c>
      <c r="C5" s="94">
        <v>44464.321377314816</v>
      </c>
      <c r="D5" s="94" t="s">
        <v>2175</v>
      </c>
      <c r="E5" s="136">
        <v>528</v>
      </c>
      <c r="F5" s="138" t="str">
        <f>VLOOKUP(E5,VIP!$A$2:$O16239,2,0)</f>
        <v>DRBR284</v>
      </c>
      <c r="G5" s="138" t="str">
        <f>VLOOKUP(E5,'LISTADO ATM'!$A$2:$B$900,2,0)</f>
        <v xml:space="preserve">ATM Ferretería Ochoa (Santiago) </v>
      </c>
      <c r="H5" s="138" t="str">
        <f>VLOOKUP(E5,VIP!$A$2:$O21200,7,FALSE)</f>
        <v>Si</v>
      </c>
      <c r="I5" s="138" t="str">
        <f>VLOOKUP(E5,VIP!$A$2:$O13165,8,FALSE)</f>
        <v>Si</v>
      </c>
      <c r="J5" s="138" t="str">
        <f>VLOOKUP(E5,VIP!$A$2:$O13115,8,FALSE)</f>
        <v>Si</v>
      </c>
      <c r="K5" s="138" t="str">
        <f>VLOOKUP(E5,VIP!$A$2:$O16689,6,0)</f>
        <v>NO</v>
      </c>
      <c r="L5" s="143" t="s">
        <v>2212</v>
      </c>
      <c r="M5" s="93" t="s">
        <v>2437</v>
      </c>
      <c r="N5" s="93" t="s">
        <v>2443</v>
      </c>
      <c r="O5" s="138" t="s">
        <v>2622</v>
      </c>
      <c r="P5" s="143"/>
      <c r="Q5" s="134" t="s">
        <v>2212</v>
      </c>
    </row>
    <row r="6" spans="1:17" s="119" customFormat="1" ht="18" x14ac:dyDescent="0.25">
      <c r="A6" s="138" t="str">
        <f>VLOOKUP(E6,'LISTADO ATM'!$A$2:$C$901,3,0)</f>
        <v>DISTRITO NACIONAL</v>
      </c>
      <c r="B6" s="144" t="s">
        <v>2771</v>
      </c>
      <c r="C6" s="94">
        <v>44464.316712962966</v>
      </c>
      <c r="D6" s="94" t="s">
        <v>2440</v>
      </c>
      <c r="E6" s="136">
        <v>424</v>
      </c>
      <c r="F6" s="138" t="str">
        <f>VLOOKUP(E6,VIP!$A$2:$O16240,2,0)</f>
        <v>DRBR424</v>
      </c>
      <c r="G6" s="138" t="str">
        <f>VLOOKUP(E6,'LISTADO ATM'!$A$2:$B$900,2,0)</f>
        <v xml:space="preserve">ATM UNP Jumbo Luperón I </v>
      </c>
      <c r="H6" s="138" t="str">
        <f>VLOOKUP(E6,VIP!$A$2:$O21201,7,FALSE)</f>
        <v>Si</v>
      </c>
      <c r="I6" s="138" t="str">
        <f>VLOOKUP(E6,VIP!$A$2:$O13166,8,FALSE)</f>
        <v>Si</v>
      </c>
      <c r="J6" s="138" t="str">
        <f>VLOOKUP(E6,VIP!$A$2:$O13116,8,FALSE)</f>
        <v>Si</v>
      </c>
      <c r="K6" s="138" t="str">
        <f>VLOOKUP(E6,VIP!$A$2:$O16690,6,0)</f>
        <v>NO</v>
      </c>
      <c r="L6" s="143" t="s">
        <v>2409</v>
      </c>
      <c r="M6" s="93" t="s">
        <v>2437</v>
      </c>
      <c r="N6" s="93" t="s">
        <v>2443</v>
      </c>
      <c r="O6" s="138" t="s">
        <v>2444</v>
      </c>
      <c r="P6" s="143"/>
      <c r="Q6" s="134" t="s">
        <v>2409</v>
      </c>
    </row>
    <row r="7" spans="1:17" s="119" customFormat="1" ht="18" x14ac:dyDescent="0.25">
      <c r="A7" s="138" t="str">
        <f>VLOOKUP(E7,'LISTADO ATM'!$A$2:$C$901,3,0)</f>
        <v>ESTE</v>
      </c>
      <c r="B7" s="144" t="s">
        <v>2772</v>
      </c>
      <c r="C7" s="94">
        <v>44464.313634259262</v>
      </c>
      <c r="D7" s="94" t="s">
        <v>2459</v>
      </c>
      <c r="E7" s="136">
        <v>385</v>
      </c>
      <c r="F7" s="138" t="str">
        <f>VLOOKUP(E7,VIP!$A$2:$O16241,2,0)</f>
        <v>DRBR385</v>
      </c>
      <c r="G7" s="138" t="str">
        <f>VLOOKUP(E7,'LISTADO ATM'!$A$2:$B$900,2,0)</f>
        <v xml:space="preserve">ATM Plaza Verón I </v>
      </c>
      <c r="H7" s="138" t="str">
        <f>VLOOKUP(E7,VIP!$A$2:$O21202,7,FALSE)</f>
        <v>Si</v>
      </c>
      <c r="I7" s="138" t="str">
        <f>VLOOKUP(E7,VIP!$A$2:$O13167,8,FALSE)</f>
        <v>Si</v>
      </c>
      <c r="J7" s="138" t="str">
        <f>VLOOKUP(E7,VIP!$A$2:$O13117,8,FALSE)</f>
        <v>Si</v>
      </c>
      <c r="K7" s="138" t="str">
        <f>VLOOKUP(E7,VIP!$A$2:$O16691,6,0)</f>
        <v>NO</v>
      </c>
      <c r="L7" s="143" t="s">
        <v>2409</v>
      </c>
      <c r="M7" s="93" t="s">
        <v>2437</v>
      </c>
      <c r="N7" s="93" t="s">
        <v>2443</v>
      </c>
      <c r="O7" s="138" t="s">
        <v>2614</v>
      </c>
      <c r="P7" s="143"/>
      <c r="Q7" s="134" t="s">
        <v>2409</v>
      </c>
    </row>
    <row r="8" spans="1:17" s="119" customFormat="1" ht="18" x14ac:dyDescent="0.25">
      <c r="A8" s="138" t="str">
        <f>VLOOKUP(E8,'LISTADO ATM'!$A$2:$C$901,3,0)</f>
        <v>NORTE</v>
      </c>
      <c r="B8" s="144" t="s">
        <v>2773</v>
      </c>
      <c r="C8" s="94">
        <v>44464.31287037037</v>
      </c>
      <c r="D8" s="94" t="s">
        <v>2612</v>
      </c>
      <c r="E8" s="136">
        <v>373</v>
      </c>
      <c r="F8" s="138" t="str">
        <f>VLOOKUP(E8,VIP!$A$2:$O16242,2,0)</f>
        <v>DRBR373</v>
      </c>
      <c r="G8" s="138" t="str">
        <f>VLOOKUP(E8,'LISTADO ATM'!$A$2:$B$900,2,0)</f>
        <v>S/M Tangui Nagua</v>
      </c>
      <c r="H8" s="138" t="str">
        <f>VLOOKUP(E8,VIP!$A$2:$O21203,7,FALSE)</f>
        <v>N/A</v>
      </c>
      <c r="I8" s="138" t="str">
        <f>VLOOKUP(E8,VIP!$A$2:$O13168,8,FALSE)</f>
        <v>N/A</v>
      </c>
      <c r="J8" s="138" t="str">
        <f>VLOOKUP(E8,VIP!$A$2:$O13118,8,FALSE)</f>
        <v>N/A</v>
      </c>
      <c r="K8" s="138" t="str">
        <f>VLOOKUP(E8,VIP!$A$2:$O16692,6,0)</f>
        <v>N/A</v>
      </c>
      <c r="L8" s="143" t="s">
        <v>2409</v>
      </c>
      <c r="M8" s="93" t="s">
        <v>2437</v>
      </c>
      <c r="N8" s="93" t="s">
        <v>2443</v>
      </c>
      <c r="O8" s="138" t="s">
        <v>2613</v>
      </c>
      <c r="P8" s="143"/>
      <c r="Q8" s="134" t="s">
        <v>2409</v>
      </c>
    </row>
    <row r="9" spans="1:17" s="119" customFormat="1" ht="18" x14ac:dyDescent="0.25">
      <c r="A9" s="138" t="str">
        <f>VLOOKUP(E9,'LISTADO ATM'!$A$2:$C$901,3,0)</f>
        <v>SUR</v>
      </c>
      <c r="B9" s="144" t="s">
        <v>2774</v>
      </c>
      <c r="C9" s="94">
        <v>44464.312361111108</v>
      </c>
      <c r="D9" s="94" t="s">
        <v>2459</v>
      </c>
      <c r="E9" s="136">
        <v>780</v>
      </c>
      <c r="F9" s="138" t="str">
        <f>VLOOKUP(E9,VIP!$A$2:$O16243,2,0)</f>
        <v>DRBR041</v>
      </c>
      <c r="G9" s="138" t="str">
        <f>VLOOKUP(E9,'LISTADO ATM'!$A$2:$B$900,2,0)</f>
        <v xml:space="preserve">ATM Oficina Barahona I </v>
      </c>
      <c r="H9" s="138" t="str">
        <f>VLOOKUP(E9,VIP!$A$2:$O21204,7,FALSE)</f>
        <v>Si</v>
      </c>
      <c r="I9" s="138" t="str">
        <f>VLOOKUP(E9,VIP!$A$2:$O13169,8,FALSE)</f>
        <v>Si</v>
      </c>
      <c r="J9" s="138" t="str">
        <f>VLOOKUP(E9,VIP!$A$2:$O13119,8,FALSE)</f>
        <v>Si</v>
      </c>
      <c r="K9" s="138" t="str">
        <f>VLOOKUP(E9,VIP!$A$2:$O16693,6,0)</f>
        <v>SI</v>
      </c>
      <c r="L9" s="143" t="s">
        <v>2409</v>
      </c>
      <c r="M9" s="93" t="s">
        <v>2437</v>
      </c>
      <c r="N9" s="93" t="s">
        <v>2443</v>
      </c>
      <c r="O9" s="138" t="s">
        <v>2614</v>
      </c>
      <c r="P9" s="143"/>
      <c r="Q9" s="134" t="s">
        <v>2409</v>
      </c>
    </row>
    <row r="10" spans="1:17" s="119" customFormat="1" ht="18" x14ac:dyDescent="0.25">
      <c r="A10" s="138" t="str">
        <f>VLOOKUP(E10,'LISTADO ATM'!$A$2:$C$901,3,0)</f>
        <v>NORTE</v>
      </c>
      <c r="B10" s="144" t="s">
        <v>2775</v>
      </c>
      <c r="C10" s="94">
        <v>44464.311469907407</v>
      </c>
      <c r="D10" s="94" t="s">
        <v>2612</v>
      </c>
      <c r="E10" s="136">
        <v>895</v>
      </c>
      <c r="F10" s="138" t="str">
        <f>VLOOKUP(E10,VIP!$A$2:$O16244,2,0)</f>
        <v>DRBR895</v>
      </c>
      <c r="G10" s="138" t="str">
        <f>VLOOKUP(E10,'LISTADO ATM'!$A$2:$B$900,2,0)</f>
        <v xml:space="preserve">ATM S/M Bravo (Santiago) </v>
      </c>
      <c r="H10" s="138" t="str">
        <f>VLOOKUP(E10,VIP!$A$2:$O21205,7,FALSE)</f>
        <v>Si</v>
      </c>
      <c r="I10" s="138" t="str">
        <f>VLOOKUP(E10,VIP!$A$2:$O13170,8,FALSE)</f>
        <v>No</v>
      </c>
      <c r="J10" s="138" t="str">
        <f>VLOOKUP(E10,VIP!$A$2:$O13120,8,FALSE)</f>
        <v>No</v>
      </c>
      <c r="K10" s="138" t="str">
        <f>VLOOKUP(E10,VIP!$A$2:$O16694,6,0)</f>
        <v>NO</v>
      </c>
      <c r="L10" s="143" t="s">
        <v>2409</v>
      </c>
      <c r="M10" s="93" t="s">
        <v>2437</v>
      </c>
      <c r="N10" s="93" t="s">
        <v>2443</v>
      </c>
      <c r="O10" s="138" t="s">
        <v>2613</v>
      </c>
      <c r="P10" s="143"/>
      <c r="Q10" s="134" t="s">
        <v>2409</v>
      </c>
    </row>
    <row r="11" spans="1:17" s="119" customFormat="1" ht="18" x14ac:dyDescent="0.25">
      <c r="A11" s="138" t="str">
        <f>VLOOKUP(E11,'LISTADO ATM'!$A$2:$C$901,3,0)</f>
        <v>ESTE</v>
      </c>
      <c r="B11" s="144" t="s">
        <v>2776</v>
      </c>
      <c r="C11" s="94">
        <v>44464.305381944447</v>
      </c>
      <c r="D11" s="94" t="s">
        <v>2459</v>
      </c>
      <c r="E11" s="136">
        <v>268</v>
      </c>
      <c r="F11" s="138" t="str">
        <f>VLOOKUP(E11,VIP!$A$2:$O16245,2,0)</f>
        <v>DRBR268</v>
      </c>
      <c r="G11" s="138" t="str">
        <f>VLOOKUP(E11,'LISTADO ATM'!$A$2:$B$900,2,0)</f>
        <v xml:space="preserve">ATM Autobanco La Altagracia (Higuey) </v>
      </c>
      <c r="H11" s="138" t="str">
        <f>VLOOKUP(E11,VIP!$A$2:$O21206,7,FALSE)</f>
        <v>Si</v>
      </c>
      <c r="I11" s="138" t="str">
        <f>VLOOKUP(E11,VIP!$A$2:$O13171,8,FALSE)</f>
        <v>Si</v>
      </c>
      <c r="J11" s="138" t="str">
        <f>VLOOKUP(E11,VIP!$A$2:$O13121,8,FALSE)</f>
        <v>Si</v>
      </c>
      <c r="K11" s="138" t="str">
        <f>VLOOKUP(E11,VIP!$A$2:$O16695,6,0)</f>
        <v>NO</v>
      </c>
      <c r="L11" s="143" t="s">
        <v>2409</v>
      </c>
      <c r="M11" s="93" t="s">
        <v>2437</v>
      </c>
      <c r="N11" s="93" t="s">
        <v>2443</v>
      </c>
      <c r="O11" s="138" t="s">
        <v>2614</v>
      </c>
      <c r="P11" s="143"/>
      <c r="Q11" s="134" t="s">
        <v>2409</v>
      </c>
    </row>
    <row r="12" spans="1:17" s="119" customFormat="1" ht="18" x14ac:dyDescent="0.25">
      <c r="A12" s="138" t="str">
        <f>VLOOKUP(E12,'LISTADO ATM'!$A$2:$C$901,3,0)</f>
        <v>NORTE</v>
      </c>
      <c r="B12" s="144" t="s">
        <v>2777</v>
      </c>
      <c r="C12" s="94">
        <v>44464.304178240738</v>
      </c>
      <c r="D12" s="94" t="s">
        <v>2612</v>
      </c>
      <c r="E12" s="136">
        <v>288</v>
      </c>
      <c r="F12" s="138" t="str">
        <f>VLOOKUP(E12,VIP!$A$2:$O16246,2,0)</f>
        <v>DRBR288</v>
      </c>
      <c r="G12" s="138" t="str">
        <f>VLOOKUP(E12,'LISTADO ATM'!$A$2:$B$900,2,0)</f>
        <v xml:space="preserve">ATM Oficina Camino Real II (Puerto Plata) </v>
      </c>
      <c r="H12" s="138" t="str">
        <f>VLOOKUP(E12,VIP!$A$2:$O21207,7,FALSE)</f>
        <v>N/A</v>
      </c>
      <c r="I12" s="138" t="str">
        <f>VLOOKUP(E12,VIP!$A$2:$O13172,8,FALSE)</f>
        <v>N/A</v>
      </c>
      <c r="J12" s="138" t="str">
        <f>VLOOKUP(E12,VIP!$A$2:$O13122,8,FALSE)</f>
        <v>N/A</v>
      </c>
      <c r="K12" s="138" t="str">
        <f>VLOOKUP(E12,VIP!$A$2:$O16696,6,0)</f>
        <v>N/A</v>
      </c>
      <c r="L12" s="143" t="s">
        <v>2409</v>
      </c>
      <c r="M12" s="93" t="s">
        <v>2437</v>
      </c>
      <c r="N12" s="93" t="s">
        <v>2443</v>
      </c>
      <c r="O12" s="138" t="s">
        <v>2613</v>
      </c>
      <c r="P12" s="143"/>
      <c r="Q12" s="134" t="s">
        <v>2409</v>
      </c>
    </row>
    <row r="13" spans="1:17" s="119" customFormat="1" ht="18" x14ac:dyDescent="0.25">
      <c r="A13" s="138" t="str">
        <f>VLOOKUP(E13,'LISTADO ATM'!$A$2:$C$901,3,0)</f>
        <v>NORTE</v>
      </c>
      <c r="B13" s="144" t="s">
        <v>2778</v>
      </c>
      <c r="C13" s="94">
        <v>44464.303622685184</v>
      </c>
      <c r="D13" s="94" t="s">
        <v>2612</v>
      </c>
      <c r="E13" s="136">
        <v>720</v>
      </c>
      <c r="F13" s="138" t="str">
        <f>VLOOKUP(E13,VIP!$A$2:$O16247,2,0)</f>
        <v>DRBR12E</v>
      </c>
      <c r="G13" s="138" t="str">
        <f>VLOOKUP(E13,'LISTADO ATM'!$A$2:$B$900,2,0)</f>
        <v xml:space="preserve">ATM OMSA (Santiago) </v>
      </c>
      <c r="H13" s="138" t="str">
        <f>VLOOKUP(E13,VIP!$A$2:$O21208,7,FALSE)</f>
        <v>Si</v>
      </c>
      <c r="I13" s="138" t="str">
        <f>VLOOKUP(E13,VIP!$A$2:$O13173,8,FALSE)</f>
        <v>Si</v>
      </c>
      <c r="J13" s="138" t="str">
        <f>VLOOKUP(E13,VIP!$A$2:$O13123,8,FALSE)</f>
        <v>Si</v>
      </c>
      <c r="K13" s="138" t="str">
        <f>VLOOKUP(E13,VIP!$A$2:$O16697,6,0)</f>
        <v>NO</v>
      </c>
      <c r="L13" s="143" t="s">
        <v>2409</v>
      </c>
      <c r="M13" s="93" t="s">
        <v>2437</v>
      </c>
      <c r="N13" s="93" t="s">
        <v>2443</v>
      </c>
      <c r="O13" s="138" t="s">
        <v>2613</v>
      </c>
      <c r="P13" s="143"/>
      <c r="Q13" s="134" t="s">
        <v>2409</v>
      </c>
    </row>
    <row r="14" spans="1:17" s="119" customFormat="1" ht="18" x14ac:dyDescent="0.25">
      <c r="A14" s="138" t="str">
        <f>VLOOKUP(E14,'LISTADO ATM'!$A$2:$C$901,3,0)</f>
        <v>DISTRITO NACIONAL</v>
      </c>
      <c r="B14" s="144" t="s">
        <v>2779</v>
      </c>
      <c r="C14" s="94">
        <v>44464.29111111111</v>
      </c>
      <c r="D14" s="94" t="s">
        <v>2459</v>
      </c>
      <c r="E14" s="136">
        <v>722</v>
      </c>
      <c r="F14" s="138" t="str">
        <f>VLOOKUP(E14,VIP!$A$2:$O16248,2,0)</f>
        <v>DRBR393</v>
      </c>
      <c r="G14" s="138" t="str">
        <f>VLOOKUP(E14,'LISTADO ATM'!$A$2:$B$900,2,0)</f>
        <v xml:space="preserve">ATM Oficina Charles de Gaulle III </v>
      </c>
      <c r="H14" s="138" t="str">
        <f>VLOOKUP(E14,VIP!$A$2:$O21209,7,FALSE)</f>
        <v>Si</v>
      </c>
      <c r="I14" s="138" t="str">
        <f>VLOOKUP(E14,VIP!$A$2:$O13174,8,FALSE)</f>
        <v>Si</v>
      </c>
      <c r="J14" s="138" t="str">
        <f>VLOOKUP(E14,VIP!$A$2:$O13124,8,FALSE)</f>
        <v>Si</v>
      </c>
      <c r="K14" s="138" t="str">
        <f>VLOOKUP(E14,VIP!$A$2:$O16698,6,0)</f>
        <v>SI</v>
      </c>
      <c r="L14" s="143" t="s">
        <v>2433</v>
      </c>
      <c r="M14" s="93" t="s">
        <v>2437</v>
      </c>
      <c r="N14" s="93" t="s">
        <v>2443</v>
      </c>
      <c r="O14" s="138" t="s">
        <v>2614</v>
      </c>
      <c r="P14" s="143"/>
      <c r="Q14" s="134" t="s">
        <v>2433</v>
      </c>
    </row>
    <row r="15" spans="1:17" s="119" customFormat="1" ht="18" x14ac:dyDescent="0.25">
      <c r="A15" s="138" t="str">
        <f>VLOOKUP(E15,'LISTADO ATM'!$A$2:$C$901,3,0)</f>
        <v>ESTE</v>
      </c>
      <c r="B15" s="144" t="s">
        <v>2780</v>
      </c>
      <c r="C15" s="94">
        <v>44464.2890625</v>
      </c>
      <c r="D15" s="94" t="s">
        <v>2459</v>
      </c>
      <c r="E15" s="136">
        <v>219</v>
      </c>
      <c r="F15" s="138" t="str">
        <f>VLOOKUP(E15,VIP!$A$2:$O16249,2,0)</f>
        <v>DRBR219</v>
      </c>
      <c r="G15" s="138" t="str">
        <f>VLOOKUP(E15,'LISTADO ATM'!$A$2:$B$900,2,0)</f>
        <v xml:space="preserve">ATM Oficina La Altagracia (Higuey) </v>
      </c>
      <c r="H15" s="138" t="str">
        <f>VLOOKUP(E15,VIP!$A$2:$O21210,7,FALSE)</f>
        <v>Si</v>
      </c>
      <c r="I15" s="138" t="str">
        <f>VLOOKUP(E15,VIP!$A$2:$O13175,8,FALSE)</f>
        <v>Si</v>
      </c>
      <c r="J15" s="138" t="str">
        <f>VLOOKUP(E15,VIP!$A$2:$O13125,8,FALSE)</f>
        <v>Si</v>
      </c>
      <c r="K15" s="138" t="str">
        <f>VLOOKUP(E15,VIP!$A$2:$O16699,6,0)</f>
        <v>NO</v>
      </c>
      <c r="L15" s="143" t="s">
        <v>2409</v>
      </c>
      <c r="M15" s="93" t="s">
        <v>2437</v>
      </c>
      <c r="N15" s="93" t="s">
        <v>2443</v>
      </c>
      <c r="O15" s="138" t="s">
        <v>2614</v>
      </c>
      <c r="P15" s="143"/>
      <c r="Q15" s="134" t="s">
        <v>2409</v>
      </c>
    </row>
    <row r="16" spans="1:17" s="119" customFormat="1" ht="18" x14ac:dyDescent="0.25">
      <c r="A16" s="138" t="str">
        <f>VLOOKUP(E16,'LISTADO ATM'!$A$2:$C$901,3,0)</f>
        <v>ESTE</v>
      </c>
      <c r="B16" s="144" t="s">
        <v>2724</v>
      </c>
      <c r="C16" s="94">
        <v>44464.222696759258</v>
      </c>
      <c r="D16" s="94" t="s">
        <v>2459</v>
      </c>
      <c r="E16" s="136">
        <v>121</v>
      </c>
      <c r="F16" s="138" t="str">
        <f>VLOOKUP(E16,VIP!$A$2:$O16238,2,0)</f>
        <v>DRBR121</v>
      </c>
      <c r="G16" s="138" t="str">
        <f>VLOOKUP(E16,'LISTADO ATM'!$A$2:$B$900,2,0)</f>
        <v xml:space="preserve">ATM Oficina Bayaguana </v>
      </c>
      <c r="H16" s="138" t="str">
        <f>VLOOKUP(E16,VIP!$A$2:$O21199,7,FALSE)</f>
        <v>Si</v>
      </c>
      <c r="I16" s="138" t="str">
        <f>VLOOKUP(E16,VIP!$A$2:$O13164,8,FALSE)</f>
        <v>Si</v>
      </c>
      <c r="J16" s="138" t="str">
        <f>VLOOKUP(E16,VIP!$A$2:$O13114,8,FALSE)</f>
        <v>Si</v>
      </c>
      <c r="K16" s="138" t="str">
        <f>VLOOKUP(E16,VIP!$A$2:$O16688,6,0)</f>
        <v>SI</v>
      </c>
      <c r="L16" s="143" t="s">
        <v>2409</v>
      </c>
      <c r="M16" s="93" t="s">
        <v>2437</v>
      </c>
      <c r="N16" s="93" t="s">
        <v>2443</v>
      </c>
      <c r="O16" s="138" t="s">
        <v>2614</v>
      </c>
      <c r="P16" s="143"/>
      <c r="Q16" s="134" t="s">
        <v>2409</v>
      </c>
    </row>
    <row r="17" spans="1:17" s="119" customFormat="1" ht="18" x14ac:dyDescent="0.25">
      <c r="A17" s="138" t="str">
        <f>VLOOKUP(E17,'LISTADO ATM'!$A$2:$C$901,3,0)</f>
        <v>NORTE</v>
      </c>
      <c r="B17" s="144" t="s">
        <v>2725</v>
      </c>
      <c r="C17" s="94">
        <v>44464.219675925924</v>
      </c>
      <c r="D17" s="94" t="s">
        <v>2612</v>
      </c>
      <c r="E17" s="136">
        <v>606</v>
      </c>
      <c r="F17" s="138" t="str">
        <f>VLOOKUP(E17,VIP!$A$2:$O16264,2,0)</f>
        <v>DRBR704</v>
      </c>
      <c r="G17" s="138" t="str">
        <f>VLOOKUP(E17,'LISTADO ATM'!$A$2:$B$900,2,0)</f>
        <v xml:space="preserve">ATM UNP Manolo Tavarez Justo </v>
      </c>
      <c r="H17" s="138" t="str">
        <f>VLOOKUP(E17,VIP!$A$2:$O21225,7,FALSE)</f>
        <v>Si</v>
      </c>
      <c r="I17" s="138" t="str">
        <f>VLOOKUP(E17,VIP!$A$2:$O13190,8,FALSE)</f>
        <v>Si</v>
      </c>
      <c r="J17" s="138" t="str">
        <f>VLOOKUP(E17,VIP!$A$2:$O13140,8,FALSE)</f>
        <v>Si</v>
      </c>
      <c r="K17" s="138" t="str">
        <f>VLOOKUP(E17,VIP!$A$2:$O16714,6,0)</f>
        <v>NO</v>
      </c>
      <c r="L17" s="143" t="s">
        <v>2409</v>
      </c>
      <c r="M17" s="93" t="s">
        <v>2437</v>
      </c>
      <c r="N17" s="93" t="s">
        <v>2443</v>
      </c>
      <c r="O17" s="138" t="s">
        <v>2613</v>
      </c>
      <c r="P17" s="143"/>
      <c r="Q17" s="134" t="s">
        <v>2409</v>
      </c>
    </row>
    <row r="18" spans="1:17" s="119" customFormat="1" ht="18" x14ac:dyDescent="0.25">
      <c r="A18" s="138" t="str">
        <f>VLOOKUP(E18,'LISTADO ATM'!$A$2:$C$901,3,0)</f>
        <v>ESTE</v>
      </c>
      <c r="B18" s="144" t="s">
        <v>2726</v>
      </c>
      <c r="C18" s="94">
        <v>44464.217488425929</v>
      </c>
      <c r="D18" s="94" t="s">
        <v>2459</v>
      </c>
      <c r="E18" s="136">
        <v>345</v>
      </c>
      <c r="F18" s="138" t="str">
        <f>VLOOKUP(E18,VIP!$A$2:$O16247,2,0)</f>
        <v>DRBR345</v>
      </c>
      <c r="G18" s="138" t="str">
        <f>VLOOKUP(E18,'LISTADO ATM'!$A$2:$B$900,2,0)</f>
        <v>ATM Oficina Yamasá  II</v>
      </c>
      <c r="H18" s="138" t="str">
        <f>VLOOKUP(E18,VIP!$A$2:$O21208,7,FALSE)</f>
        <v>N/A</v>
      </c>
      <c r="I18" s="138" t="str">
        <f>VLOOKUP(E18,VIP!$A$2:$O13173,8,FALSE)</f>
        <v>N/A</v>
      </c>
      <c r="J18" s="138" t="str">
        <f>VLOOKUP(E18,VIP!$A$2:$O13123,8,FALSE)</f>
        <v>N/A</v>
      </c>
      <c r="K18" s="138" t="str">
        <f>VLOOKUP(E18,VIP!$A$2:$O16697,6,0)</f>
        <v>N/A</v>
      </c>
      <c r="L18" s="143" t="s">
        <v>2409</v>
      </c>
      <c r="M18" s="93" t="s">
        <v>2437</v>
      </c>
      <c r="N18" s="93" t="s">
        <v>2443</v>
      </c>
      <c r="O18" s="138" t="s">
        <v>2614</v>
      </c>
      <c r="P18" s="143"/>
      <c r="Q18" s="134" t="s">
        <v>2409</v>
      </c>
    </row>
    <row r="19" spans="1:17" s="119" customFormat="1" ht="18" x14ac:dyDescent="0.25">
      <c r="A19" s="138" t="str">
        <f>VLOOKUP(E19,'LISTADO ATM'!$A$2:$C$901,3,0)</f>
        <v>DISTRITO NACIONAL</v>
      </c>
      <c r="B19" s="144" t="s">
        <v>2727</v>
      </c>
      <c r="C19" s="94">
        <v>44464.214571759258</v>
      </c>
      <c r="D19" s="94" t="s">
        <v>2440</v>
      </c>
      <c r="E19" s="136">
        <v>416</v>
      </c>
      <c r="F19" s="138" t="str">
        <f>VLOOKUP(E19,VIP!$A$2:$O16253,2,0)</f>
        <v>DRBR416</v>
      </c>
      <c r="G19" s="138" t="str">
        <f>VLOOKUP(E19,'LISTADO ATM'!$A$2:$B$900,2,0)</f>
        <v xml:space="preserve">ATM Autobanco San Martín II </v>
      </c>
      <c r="H19" s="138" t="str">
        <f>VLOOKUP(E19,VIP!$A$2:$O21214,7,FALSE)</f>
        <v>Si</v>
      </c>
      <c r="I19" s="138" t="str">
        <f>VLOOKUP(E19,VIP!$A$2:$O13179,8,FALSE)</f>
        <v>Si</v>
      </c>
      <c r="J19" s="138" t="str">
        <f>VLOOKUP(E19,VIP!$A$2:$O13129,8,FALSE)</f>
        <v>Si</v>
      </c>
      <c r="K19" s="138" t="str">
        <f>VLOOKUP(E19,VIP!$A$2:$O16703,6,0)</f>
        <v>NO</v>
      </c>
      <c r="L19" s="143" t="s">
        <v>2409</v>
      </c>
      <c r="M19" s="93" t="s">
        <v>2437</v>
      </c>
      <c r="N19" s="93" t="s">
        <v>2443</v>
      </c>
      <c r="O19" s="138" t="s">
        <v>2444</v>
      </c>
      <c r="P19" s="143"/>
      <c r="Q19" s="134" t="s">
        <v>2409</v>
      </c>
    </row>
    <row r="20" spans="1:17" s="119" customFormat="1" ht="18" x14ac:dyDescent="0.25">
      <c r="A20" s="138" t="str">
        <f>VLOOKUP(E20,'LISTADO ATM'!$A$2:$C$901,3,0)</f>
        <v>SUR</v>
      </c>
      <c r="B20" s="144" t="s">
        <v>2728</v>
      </c>
      <c r="C20" s="94">
        <v>44464.211064814815</v>
      </c>
      <c r="D20" s="94" t="s">
        <v>2459</v>
      </c>
      <c r="E20" s="136">
        <v>962</v>
      </c>
      <c r="F20" s="138" t="str">
        <f>VLOOKUP(E20,VIP!$A$2:$O16213,2,0)</f>
        <v>DRBR962</v>
      </c>
      <c r="G20" s="138" t="str">
        <f>VLOOKUP(E20,'LISTADO ATM'!$A$2:$B$900,2,0)</f>
        <v xml:space="preserve">ATM Oficina Villa Ofelia II (San Juan) </v>
      </c>
      <c r="H20" s="138" t="str">
        <f>VLOOKUP(E20,VIP!$A$2:$O21174,7,FALSE)</f>
        <v>Si</v>
      </c>
      <c r="I20" s="138" t="str">
        <f>VLOOKUP(E20,VIP!$A$2:$O13139,8,FALSE)</f>
        <v>Si</v>
      </c>
      <c r="J20" s="138" t="str">
        <f>VLOOKUP(E20,VIP!$A$2:$O13089,8,FALSE)</f>
        <v>Si</v>
      </c>
      <c r="K20" s="138" t="str">
        <f>VLOOKUP(E20,VIP!$A$2:$O16663,6,0)</f>
        <v>NO</v>
      </c>
      <c r="L20" s="143" t="s">
        <v>2433</v>
      </c>
      <c r="M20" s="93" t="s">
        <v>2437</v>
      </c>
      <c r="N20" s="93" t="s">
        <v>2443</v>
      </c>
      <c r="O20" s="138" t="s">
        <v>2614</v>
      </c>
      <c r="P20" s="143"/>
      <c r="Q20" s="134" t="s">
        <v>2433</v>
      </c>
    </row>
    <row r="21" spans="1:17" s="119" customFormat="1" ht="18" x14ac:dyDescent="0.25">
      <c r="A21" s="138" t="str">
        <f>VLOOKUP(E21,'LISTADO ATM'!$A$2:$C$901,3,0)</f>
        <v>NORTE</v>
      </c>
      <c r="B21" s="144" t="s">
        <v>2729</v>
      </c>
      <c r="C21" s="94">
        <v>44464.200289351851</v>
      </c>
      <c r="D21" s="94" t="s">
        <v>2459</v>
      </c>
      <c r="E21" s="136">
        <v>350</v>
      </c>
      <c r="F21" s="138" t="str">
        <f>VLOOKUP(E21,VIP!$A$2:$O16249,2,0)</f>
        <v>DRBR350</v>
      </c>
      <c r="G21" s="138" t="str">
        <f>VLOOKUP(E21,'LISTADO ATM'!$A$2:$B$900,2,0)</f>
        <v xml:space="preserve">ATM Oficina Villa Tapia </v>
      </c>
      <c r="H21" s="138" t="str">
        <f>VLOOKUP(E21,VIP!$A$2:$O21210,7,FALSE)</f>
        <v>Si</v>
      </c>
      <c r="I21" s="138" t="str">
        <f>VLOOKUP(E21,VIP!$A$2:$O13175,8,FALSE)</f>
        <v>Si</v>
      </c>
      <c r="J21" s="138" t="str">
        <f>VLOOKUP(E21,VIP!$A$2:$O13125,8,FALSE)</f>
        <v>Si</v>
      </c>
      <c r="K21" s="138" t="str">
        <f>VLOOKUP(E21,VIP!$A$2:$O16699,6,0)</f>
        <v>NO</v>
      </c>
      <c r="L21" s="143" t="s">
        <v>2409</v>
      </c>
      <c r="M21" s="93" t="s">
        <v>2437</v>
      </c>
      <c r="N21" s="93" t="s">
        <v>2443</v>
      </c>
      <c r="O21" s="138" t="s">
        <v>2614</v>
      </c>
      <c r="P21" s="143"/>
      <c r="Q21" s="134" t="s">
        <v>2409</v>
      </c>
    </row>
    <row r="22" spans="1:17" s="119" customFormat="1" ht="18" x14ac:dyDescent="0.25">
      <c r="A22" s="138" t="str">
        <f>VLOOKUP(E22,'LISTADO ATM'!$A$2:$C$901,3,0)</f>
        <v>NORTE</v>
      </c>
      <c r="B22" s="144" t="s">
        <v>2730</v>
      </c>
      <c r="C22" s="94">
        <v>44464.195706018516</v>
      </c>
      <c r="D22" s="94" t="s">
        <v>2612</v>
      </c>
      <c r="E22" s="136">
        <v>337</v>
      </c>
      <c r="F22" s="138" t="str">
        <f>VLOOKUP(E22,VIP!$A$2:$O16202,2,0)</f>
        <v>DRBR337</v>
      </c>
      <c r="G22" s="138" t="str">
        <f>VLOOKUP(E22,'LISTADO ATM'!$A$2:$B$900,2,0)</f>
        <v>ATM S/M Cooperativa Moca</v>
      </c>
      <c r="H22" s="138" t="str">
        <f>VLOOKUP(E22,VIP!$A$2:$O21163,7,FALSE)</f>
        <v>Si</v>
      </c>
      <c r="I22" s="138" t="str">
        <f>VLOOKUP(E22,VIP!$A$2:$O13128,8,FALSE)</f>
        <v>Si</v>
      </c>
      <c r="J22" s="138" t="str">
        <f>VLOOKUP(E22,VIP!$A$2:$O13078,8,FALSE)</f>
        <v>Si</v>
      </c>
      <c r="K22" s="138" t="str">
        <f>VLOOKUP(E22,VIP!$A$2:$O16652,6,0)</f>
        <v>NO</v>
      </c>
      <c r="L22" s="143" t="s">
        <v>2433</v>
      </c>
      <c r="M22" s="93" t="s">
        <v>2437</v>
      </c>
      <c r="N22" s="93" t="s">
        <v>2443</v>
      </c>
      <c r="O22" s="138" t="s">
        <v>2613</v>
      </c>
      <c r="P22" s="143"/>
      <c r="Q22" s="134" t="s">
        <v>2433</v>
      </c>
    </row>
    <row r="23" spans="1:17" s="119" customFormat="1" ht="18" x14ac:dyDescent="0.25">
      <c r="A23" s="138" t="str">
        <f>VLOOKUP(E23,'LISTADO ATM'!$A$2:$C$901,3,0)</f>
        <v>ESTE</v>
      </c>
      <c r="B23" s="144" t="s">
        <v>2731</v>
      </c>
      <c r="C23" s="94">
        <v>44464.192060185182</v>
      </c>
      <c r="D23" s="94" t="s">
        <v>2459</v>
      </c>
      <c r="E23" s="136">
        <v>772</v>
      </c>
      <c r="F23" s="138" t="str">
        <f>VLOOKUP(E23,VIP!$A$2:$O16279,2,0)</f>
        <v>DRBR215</v>
      </c>
      <c r="G23" s="138" t="str">
        <f>VLOOKUP(E23,'LISTADO ATM'!$A$2:$B$900,2,0)</f>
        <v xml:space="preserve">ATM UNP Yamasá </v>
      </c>
      <c r="H23" s="138" t="str">
        <f>VLOOKUP(E23,VIP!$A$2:$O21240,7,FALSE)</f>
        <v>Si</v>
      </c>
      <c r="I23" s="138" t="str">
        <f>VLOOKUP(E23,VIP!$A$2:$O13205,8,FALSE)</f>
        <v>Si</v>
      </c>
      <c r="J23" s="138" t="str">
        <f>VLOOKUP(E23,VIP!$A$2:$O13155,8,FALSE)</f>
        <v>Si</v>
      </c>
      <c r="K23" s="138" t="str">
        <f>VLOOKUP(E23,VIP!$A$2:$O16729,6,0)</f>
        <v>NO</v>
      </c>
      <c r="L23" s="143" t="s">
        <v>2409</v>
      </c>
      <c r="M23" s="93" t="s">
        <v>2437</v>
      </c>
      <c r="N23" s="93" t="s">
        <v>2443</v>
      </c>
      <c r="O23" s="138" t="s">
        <v>2614</v>
      </c>
      <c r="P23" s="143"/>
      <c r="Q23" s="134" t="s">
        <v>2409</v>
      </c>
    </row>
    <row r="24" spans="1:17" s="119" customFormat="1" ht="18" x14ac:dyDescent="0.25">
      <c r="A24" s="138" t="str">
        <f>VLOOKUP(E24,'LISTADO ATM'!$A$2:$C$901,3,0)</f>
        <v>DISTRITO NACIONAL</v>
      </c>
      <c r="B24" s="144" t="s">
        <v>2732</v>
      </c>
      <c r="C24" s="94">
        <v>44464.184259259258</v>
      </c>
      <c r="D24" s="94" t="s">
        <v>2459</v>
      </c>
      <c r="E24" s="136">
        <v>717</v>
      </c>
      <c r="F24" s="138" t="str">
        <f>VLOOKUP(E24,VIP!$A$2:$O16209,2,0)</f>
        <v>DRBR24K</v>
      </c>
      <c r="G24" s="138" t="str">
        <f>VLOOKUP(E24,'LISTADO ATM'!$A$2:$B$900,2,0)</f>
        <v xml:space="preserve">ATM Oficina Los Alcarrizos </v>
      </c>
      <c r="H24" s="138" t="str">
        <f>VLOOKUP(E24,VIP!$A$2:$O21170,7,FALSE)</f>
        <v>Si</v>
      </c>
      <c r="I24" s="138" t="str">
        <f>VLOOKUP(E24,VIP!$A$2:$O13135,8,FALSE)</f>
        <v>Si</v>
      </c>
      <c r="J24" s="138" t="str">
        <f>VLOOKUP(E24,VIP!$A$2:$O13085,8,FALSE)</f>
        <v>Si</v>
      </c>
      <c r="K24" s="138" t="str">
        <f>VLOOKUP(E24,VIP!$A$2:$O16659,6,0)</f>
        <v>SI</v>
      </c>
      <c r="L24" s="143" t="s">
        <v>2433</v>
      </c>
      <c r="M24" s="93" t="s">
        <v>2437</v>
      </c>
      <c r="N24" s="93" t="s">
        <v>2443</v>
      </c>
      <c r="O24" s="138" t="s">
        <v>2614</v>
      </c>
      <c r="P24" s="143"/>
      <c r="Q24" s="134" t="s">
        <v>2433</v>
      </c>
    </row>
    <row r="25" spans="1:17" s="119" customFormat="1" ht="18" x14ac:dyDescent="0.25">
      <c r="A25" s="138" t="str">
        <f>VLOOKUP(E25,'LISTADO ATM'!$A$2:$C$901,3,0)</f>
        <v>NORTE</v>
      </c>
      <c r="B25" s="144" t="s">
        <v>2733</v>
      </c>
      <c r="C25" s="94">
        <v>44464.177361111113</v>
      </c>
      <c r="D25" s="94" t="s">
        <v>2459</v>
      </c>
      <c r="E25" s="136">
        <v>728</v>
      </c>
      <c r="F25" s="138" t="str">
        <f>VLOOKUP(E25,VIP!$A$2:$O16274,2,0)</f>
        <v>DRBR051</v>
      </c>
      <c r="G25" s="138" t="str">
        <f>VLOOKUP(E25,'LISTADO ATM'!$A$2:$B$900,2,0)</f>
        <v xml:space="preserve">ATM UNP La Vega Oficina Regional Norcentral </v>
      </c>
      <c r="H25" s="138" t="str">
        <f>VLOOKUP(E25,VIP!$A$2:$O21235,7,FALSE)</f>
        <v>Si</v>
      </c>
      <c r="I25" s="138" t="str">
        <f>VLOOKUP(E25,VIP!$A$2:$O13200,8,FALSE)</f>
        <v>Si</v>
      </c>
      <c r="J25" s="138" t="str">
        <f>VLOOKUP(E25,VIP!$A$2:$O13150,8,FALSE)</f>
        <v>Si</v>
      </c>
      <c r="K25" s="138" t="str">
        <f>VLOOKUP(E25,VIP!$A$2:$O16724,6,0)</f>
        <v>SI</v>
      </c>
      <c r="L25" s="143" t="s">
        <v>2409</v>
      </c>
      <c r="M25" s="93" t="s">
        <v>2437</v>
      </c>
      <c r="N25" s="93" t="s">
        <v>2443</v>
      </c>
      <c r="O25" s="138" t="s">
        <v>2614</v>
      </c>
      <c r="P25" s="143"/>
      <c r="Q25" s="134" t="s">
        <v>2409</v>
      </c>
    </row>
    <row r="26" spans="1:17" s="119" customFormat="1" ht="18" x14ac:dyDescent="0.25">
      <c r="A26" s="138" t="str">
        <f>VLOOKUP(E26,'LISTADO ATM'!$A$2:$C$901,3,0)</f>
        <v>SUR</v>
      </c>
      <c r="B26" s="144" t="s">
        <v>2734</v>
      </c>
      <c r="C26" s="94">
        <v>44464.145752314813</v>
      </c>
      <c r="D26" s="94" t="s">
        <v>2459</v>
      </c>
      <c r="E26" s="136">
        <v>297</v>
      </c>
      <c r="F26" s="138" t="str">
        <f>VLOOKUP(E26,VIP!$A$2:$O16187,2,0)</f>
        <v>DRBR297</v>
      </c>
      <c r="G26" s="138" t="str">
        <f>VLOOKUP(E26,'LISTADO ATM'!$A$2:$B$900,2,0)</f>
        <v xml:space="preserve">ATM S/M Cadena Ocoa </v>
      </c>
      <c r="H26" s="138" t="str">
        <f>VLOOKUP(E26,VIP!$A$2:$O21148,7,FALSE)</f>
        <v>Si</v>
      </c>
      <c r="I26" s="138" t="str">
        <f>VLOOKUP(E26,VIP!$A$2:$O13113,8,FALSE)</f>
        <v>Si</v>
      </c>
      <c r="J26" s="138" t="str">
        <f>VLOOKUP(E26,VIP!$A$2:$O13063,8,FALSE)</f>
        <v>Si</v>
      </c>
      <c r="K26" s="138" t="str">
        <f>VLOOKUP(E26,VIP!$A$2:$O16637,6,0)</f>
        <v>NO</v>
      </c>
      <c r="L26" s="143" t="s">
        <v>2625</v>
      </c>
      <c r="M26" s="93" t="s">
        <v>2437</v>
      </c>
      <c r="N26" s="93" t="s">
        <v>2443</v>
      </c>
      <c r="O26" s="138" t="s">
        <v>2614</v>
      </c>
      <c r="P26" s="143"/>
      <c r="Q26" s="134" t="s">
        <v>2625</v>
      </c>
    </row>
    <row r="27" spans="1:17" s="119" customFormat="1" ht="18" x14ac:dyDescent="0.25">
      <c r="A27" s="138" t="str">
        <f>VLOOKUP(E27,'LISTADO ATM'!$A$2:$C$901,3,0)</f>
        <v>DISTRITO NACIONAL</v>
      </c>
      <c r="B27" s="144" t="s">
        <v>2735</v>
      </c>
      <c r="C27" s="94">
        <v>44464.142511574071</v>
      </c>
      <c r="D27" s="94" t="s">
        <v>2440</v>
      </c>
      <c r="E27" s="136">
        <v>949</v>
      </c>
      <c r="F27" s="138" t="str">
        <f>VLOOKUP(E27,VIP!$A$2:$O16199,2,0)</f>
        <v>DRBR23D</v>
      </c>
      <c r="G27" s="138" t="str">
        <f>VLOOKUP(E27,'LISTADO ATM'!$A$2:$B$900,2,0)</f>
        <v xml:space="preserve">ATM S/M Bravo San Isidro Coral Mall </v>
      </c>
      <c r="H27" s="138" t="str">
        <f>VLOOKUP(E27,VIP!$A$2:$O21160,7,FALSE)</f>
        <v>Si</v>
      </c>
      <c r="I27" s="138" t="str">
        <f>VLOOKUP(E27,VIP!$A$2:$O13125,8,FALSE)</f>
        <v>No</v>
      </c>
      <c r="J27" s="138" t="str">
        <f>VLOOKUP(E27,VIP!$A$2:$O13075,8,FALSE)</f>
        <v>No</v>
      </c>
      <c r="K27" s="138" t="str">
        <f>VLOOKUP(E27,VIP!$A$2:$O16649,6,0)</f>
        <v>NO</v>
      </c>
      <c r="L27" s="143" t="s">
        <v>2625</v>
      </c>
      <c r="M27" s="93" t="s">
        <v>2437</v>
      </c>
      <c r="N27" s="93" t="s">
        <v>2443</v>
      </c>
      <c r="O27" s="138" t="s">
        <v>2444</v>
      </c>
      <c r="P27" s="143"/>
      <c r="Q27" s="134" t="s">
        <v>2625</v>
      </c>
    </row>
    <row r="28" spans="1:17" s="119" customFormat="1" ht="18" x14ac:dyDescent="0.25">
      <c r="A28" s="138" t="str">
        <f>VLOOKUP(E28,'LISTADO ATM'!$A$2:$C$901,3,0)</f>
        <v>NORTE</v>
      </c>
      <c r="B28" s="144" t="s">
        <v>2736</v>
      </c>
      <c r="C28" s="94">
        <v>44464.138611111113</v>
      </c>
      <c r="D28" s="94" t="s">
        <v>2612</v>
      </c>
      <c r="E28" s="136">
        <v>299</v>
      </c>
      <c r="F28" s="138" t="str">
        <f>VLOOKUP(E28,VIP!$A$2:$O16188,2,0)</f>
        <v>DRBR299</v>
      </c>
      <c r="G28" s="138" t="str">
        <f>VLOOKUP(E28,'LISTADO ATM'!$A$2:$B$900,2,0)</f>
        <v xml:space="preserve">ATM S/M Aprezio Cotui </v>
      </c>
      <c r="H28" s="138" t="str">
        <f>VLOOKUP(E28,VIP!$A$2:$O21149,7,FALSE)</f>
        <v>Si</v>
      </c>
      <c r="I28" s="138" t="str">
        <f>VLOOKUP(E28,VIP!$A$2:$O13114,8,FALSE)</f>
        <v>Si</v>
      </c>
      <c r="J28" s="138" t="str">
        <f>VLOOKUP(E28,VIP!$A$2:$O13064,8,FALSE)</f>
        <v>Si</v>
      </c>
      <c r="K28" s="138" t="str">
        <f>VLOOKUP(E28,VIP!$A$2:$O16638,6,0)</f>
        <v>NO</v>
      </c>
      <c r="L28" s="143" t="s">
        <v>2625</v>
      </c>
      <c r="M28" s="93" t="s">
        <v>2437</v>
      </c>
      <c r="N28" s="93" t="s">
        <v>2443</v>
      </c>
      <c r="O28" s="138" t="s">
        <v>2613</v>
      </c>
      <c r="P28" s="143"/>
      <c r="Q28" s="134" t="s">
        <v>2625</v>
      </c>
    </row>
    <row r="29" spans="1:17" s="119" customFormat="1" ht="18" x14ac:dyDescent="0.25">
      <c r="A29" s="138" t="str">
        <f>VLOOKUP(E29,'LISTADO ATM'!$A$2:$C$901,3,0)</f>
        <v>NORTE</v>
      </c>
      <c r="B29" s="144" t="s">
        <v>2737</v>
      </c>
      <c r="C29" s="94">
        <v>44464.137418981481</v>
      </c>
      <c r="D29" s="94" t="s">
        <v>2175</v>
      </c>
      <c r="E29" s="136">
        <v>62</v>
      </c>
      <c r="F29" s="138" t="str">
        <f>VLOOKUP(E29,VIP!$A$2:$O16139,2,0)</f>
        <v>DRBR062</v>
      </c>
      <c r="G29" s="138" t="str">
        <f>VLOOKUP(E29,'LISTADO ATM'!$A$2:$B$900,2,0)</f>
        <v xml:space="preserve">ATM Oficina Dajabón </v>
      </c>
      <c r="H29" s="138" t="str">
        <f>VLOOKUP(E29,VIP!$A$2:$O21100,7,FALSE)</f>
        <v>Si</v>
      </c>
      <c r="I29" s="138" t="str">
        <f>VLOOKUP(E29,VIP!$A$2:$O13065,8,FALSE)</f>
        <v>Si</v>
      </c>
      <c r="J29" s="138" t="str">
        <f>VLOOKUP(E29,VIP!$A$2:$O13015,8,FALSE)</f>
        <v>Si</v>
      </c>
      <c r="K29" s="138" t="str">
        <f>VLOOKUP(E29,VIP!$A$2:$O16589,6,0)</f>
        <v>SI</v>
      </c>
      <c r="L29" s="143" t="s">
        <v>2212</v>
      </c>
      <c r="M29" s="93" t="s">
        <v>2437</v>
      </c>
      <c r="N29" s="93" t="s">
        <v>2443</v>
      </c>
      <c r="O29" s="138" t="s">
        <v>2628</v>
      </c>
      <c r="P29" s="143"/>
      <c r="Q29" s="134" t="s">
        <v>2212</v>
      </c>
    </row>
    <row r="30" spans="1:17" s="119" customFormat="1" ht="18" x14ac:dyDescent="0.25">
      <c r="A30" s="138" t="str">
        <f>VLOOKUP(E30,'LISTADO ATM'!$A$2:$C$901,3,0)</f>
        <v>NORTE</v>
      </c>
      <c r="B30" s="144" t="s">
        <v>2738</v>
      </c>
      <c r="C30" s="94">
        <v>44464.134918981479</v>
      </c>
      <c r="D30" s="94" t="s">
        <v>2175</v>
      </c>
      <c r="E30" s="136">
        <v>500</v>
      </c>
      <c r="F30" s="138" t="str">
        <f>VLOOKUP(E30,VIP!$A$2:$O16159,2,0)</f>
        <v>DRBR500</v>
      </c>
      <c r="G30" s="138" t="str">
        <f>VLOOKUP(E30,'LISTADO ATM'!$A$2:$B$900,2,0)</f>
        <v xml:space="preserve">ATM UNP Cutupú </v>
      </c>
      <c r="H30" s="138" t="str">
        <f>VLOOKUP(E30,VIP!$A$2:$O21120,7,FALSE)</f>
        <v>Si</v>
      </c>
      <c r="I30" s="138" t="str">
        <f>VLOOKUP(E30,VIP!$A$2:$O13085,8,FALSE)</f>
        <v>Si</v>
      </c>
      <c r="J30" s="138" t="str">
        <f>VLOOKUP(E30,VIP!$A$2:$O13035,8,FALSE)</f>
        <v>Si</v>
      </c>
      <c r="K30" s="138" t="str">
        <f>VLOOKUP(E30,VIP!$A$2:$O16609,6,0)</f>
        <v>NO</v>
      </c>
      <c r="L30" s="143" t="s">
        <v>2212</v>
      </c>
      <c r="M30" s="93" t="s">
        <v>2437</v>
      </c>
      <c r="N30" s="93" t="s">
        <v>2443</v>
      </c>
      <c r="O30" s="138" t="s">
        <v>2628</v>
      </c>
      <c r="P30" s="143"/>
      <c r="Q30" s="134" t="s">
        <v>2212</v>
      </c>
    </row>
    <row r="31" spans="1:17" s="119" customFormat="1" ht="18" x14ac:dyDescent="0.25">
      <c r="A31" s="138" t="str">
        <f>VLOOKUP(E31,'LISTADO ATM'!$A$2:$C$901,3,0)</f>
        <v>NORTE</v>
      </c>
      <c r="B31" s="144" t="s">
        <v>2739</v>
      </c>
      <c r="C31" s="94">
        <v>44464.121504629627</v>
      </c>
      <c r="D31" s="94" t="s">
        <v>2175</v>
      </c>
      <c r="E31" s="136">
        <v>74</v>
      </c>
      <c r="F31" s="138" t="str">
        <f>VLOOKUP(E31,VIP!$A$2:$O16140,2,0)</f>
        <v>DRBR074</v>
      </c>
      <c r="G31" s="138" t="str">
        <f>VLOOKUP(E31,'LISTADO ATM'!$A$2:$B$900,2,0)</f>
        <v xml:space="preserve">ATM Oficina Sosúa </v>
      </c>
      <c r="H31" s="138" t="str">
        <f>VLOOKUP(E31,VIP!$A$2:$O21101,7,FALSE)</f>
        <v>Si</v>
      </c>
      <c r="I31" s="138" t="str">
        <f>VLOOKUP(E31,VIP!$A$2:$O13066,8,FALSE)</f>
        <v>Si</v>
      </c>
      <c r="J31" s="138" t="str">
        <f>VLOOKUP(E31,VIP!$A$2:$O13016,8,FALSE)</f>
        <v>Si</v>
      </c>
      <c r="K31" s="138" t="str">
        <f>VLOOKUP(E31,VIP!$A$2:$O16590,6,0)</f>
        <v>NO</v>
      </c>
      <c r="L31" s="143" t="s">
        <v>2212</v>
      </c>
      <c r="M31" s="93" t="s">
        <v>2437</v>
      </c>
      <c r="N31" s="93" t="s">
        <v>2443</v>
      </c>
      <c r="O31" s="138" t="s">
        <v>2628</v>
      </c>
      <c r="P31" s="143"/>
      <c r="Q31" s="134" t="s">
        <v>2212</v>
      </c>
    </row>
    <row r="32" spans="1:17" s="119" customFormat="1" ht="18" x14ac:dyDescent="0.25">
      <c r="A32" s="138" t="str">
        <f>VLOOKUP(E32,'LISTADO ATM'!$A$2:$C$901,3,0)</f>
        <v>ESTE</v>
      </c>
      <c r="B32" s="144" t="s">
        <v>2740</v>
      </c>
      <c r="C32" s="94">
        <v>44464.119930555556</v>
      </c>
      <c r="D32" s="94" t="s">
        <v>2174</v>
      </c>
      <c r="E32" s="136">
        <v>824</v>
      </c>
      <c r="F32" s="138" t="str">
        <f>VLOOKUP(E32,VIP!$A$2:$O16166,2,0)</f>
        <v>DRBR824</v>
      </c>
      <c r="G32" s="138" t="str">
        <f>VLOOKUP(E32,'LISTADO ATM'!$A$2:$B$900,2,0)</f>
        <v xml:space="preserve">ATM Multiplaza (Higuey) </v>
      </c>
      <c r="H32" s="138" t="str">
        <f>VLOOKUP(E32,VIP!$A$2:$O21127,7,FALSE)</f>
        <v>Si</v>
      </c>
      <c r="I32" s="138" t="str">
        <f>VLOOKUP(E32,VIP!$A$2:$O13092,8,FALSE)</f>
        <v>Si</v>
      </c>
      <c r="J32" s="138" t="str">
        <f>VLOOKUP(E32,VIP!$A$2:$O13042,8,FALSE)</f>
        <v>Si</v>
      </c>
      <c r="K32" s="138" t="str">
        <f>VLOOKUP(E32,VIP!$A$2:$O16616,6,0)</f>
        <v>NO</v>
      </c>
      <c r="L32" s="143" t="s">
        <v>2212</v>
      </c>
      <c r="M32" s="93" t="s">
        <v>2437</v>
      </c>
      <c r="N32" s="93" t="s">
        <v>2443</v>
      </c>
      <c r="O32" s="138" t="s">
        <v>2445</v>
      </c>
      <c r="P32" s="143"/>
      <c r="Q32" s="134" t="s">
        <v>2212</v>
      </c>
    </row>
    <row r="33" spans="1:17" s="119" customFormat="1" ht="18" x14ac:dyDescent="0.25">
      <c r="A33" s="138" t="str">
        <f>VLOOKUP(E33,'LISTADO ATM'!$A$2:$C$901,3,0)</f>
        <v>ESTE</v>
      </c>
      <c r="B33" s="144" t="s">
        <v>2741</v>
      </c>
      <c r="C33" s="94">
        <v>44464.117094907408</v>
      </c>
      <c r="D33" s="94" t="s">
        <v>2174</v>
      </c>
      <c r="E33" s="136">
        <v>27</v>
      </c>
      <c r="F33" s="138" t="str">
        <f>VLOOKUP(E33,VIP!$A$2:$O16138,2,0)</f>
        <v>DRBR240</v>
      </c>
      <c r="G33" s="138" t="str">
        <f>VLOOKUP(E33,'LISTADO ATM'!$A$2:$B$900,2,0)</f>
        <v>ATM Oficina El Seibo II</v>
      </c>
      <c r="H33" s="138" t="str">
        <f>VLOOKUP(E33,VIP!$A$2:$O21099,7,FALSE)</f>
        <v>Si</v>
      </c>
      <c r="I33" s="138" t="str">
        <f>VLOOKUP(E33,VIP!$A$2:$O13064,8,FALSE)</f>
        <v>Si</v>
      </c>
      <c r="J33" s="138" t="str">
        <f>VLOOKUP(E33,VIP!$A$2:$O13014,8,FALSE)</f>
        <v>Si</v>
      </c>
      <c r="K33" s="138" t="str">
        <f>VLOOKUP(E33,VIP!$A$2:$O16588,6,0)</f>
        <v>NO</v>
      </c>
      <c r="L33" s="143" t="s">
        <v>2212</v>
      </c>
      <c r="M33" s="93" t="s">
        <v>2437</v>
      </c>
      <c r="N33" s="93" t="s">
        <v>2443</v>
      </c>
      <c r="O33" s="138" t="s">
        <v>2445</v>
      </c>
      <c r="P33" s="143"/>
      <c r="Q33" s="134" t="s">
        <v>2212</v>
      </c>
    </row>
    <row r="34" spans="1:17" s="119" customFormat="1" ht="18" x14ac:dyDescent="0.25">
      <c r="A34" s="138" t="str">
        <f>VLOOKUP(E34,'LISTADO ATM'!$A$2:$C$901,3,0)</f>
        <v>NORTE</v>
      </c>
      <c r="B34" s="144" t="s">
        <v>2742</v>
      </c>
      <c r="C34" s="94">
        <v>44464.115162037036</v>
      </c>
      <c r="D34" s="94" t="s">
        <v>2175</v>
      </c>
      <c r="E34" s="136">
        <v>105</v>
      </c>
      <c r="F34" s="138" t="str">
        <f>VLOOKUP(E34,VIP!$A$2:$O16142,2,0)</f>
        <v>DRBR105</v>
      </c>
      <c r="G34" s="138" t="str">
        <f>VLOOKUP(E34,'LISTADO ATM'!$A$2:$B$900,2,0)</f>
        <v xml:space="preserve">ATM Autobanco Estancia Nueva (Moca) </v>
      </c>
      <c r="H34" s="138" t="str">
        <f>VLOOKUP(E34,VIP!$A$2:$O21103,7,FALSE)</f>
        <v>Si</v>
      </c>
      <c r="I34" s="138" t="str">
        <f>VLOOKUP(E34,VIP!$A$2:$O13068,8,FALSE)</f>
        <v>Si</v>
      </c>
      <c r="J34" s="138" t="str">
        <f>VLOOKUP(E34,VIP!$A$2:$O13018,8,FALSE)</f>
        <v>Si</v>
      </c>
      <c r="K34" s="138" t="str">
        <f>VLOOKUP(E34,VIP!$A$2:$O16592,6,0)</f>
        <v>NO</v>
      </c>
      <c r="L34" s="143" t="s">
        <v>2212</v>
      </c>
      <c r="M34" s="93" t="s">
        <v>2437</v>
      </c>
      <c r="N34" s="93" t="s">
        <v>2443</v>
      </c>
      <c r="O34" s="138" t="s">
        <v>2628</v>
      </c>
      <c r="P34" s="143"/>
      <c r="Q34" s="134" t="s">
        <v>2212</v>
      </c>
    </row>
    <row r="35" spans="1:17" s="119" customFormat="1" ht="18" x14ac:dyDescent="0.25">
      <c r="A35" s="138" t="str">
        <f>VLOOKUP(E35,'LISTADO ATM'!$A$2:$C$901,3,0)</f>
        <v>NORTE</v>
      </c>
      <c r="B35" s="144" t="s">
        <v>2743</v>
      </c>
      <c r="C35" s="94">
        <v>44464.11378472222</v>
      </c>
      <c r="D35" s="94" t="s">
        <v>2175</v>
      </c>
      <c r="E35" s="136">
        <v>602</v>
      </c>
      <c r="F35" s="138" t="str">
        <f>VLOOKUP(E35,VIP!$A$2:$O16161,2,0)</f>
        <v>DRBR122</v>
      </c>
      <c r="G35" s="138" t="str">
        <f>VLOOKUP(E35,'LISTADO ATM'!$A$2:$B$900,2,0)</f>
        <v xml:space="preserve">ATM Zona Franca (Santiago) I </v>
      </c>
      <c r="H35" s="138" t="str">
        <f>VLOOKUP(E35,VIP!$A$2:$O21122,7,FALSE)</f>
        <v>Si</v>
      </c>
      <c r="I35" s="138" t="str">
        <f>VLOOKUP(E35,VIP!$A$2:$O13087,8,FALSE)</f>
        <v>No</v>
      </c>
      <c r="J35" s="138" t="str">
        <f>VLOOKUP(E35,VIP!$A$2:$O13037,8,FALSE)</f>
        <v>No</v>
      </c>
      <c r="K35" s="138" t="str">
        <f>VLOOKUP(E35,VIP!$A$2:$O16611,6,0)</f>
        <v>NO</v>
      </c>
      <c r="L35" s="143" t="s">
        <v>2212</v>
      </c>
      <c r="M35" s="93" t="s">
        <v>2437</v>
      </c>
      <c r="N35" s="93" t="s">
        <v>2443</v>
      </c>
      <c r="O35" s="138" t="s">
        <v>2628</v>
      </c>
      <c r="P35" s="143"/>
      <c r="Q35" s="134" t="s">
        <v>2212</v>
      </c>
    </row>
    <row r="36" spans="1:17" s="119" customFormat="1" ht="18" x14ac:dyDescent="0.25">
      <c r="A36" s="138" t="str">
        <f>VLOOKUP(E36,'LISTADO ATM'!$A$2:$C$901,3,0)</f>
        <v>ESTE</v>
      </c>
      <c r="B36" s="144" t="s">
        <v>2744</v>
      </c>
      <c r="C36" s="94">
        <v>44464.063831018517</v>
      </c>
      <c r="D36" s="94" t="s">
        <v>2174</v>
      </c>
      <c r="E36" s="136">
        <v>386</v>
      </c>
      <c r="F36" s="138" t="str">
        <f>VLOOKUP(E36,VIP!$A$2:$O16297,2,0)</f>
        <v>DRBR386</v>
      </c>
      <c r="G36" s="138" t="str">
        <f>VLOOKUP(E36,'LISTADO ATM'!$A$2:$B$900,2,0)</f>
        <v xml:space="preserve">ATM Plaza Verón II </v>
      </c>
      <c r="H36" s="138" t="str">
        <f>VLOOKUP(E36,VIP!$A$2:$O21258,7,FALSE)</f>
        <v>Si</v>
      </c>
      <c r="I36" s="138" t="str">
        <f>VLOOKUP(E36,VIP!$A$2:$O13223,8,FALSE)</f>
        <v>Si</v>
      </c>
      <c r="J36" s="138" t="str">
        <f>VLOOKUP(E36,VIP!$A$2:$O13173,8,FALSE)</f>
        <v>Si</v>
      </c>
      <c r="K36" s="138" t="str">
        <f>VLOOKUP(E36,VIP!$A$2:$O16747,6,0)</f>
        <v>NO</v>
      </c>
      <c r="L36" s="143" t="s">
        <v>2455</v>
      </c>
      <c r="M36" s="93" t="s">
        <v>2437</v>
      </c>
      <c r="N36" s="93" t="s">
        <v>2443</v>
      </c>
      <c r="O36" s="138" t="s">
        <v>2445</v>
      </c>
      <c r="P36" s="143"/>
      <c r="Q36" s="134" t="s">
        <v>2455</v>
      </c>
    </row>
    <row r="37" spans="1:17" s="119" customFormat="1" ht="18" x14ac:dyDescent="0.25">
      <c r="A37" s="138" t="str">
        <f>VLOOKUP(E37,'LISTADO ATM'!$A$2:$C$901,3,0)</f>
        <v>DISTRITO NACIONAL</v>
      </c>
      <c r="B37" s="144" t="s">
        <v>2745</v>
      </c>
      <c r="C37" s="94">
        <v>44464.061516203707</v>
      </c>
      <c r="D37" s="94" t="s">
        <v>2174</v>
      </c>
      <c r="E37" s="136">
        <v>858</v>
      </c>
      <c r="F37" s="138" t="str">
        <f>VLOOKUP(E37,VIP!$A$2:$O16168,2,0)</f>
        <v>DRBR858</v>
      </c>
      <c r="G37" s="138" t="str">
        <f>VLOOKUP(E37,'LISTADO ATM'!$A$2:$B$900,2,0)</f>
        <v xml:space="preserve">ATM Cooperativa Maestros (COOPNAMA) </v>
      </c>
      <c r="H37" s="138" t="str">
        <f>VLOOKUP(E37,VIP!$A$2:$O21129,7,FALSE)</f>
        <v>Si</v>
      </c>
      <c r="I37" s="138" t="str">
        <f>VLOOKUP(E37,VIP!$A$2:$O13094,8,FALSE)</f>
        <v>No</v>
      </c>
      <c r="J37" s="138" t="str">
        <f>VLOOKUP(E37,VIP!$A$2:$O13044,8,FALSE)</f>
        <v>No</v>
      </c>
      <c r="K37" s="138" t="str">
        <f>VLOOKUP(E37,VIP!$A$2:$O16618,6,0)</f>
        <v>NO</v>
      </c>
      <c r="L37" s="143" t="s">
        <v>2212</v>
      </c>
      <c r="M37" s="93" t="s">
        <v>2437</v>
      </c>
      <c r="N37" s="93" t="s">
        <v>2443</v>
      </c>
      <c r="O37" s="138" t="s">
        <v>2445</v>
      </c>
      <c r="P37" s="143"/>
      <c r="Q37" s="134" t="s">
        <v>2212</v>
      </c>
    </row>
    <row r="38" spans="1:17" s="119" customFormat="1" ht="18" x14ac:dyDescent="0.25">
      <c r="A38" s="138" t="str">
        <f>VLOOKUP(E38,'LISTADO ATM'!$A$2:$C$901,3,0)</f>
        <v>NORTE</v>
      </c>
      <c r="B38" s="144" t="s">
        <v>2746</v>
      </c>
      <c r="C38" s="94">
        <v>44464.043402777781</v>
      </c>
      <c r="D38" s="94" t="s">
        <v>2612</v>
      </c>
      <c r="E38" s="136">
        <v>654</v>
      </c>
      <c r="F38" s="138" t="str">
        <f>VLOOKUP(E38,VIP!$A$2:$O16194,2,0)</f>
        <v>DRBR654</v>
      </c>
      <c r="G38" s="138" t="str">
        <f>VLOOKUP(E38,'LISTADO ATM'!$A$2:$B$900,2,0)</f>
        <v>ATM Autoservicio S/M Jumbo Puerto Plata</v>
      </c>
      <c r="H38" s="138" t="str">
        <f>VLOOKUP(E38,VIP!$A$2:$O21155,7,FALSE)</f>
        <v>Si</v>
      </c>
      <c r="I38" s="138" t="str">
        <f>VLOOKUP(E38,VIP!$A$2:$O13120,8,FALSE)</f>
        <v>Si</v>
      </c>
      <c r="J38" s="138" t="str">
        <f>VLOOKUP(E38,VIP!$A$2:$O13070,8,FALSE)</f>
        <v>Si</v>
      </c>
      <c r="K38" s="138" t="str">
        <f>VLOOKUP(E38,VIP!$A$2:$O16644,6,0)</f>
        <v>NO</v>
      </c>
      <c r="L38" s="143" t="s">
        <v>2625</v>
      </c>
      <c r="M38" s="93" t="s">
        <v>2437</v>
      </c>
      <c r="N38" s="93" t="s">
        <v>2443</v>
      </c>
      <c r="O38" s="138" t="s">
        <v>2613</v>
      </c>
      <c r="P38" s="143"/>
      <c r="Q38" s="134" t="s">
        <v>2625</v>
      </c>
    </row>
    <row r="39" spans="1:17" ht="18" x14ac:dyDescent="0.25">
      <c r="A39" s="138" t="str">
        <f>VLOOKUP(E39,'LISTADO ATM'!$A$2:$C$901,3,0)</f>
        <v>SUR</v>
      </c>
      <c r="B39" s="144" t="s">
        <v>2721</v>
      </c>
      <c r="C39" s="94">
        <v>44463.947280092594</v>
      </c>
      <c r="D39" s="94" t="s">
        <v>2174</v>
      </c>
      <c r="E39" s="136">
        <v>5</v>
      </c>
      <c r="F39" s="138" t="str">
        <f>VLOOKUP(E39,VIP!$A$2:$O16137,2,0)</f>
        <v>DRBR005</v>
      </c>
      <c r="G39" s="138" t="str">
        <f>VLOOKUP(E39,'LISTADO ATM'!$A$2:$B$900,2,0)</f>
        <v>ATM Oficina Autoservicio Villa Ofelia (San Juan)</v>
      </c>
      <c r="H39" s="138" t="str">
        <f>VLOOKUP(E39,VIP!$A$2:$O21098,7,FALSE)</f>
        <v>Si</v>
      </c>
      <c r="I39" s="138" t="str">
        <f>VLOOKUP(E39,VIP!$A$2:$O13063,8,FALSE)</f>
        <v>Si</v>
      </c>
      <c r="J39" s="138" t="str">
        <f>VLOOKUP(E39,VIP!$A$2:$O13013,8,FALSE)</f>
        <v>Si</v>
      </c>
      <c r="K39" s="138" t="str">
        <f>VLOOKUP(E39,VIP!$A$2:$O16587,6,0)</f>
        <v>NO</v>
      </c>
      <c r="L39" s="143" t="s">
        <v>2212</v>
      </c>
      <c r="M39" s="93" t="s">
        <v>2437</v>
      </c>
      <c r="N39" s="93" t="s">
        <v>2443</v>
      </c>
      <c r="O39" s="138" t="s">
        <v>2445</v>
      </c>
      <c r="P39" s="143"/>
      <c r="Q39" s="134" t="s">
        <v>2212</v>
      </c>
    </row>
    <row r="40" spans="1:17" ht="18" x14ac:dyDescent="0.25">
      <c r="A40" s="138" t="str">
        <f>VLOOKUP(E40,'LISTADO ATM'!$A$2:$C$901,3,0)</f>
        <v>DISTRITO NACIONAL</v>
      </c>
      <c r="B40" s="144" t="s">
        <v>2722</v>
      </c>
      <c r="C40" s="94">
        <v>44463.9299537037</v>
      </c>
      <c r="D40" s="94" t="s">
        <v>2174</v>
      </c>
      <c r="E40" s="136">
        <v>957</v>
      </c>
      <c r="F40" s="138" t="str">
        <f>VLOOKUP(E40,VIP!$A$2:$O16307,2,0)</f>
        <v>DRBR23F</v>
      </c>
      <c r="G40" s="138" t="str">
        <f>VLOOKUP(E40,'LISTADO ATM'!$A$2:$B$900,2,0)</f>
        <v xml:space="preserve">ATM Oficina Venezuela </v>
      </c>
      <c r="H40" s="138" t="str">
        <f>VLOOKUP(E40,VIP!$A$2:$O21268,7,FALSE)</f>
        <v>Si</v>
      </c>
      <c r="I40" s="138" t="str">
        <f>VLOOKUP(E40,VIP!$A$2:$O13233,8,FALSE)</f>
        <v>Si</v>
      </c>
      <c r="J40" s="138" t="str">
        <f>VLOOKUP(E40,VIP!$A$2:$O13183,8,FALSE)</f>
        <v>Si</v>
      </c>
      <c r="K40" s="138" t="str">
        <f>VLOOKUP(E40,VIP!$A$2:$O16757,6,0)</f>
        <v>SI</v>
      </c>
      <c r="L40" s="143" t="s">
        <v>2455</v>
      </c>
      <c r="M40" s="93" t="s">
        <v>2437</v>
      </c>
      <c r="N40" s="93" t="s">
        <v>2443</v>
      </c>
      <c r="O40" s="138" t="s">
        <v>2445</v>
      </c>
      <c r="P40" s="143"/>
      <c r="Q40" s="134" t="s">
        <v>2455</v>
      </c>
    </row>
    <row r="41" spans="1:17" ht="18" x14ac:dyDescent="0.25">
      <c r="A41" s="138" t="str">
        <f>VLOOKUP(E41,'LISTADO ATM'!$A$2:$C$901,3,0)</f>
        <v>DISTRITO NACIONAL</v>
      </c>
      <c r="B41" s="144" t="s">
        <v>2723</v>
      </c>
      <c r="C41" s="94">
        <v>44463.928113425929</v>
      </c>
      <c r="D41" s="94" t="s">
        <v>2174</v>
      </c>
      <c r="E41" s="136">
        <v>31</v>
      </c>
      <c r="F41" s="138" t="str">
        <f>VLOOKUP(E41,VIP!$A$2:$O16289,2,0)</f>
        <v>DRBR031</v>
      </c>
      <c r="G41" s="138" t="str">
        <f>VLOOKUP(E41,'LISTADO ATM'!$A$2:$B$900,2,0)</f>
        <v xml:space="preserve">ATM Oficina San Martín I </v>
      </c>
      <c r="H41" s="138" t="str">
        <f>VLOOKUP(E41,VIP!$A$2:$O21250,7,FALSE)</f>
        <v>Si</v>
      </c>
      <c r="I41" s="138" t="str">
        <f>VLOOKUP(E41,VIP!$A$2:$O13215,8,FALSE)</f>
        <v>Si</v>
      </c>
      <c r="J41" s="138" t="str">
        <f>VLOOKUP(E41,VIP!$A$2:$O13165,8,FALSE)</f>
        <v>Si</v>
      </c>
      <c r="K41" s="138" t="str">
        <f>VLOOKUP(E41,VIP!$A$2:$O16739,6,0)</f>
        <v>NO</v>
      </c>
      <c r="L41" s="143" t="s">
        <v>2455</v>
      </c>
      <c r="M41" s="93" t="s">
        <v>2437</v>
      </c>
      <c r="N41" s="93" t="s">
        <v>2443</v>
      </c>
      <c r="O41" s="138" t="s">
        <v>2445</v>
      </c>
      <c r="P41" s="143"/>
      <c r="Q41" s="134" t="s">
        <v>2455</v>
      </c>
    </row>
    <row r="42" spans="1:17" ht="18" x14ac:dyDescent="0.25">
      <c r="A42" s="138" t="str">
        <f>VLOOKUP(E42,'LISTADO ATM'!$A$2:$C$901,3,0)</f>
        <v>DISTRITO NACIONAL</v>
      </c>
      <c r="B42" s="144" t="s">
        <v>2676</v>
      </c>
      <c r="C42" s="94">
        <v>44463.869062500002</v>
      </c>
      <c r="D42" s="94" t="s">
        <v>2459</v>
      </c>
      <c r="E42" s="136">
        <v>493</v>
      </c>
      <c r="F42" s="138" t="str">
        <f>VLOOKUP(E42,VIP!$A$2:$O16191,2,0)</f>
        <v>DRBR493</v>
      </c>
      <c r="G42" s="138" t="str">
        <f>VLOOKUP(E42,'LISTADO ATM'!$A$2:$B$900,2,0)</f>
        <v xml:space="preserve">ATM Oficina Haina Occidental II </v>
      </c>
      <c r="H42" s="138" t="str">
        <f>VLOOKUP(E42,VIP!$A$2:$O21152,7,FALSE)</f>
        <v>Si</v>
      </c>
      <c r="I42" s="138" t="str">
        <f>VLOOKUP(E42,VIP!$A$2:$O13117,8,FALSE)</f>
        <v>Si</v>
      </c>
      <c r="J42" s="138" t="str">
        <f>VLOOKUP(E42,VIP!$A$2:$O13067,8,FALSE)</f>
        <v>Si</v>
      </c>
      <c r="K42" s="138" t="str">
        <f>VLOOKUP(E42,VIP!$A$2:$O16641,6,0)</f>
        <v>NO</v>
      </c>
      <c r="L42" s="143" t="s">
        <v>2625</v>
      </c>
      <c r="M42" s="93" t="s">
        <v>2437</v>
      </c>
      <c r="N42" s="93" t="s">
        <v>2443</v>
      </c>
      <c r="O42" s="138" t="s">
        <v>2614</v>
      </c>
      <c r="P42" s="143"/>
      <c r="Q42" s="134" t="s">
        <v>2625</v>
      </c>
    </row>
    <row r="43" spans="1:17" ht="18" x14ac:dyDescent="0.25">
      <c r="A43" s="138" t="str">
        <f>VLOOKUP(E43,'LISTADO ATM'!$A$2:$C$901,3,0)</f>
        <v>ESTE</v>
      </c>
      <c r="B43" s="144" t="s">
        <v>2677</v>
      </c>
      <c r="C43" s="94">
        <v>44463.867199074077</v>
      </c>
      <c r="D43" s="94" t="s">
        <v>2174</v>
      </c>
      <c r="E43" s="136">
        <v>289</v>
      </c>
      <c r="F43" s="138" t="str">
        <f>VLOOKUP(E43,VIP!$A$2:$O16296,2,0)</f>
        <v>DRBR910</v>
      </c>
      <c r="G43" s="138" t="str">
        <f>VLOOKUP(E43,'LISTADO ATM'!$A$2:$B$900,2,0)</f>
        <v>ATM Oficina Bávaro II</v>
      </c>
      <c r="H43" s="138" t="str">
        <f>VLOOKUP(E43,VIP!$A$2:$O21257,7,FALSE)</f>
        <v>Si</v>
      </c>
      <c r="I43" s="138" t="str">
        <f>VLOOKUP(E43,VIP!$A$2:$O13222,8,FALSE)</f>
        <v>Si</v>
      </c>
      <c r="J43" s="138" t="str">
        <f>VLOOKUP(E43,VIP!$A$2:$O13172,8,FALSE)</f>
        <v>Si</v>
      </c>
      <c r="K43" s="138" t="str">
        <f>VLOOKUP(E43,VIP!$A$2:$O16746,6,0)</f>
        <v>NO</v>
      </c>
      <c r="L43" s="143" t="s">
        <v>2455</v>
      </c>
      <c r="M43" s="93" t="s">
        <v>2437</v>
      </c>
      <c r="N43" s="93" t="s">
        <v>2443</v>
      </c>
      <c r="O43" s="138" t="s">
        <v>2445</v>
      </c>
      <c r="P43" s="143"/>
      <c r="Q43" s="134" t="s">
        <v>2455</v>
      </c>
    </row>
    <row r="44" spans="1:17" ht="18" x14ac:dyDescent="0.25">
      <c r="A44" s="138" t="str">
        <f>VLOOKUP(E44,'LISTADO ATM'!$A$2:$C$901,3,0)</f>
        <v>DISTRITO NACIONAL</v>
      </c>
      <c r="B44" s="144" t="s">
        <v>2678</v>
      </c>
      <c r="C44" s="94">
        <v>44463.863483796296</v>
      </c>
      <c r="D44" s="94" t="s">
        <v>2174</v>
      </c>
      <c r="E44" s="136">
        <v>235</v>
      </c>
      <c r="F44" s="138" t="str">
        <f>VLOOKUP(E44,VIP!$A$2:$O16293,2,0)</f>
        <v>DRBR235</v>
      </c>
      <c r="G44" s="138" t="str">
        <f>VLOOKUP(E44,'LISTADO ATM'!$A$2:$B$900,2,0)</f>
        <v xml:space="preserve">ATM Oficina Multicentro La Sirena San Isidro </v>
      </c>
      <c r="H44" s="138" t="str">
        <f>VLOOKUP(E44,VIP!$A$2:$O21254,7,FALSE)</f>
        <v>Si</v>
      </c>
      <c r="I44" s="138" t="str">
        <f>VLOOKUP(E44,VIP!$A$2:$O13219,8,FALSE)</f>
        <v>Si</v>
      </c>
      <c r="J44" s="138" t="str">
        <f>VLOOKUP(E44,VIP!$A$2:$O13169,8,FALSE)</f>
        <v>Si</v>
      </c>
      <c r="K44" s="138" t="str">
        <f>VLOOKUP(E44,VIP!$A$2:$O16743,6,0)</f>
        <v>SI</v>
      </c>
      <c r="L44" s="143" t="s">
        <v>2455</v>
      </c>
      <c r="M44" s="93" t="s">
        <v>2437</v>
      </c>
      <c r="N44" s="93" t="s">
        <v>2443</v>
      </c>
      <c r="O44" s="138" t="s">
        <v>2445</v>
      </c>
      <c r="P44" s="143"/>
      <c r="Q44" s="134" t="s">
        <v>2455</v>
      </c>
    </row>
    <row r="45" spans="1:17" ht="18" x14ac:dyDescent="0.25">
      <c r="A45" s="138" t="str">
        <f>VLOOKUP(E45,'LISTADO ATM'!$A$2:$C$901,3,0)</f>
        <v>DISTRITO NACIONAL</v>
      </c>
      <c r="B45" s="144" t="s">
        <v>2679</v>
      </c>
      <c r="C45" s="94">
        <v>44463.861377314817</v>
      </c>
      <c r="D45" s="94" t="s">
        <v>2174</v>
      </c>
      <c r="E45" s="136">
        <v>983</v>
      </c>
      <c r="F45" s="138" t="str">
        <f>VLOOKUP(E45,VIP!$A$2:$O16173,2,0)</f>
        <v>DRBR983</v>
      </c>
      <c r="G45" s="138" t="str">
        <f>VLOOKUP(E45,'LISTADO ATM'!$A$2:$B$900,2,0)</f>
        <v xml:space="preserve">ATM Bravo República de Colombia </v>
      </c>
      <c r="H45" s="138" t="str">
        <f>VLOOKUP(E45,VIP!$A$2:$O21134,7,FALSE)</f>
        <v>Si</v>
      </c>
      <c r="I45" s="138" t="str">
        <f>VLOOKUP(E45,VIP!$A$2:$O13099,8,FALSE)</f>
        <v>No</v>
      </c>
      <c r="J45" s="138" t="str">
        <f>VLOOKUP(E45,VIP!$A$2:$O13049,8,FALSE)</f>
        <v>No</v>
      </c>
      <c r="K45" s="138" t="str">
        <f>VLOOKUP(E45,VIP!$A$2:$O16623,6,0)</f>
        <v>NO</v>
      </c>
      <c r="L45" s="143" t="s">
        <v>2212</v>
      </c>
      <c r="M45" s="93" t="s">
        <v>2437</v>
      </c>
      <c r="N45" s="93" t="s">
        <v>2443</v>
      </c>
      <c r="O45" s="138" t="s">
        <v>2445</v>
      </c>
      <c r="P45" s="143"/>
      <c r="Q45" s="134" t="s">
        <v>2212</v>
      </c>
    </row>
    <row r="46" spans="1:17" ht="18" x14ac:dyDescent="0.25">
      <c r="A46" s="138" t="str">
        <f>VLOOKUP(E46,'LISTADO ATM'!$A$2:$C$901,3,0)</f>
        <v>NORTE</v>
      </c>
      <c r="B46" s="144" t="s">
        <v>2680</v>
      </c>
      <c r="C46" s="94">
        <v>44463.858449074076</v>
      </c>
      <c r="D46" s="94" t="s">
        <v>2175</v>
      </c>
      <c r="E46" s="136">
        <v>154</v>
      </c>
      <c r="F46" s="138" t="str">
        <f>VLOOKUP(E46,VIP!$A$2:$O16146,2,0)</f>
        <v>DRBR154</v>
      </c>
      <c r="G46" s="138" t="str">
        <f>VLOOKUP(E46,'LISTADO ATM'!$A$2:$B$900,2,0)</f>
        <v xml:space="preserve">ATM Oficina Sánchez </v>
      </c>
      <c r="H46" s="138" t="str">
        <f>VLOOKUP(E46,VIP!$A$2:$O21107,7,FALSE)</f>
        <v>Si</v>
      </c>
      <c r="I46" s="138" t="str">
        <f>VLOOKUP(E46,VIP!$A$2:$O13072,8,FALSE)</f>
        <v>Si</v>
      </c>
      <c r="J46" s="138" t="str">
        <f>VLOOKUP(E46,VIP!$A$2:$O13022,8,FALSE)</f>
        <v>Si</v>
      </c>
      <c r="K46" s="138" t="str">
        <f>VLOOKUP(E46,VIP!$A$2:$O16596,6,0)</f>
        <v>SI</v>
      </c>
      <c r="L46" s="143" t="s">
        <v>2212</v>
      </c>
      <c r="M46" s="93" t="s">
        <v>2437</v>
      </c>
      <c r="N46" s="93" t="s">
        <v>2443</v>
      </c>
      <c r="O46" s="138" t="s">
        <v>2622</v>
      </c>
      <c r="P46" s="143"/>
      <c r="Q46" s="134" t="s">
        <v>2212</v>
      </c>
    </row>
    <row r="47" spans="1:17" ht="18" x14ac:dyDescent="0.25">
      <c r="A47" s="138" t="str">
        <f>VLOOKUP(E47,'LISTADO ATM'!$A$2:$C$901,3,0)</f>
        <v>NORTE</v>
      </c>
      <c r="B47" s="144" t="s">
        <v>2681</v>
      </c>
      <c r="C47" s="94">
        <v>44463.854641203703</v>
      </c>
      <c r="D47" s="94" t="s">
        <v>2459</v>
      </c>
      <c r="E47" s="136">
        <v>796</v>
      </c>
      <c r="F47" s="138" t="str">
        <f>VLOOKUP(E47,VIP!$A$2:$O16196,2,0)</f>
        <v>DRBR155</v>
      </c>
      <c r="G47" s="138" t="str">
        <f>VLOOKUP(E47,'LISTADO ATM'!$A$2:$B$900,2,0)</f>
        <v xml:space="preserve">ATM Oficina Plaza Ventura (Nagua) </v>
      </c>
      <c r="H47" s="138" t="str">
        <f>VLOOKUP(E47,VIP!$A$2:$O21157,7,FALSE)</f>
        <v>Si</v>
      </c>
      <c r="I47" s="138" t="str">
        <f>VLOOKUP(E47,VIP!$A$2:$O13122,8,FALSE)</f>
        <v>Si</v>
      </c>
      <c r="J47" s="138" t="str">
        <f>VLOOKUP(E47,VIP!$A$2:$O13072,8,FALSE)</f>
        <v>Si</v>
      </c>
      <c r="K47" s="138" t="str">
        <f>VLOOKUP(E47,VIP!$A$2:$O16646,6,0)</f>
        <v>SI</v>
      </c>
      <c r="L47" s="143" t="s">
        <v>2625</v>
      </c>
      <c r="M47" s="93" t="s">
        <v>2437</v>
      </c>
      <c r="N47" s="93" t="s">
        <v>2443</v>
      </c>
      <c r="O47" s="138" t="s">
        <v>2614</v>
      </c>
      <c r="P47" s="143"/>
      <c r="Q47" s="134" t="s">
        <v>2625</v>
      </c>
    </row>
    <row r="48" spans="1:17" ht="18" x14ac:dyDescent="0.25">
      <c r="A48" s="138" t="str">
        <f>VLOOKUP(E48,'LISTADO ATM'!$A$2:$C$901,3,0)</f>
        <v>DISTRITO NACIONAL</v>
      </c>
      <c r="B48" s="144" t="s">
        <v>2682</v>
      </c>
      <c r="C48" s="94">
        <v>44463.837743055556</v>
      </c>
      <c r="D48" s="94" t="s">
        <v>2174</v>
      </c>
      <c r="E48" s="136">
        <v>884</v>
      </c>
      <c r="F48" s="138" t="str">
        <f>VLOOKUP(E48,VIP!$A$2:$O16304,2,0)</f>
        <v>DRBR884</v>
      </c>
      <c r="G48" s="138" t="str">
        <f>VLOOKUP(E48,'LISTADO ATM'!$A$2:$B$900,2,0)</f>
        <v xml:space="preserve">ATM UNP Olé Sabana Perdida </v>
      </c>
      <c r="H48" s="138" t="str">
        <f>VLOOKUP(E48,VIP!$A$2:$O21265,7,FALSE)</f>
        <v>Si</v>
      </c>
      <c r="I48" s="138" t="str">
        <f>VLOOKUP(E48,VIP!$A$2:$O13230,8,FALSE)</f>
        <v>Si</v>
      </c>
      <c r="J48" s="138" t="str">
        <f>VLOOKUP(E48,VIP!$A$2:$O13180,8,FALSE)</f>
        <v>Si</v>
      </c>
      <c r="K48" s="138" t="str">
        <f>VLOOKUP(E48,VIP!$A$2:$O16754,6,0)</f>
        <v>NO</v>
      </c>
      <c r="L48" s="143" t="s">
        <v>2455</v>
      </c>
      <c r="M48" s="93" t="s">
        <v>2437</v>
      </c>
      <c r="N48" s="93" t="s">
        <v>2443</v>
      </c>
      <c r="O48" s="138" t="s">
        <v>2445</v>
      </c>
      <c r="P48" s="143"/>
      <c r="Q48" s="134" t="s">
        <v>2455</v>
      </c>
    </row>
    <row r="49" spans="1:17" ht="18" x14ac:dyDescent="0.25">
      <c r="A49" s="138" t="str">
        <f>VLOOKUP(E49,'LISTADO ATM'!$A$2:$C$901,3,0)</f>
        <v>DISTRITO NACIONAL</v>
      </c>
      <c r="B49" s="144" t="s">
        <v>2683</v>
      </c>
      <c r="C49" s="94">
        <v>44463.835902777777</v>
      </c>
      <c r="D49" s="94" t="s">
        <v>2174</v>
      </c>
      <c r="E49" s="136">
        <v>696</v>
      </c>
      <c r="F49" s="138" t="str">
        <f>VLOOKUP(E49,VIP!$A$2:$O16303,2,0)</f>
        <v>DRBR696</v>
      </c>
      <c r="G49" s="138" t="str">
        <f>VLOOKUP(E49,'LISTADO ATM'!$A$2:$B$900,2,0)</f>
        <v>ATM Olé Jacobo Majluta</v>
      </c>
      <c r="H49" s="138" t="str">
        <f>VLOOKUP(E49,VIP!$A$2:$O21264,7,FALSE)</f>
        <v>Si</v>
      </c>
      <c r="I49" s="138" t="str">
        <f>VLOOKUP(E49,VIP!$A$2:$O13229,8,FALSE)</f>
        <v>Si</v>
      </c>
      <c r="J49" s="138" t="str">
        <f>VLOOKUP(E49,VIP!$A$2:$O13179,8,FALSE)</f>
        <v>Si</v>
      </c>
      <c r="K49" s="138" t="str">
        <f>VLOOKUP(E49,VIP!$A$2:$O16753,6,0)</f>
        <v>NO</v>
      </c>
      <c r="L49" s="143" t="s">
        <v>2455</v>
      </c>
      <c r="M49" s="93" t="s">
        <v>2437</v>
      </c>
      <c r="N49" s="93" t="s">
        <v>2443</v>
      </c>
      <c r="O49" s="138" t="s">
        <v>2445</v>
      </c>
      <c r="P49" s="143"/>
      <c r="Q49" s="134" t="s">
        <v>2455</v>
      </c>
    </row>
    <row r="50" spans="1:17" ht="18" x14ac:dyDescent="0.25">
      <c r="A50" s="138" t="str">
        <f>VLOOKUP(E50,'LISTADO ATM'!$A$2:$C$901,3,0)</f>
        <v>DISTRITO NACIONAL</v>
      </c>
      <c r="B50" s="144" t="s">
        <v>2684</v>
      </c>
      <c r="C50" s="94">
        <v>44463.832129629627</v>
      </c>
      <c r="D50" s="94" t="s">
        <v>2440</v>
      </c>
      <c r="E50" s="136">
        <v>927</v>
      </c>
      <c r="F50" s="138" t="str">
        <f>VLOOKUP(E50,VIP!$A$2:$O16198,2,0)</f>
        <v>DRBR927</v>
      </c>
      <c r="G50" s="138" t="str">
        <f>VLOOKUP(E50,'LISTADO ATM'!$A$2:$B$900,2,0)</f>
        <v>ATM S/M Bravo La Esperilla</v>
      </c>
      <c r="H50" s="138" t="str">
        <f>VLOOKUP(E50,VIP!$A$2:$O21159,7,FALSE)</f>
        <v>Si</v>
      </c>
      <c r="I50" s="138" t="str">
        <f>VLOOKUP(E50,VIP!$A$2:$O13124,8,FALSE)</f>
        <v>Si</v>
      </c>
      <c r="J50" s="138" t="str">
        <f>VLOOKUP(E50,VIP!$A$2:$O13074,8,FALSE)</f>
        <v>Si</v>
      </c>
      <c r="K50" s="138" t="str">
        <f>VLOOKUP(E50,VIP!$A$2:$O16648,6,0)</f>
        <v>NO</v>
      </c>
      <c r="L50" s="143" t="s">
        <v>2625</v>
      </c>
      <c r="M50" s="93" t="s">
        <v>2437</v>
      </c>
      <c r="N50" s="93" t="s">
        <v>2443</v>
      </c>
      <c r="O50" s="138" t="s">
        <v>2444</v>
      </c>
      <c r="P50" s="143"/>
      <c r="Q50" s="134" t="s">
        <v>2625</v>
      </c>
    </row>
    <row r="51" spans="1:17" ht="18" x14ac:dyDescent="0.25">
      <c r="A51" s="138" t="str">
        <f>VLOOKUP(E51,'LISTADO ATM'!$A$2:$C$901,3,0)</f>
        <v>SUR</v>
      </c>
      <c r="B51" s="144" t="s">
        <v>2685</v>
      </c>
      <c r="C51" s="94">
        <v>44463.82980324074</v>
      </c>
      <c r="D51" s="94" t="s">
        <v>2174</v>
      </c>
      <c r="E51" s="136">
        <v>45</v>
      </c>
      <c r="F51" s="138" t="str">
        <f>VLOOKUP(E51,VIP!$A$2:$O16291,2,0)</f>
        <v>DRBR045</v>
      </c>
      <c r="G51" s="138" t="str">
        <f>VLOOKUP(E51,'LISTADO ATM'!$A$2:$B$900,2,0)</f>
        <v xml:space="preserve">ATM Oficina Tamayo </v>
      </c>
      <c r="H51" s="138" t="str">
        <f>VLOOKUP(E51,VIP!$A$2:$O21252,7,FALSE)</f>
        <v>Si</v>
      </c>
      <c r="I51" s="138" t="str">
        <f>VLOOKUP(E51,VIP!$A$2:$O13217,8,FALSE)</f>
        <v>Si</v>
      </c>
      <c r="J51" s="138" t="str">
        <f>VLOOKUP(E51,VIP!$A$2:$O13167,8,FALSE)</f>
        <v>Si</v>
      </c>
      <c r="K51" s="138" t="str">
        <f>VLOOKUP(E51,VIP!$A$2:$O16741,6,0)</f>
        <v>SI</v>
      </c>
      <c r="L51" s="143" t="s">
        <v>2455</v>
      </c>
      <c r="M51" s="93" t="s">
        <v>2437</v>
      </c>
      <c r="N51" s="93" t="s">
        <v>2443</v>
      </c>
      <c r="O51" s="138" t="s">
        <v>2445</v>
      </c>
      <c r="P51" s="143"/>
      <c r="Q51" s="134" t="s">
        <v>2455</v>
      </c>
    </row>
    <row r="52" spans="1:17" s="119" customFormat="1" ht="18" x14ac:dyDescent="0.25">
      <c r="A52" s="138" t="str">
        <f>VLOOKUP(E52,'LISTADO ATM'!$A$2:$C$901,3,0)</f>
        <v>DISTRITO NACIONAL</v>
      </c>
      <c r="B52" s="144" t="s">
        <v>2686</v>
      </c>
      <c r="C52" s="94">
        <v>44463.827951388892</v>
      </c>
      <c r="D52" s="94" t="s">
        <v>2440</v>
      </c>
      <c r="E52" s="136">
        <v>391</v>
      </c>
      <c r="F52" s="138" t="str">
        <f>VLOOKUP(E52,VIP!$A$2:$O16189,2,0)</f>
        <v>DRBR391</v>
      </c>
      <c r="G52" s="138" t="str">
        <f>VLOOKUP(E52,'LISTADO ATM'!$A$2:$B$900,2,0)</f>
        <v xml:space="preserve">ATM S/M Jumbo Luperón </v>
      </c>
      <c r="H52" s="138" t="str">
        <f>VLOOKUP(E52,VIP!$A$2:$O21150,7,FALSE)</f>
        <v>Si</v>
      </c>
      <c r="I52" s="138" t="str">
        <f>VLOOKUP(E52,VIP!$A$2:$O13115,8,FALSE)</f>
        <v>Si</v>
      </c>
      <c r="J52" s="138" t="str">
        <f>VLOOKUP(E52,VIP!$A$2:$O13065,8,FALSE)</f>
        <v>Si</v>
      </c>
      <c r="K52" s="138" t="str">
        <f>VLOOKUP(E52,VIP!$A$2:$O16639,6,0)</f>
        <v>NO</v>
      </c>
      <c r="L52" s="143" t="s">
        <v>2625</v>
      </c>
      <c r="M52" s="93" t="s">
        <v>2437</v>
      </c>
      <c r="N52" s="93" t="s">
        <v>2443</v>
      </c>
      <c r="O52" s="138" t="s">
        <v>2444</v>
      </c>
      <c r="P52" s="143"/>
      <c r="Q52" s="134" t="s">
        <v>2625</v>
      </c>
    </row>
    <row r="53" spans="1:17" s="119" customFormat="1" ht="18" x14ac:dyDescent="0.25">
      <c r="A53" s="138" t="str">
        <f>VLOOKUP(E53,'LISTADO ATM'!$A$2:$C$901,3,0)</f>
        <v>ESTE</v>
      </c>
      <c r="B53" s="144" t="s">
        <v>2687</v>
      </c>
      <c r="C53" s="94">
        <v>44463.825243055559</v>
      </c>
      <c r="D53" s="94" t="s">
        <v>2459</v>
      </c>
      <c r="E53" s="136">
        <v>117</v>
      </c>
      <c r="F53" s="138" t="str">
        <f>VLOOKUP(E53,VIP!$A$2:$O16237,2,0)</f>
        <v>DRBR117</v>
      </c>
      <c r="G53" s="138" t="str">
        <f>VLOOKUP(E53,'LISTADO ATM'!$A$2:$B$900,2,0)</f>
        <v xml:space="preserve">ATM Oficina El Seybo </v>
      </c>
      <c r="H53" s="138" t="str">
        <f>VLOOKUP(E53,VIP!$A$2:$O21198,7,FALSE)</f>
        <v>Si</v>
      </c>
      <c r="I53" s="138" t="str">
        <f>VLOOKUP(E53,VIP!$A$2:$O13163,8,FALSE)</f>
        <v>Si</v>
      </c>
      <c r="J53" s="138" t="str">
        <f>VLOOKUP(E53,VIP!$A$2:$O13113,8,FALSE)</f>
        <v>Si</v>
      </c>
      <c r="K53" s="138" t="str">
        <f>VLOOKUP(E53,VIP!$A$2:$O16687,6,0)</f>
        <v>SI</v>
      </c>
      <c r="L53" s="143" t="s">
        <v>2409</v>
      </c>
      <c r="M53" s="93" t="s">
        <v>2437</v>
      </c>
      <c r="N53" s="93" t="s">
        <v>2443</v>
      </c>
      <c r="O53" s="138" t="s">
        <v>2614</v>
      </c>
      <c r="P53" s="143"/>
      <c r="Q53" s="134" t="s">
        <v>2409</v>
      </c>
    </row>
    <row r="54" spans="1:17" s="119" customFormat="1" ht="18" x14ac:dyDescent="0.25">
      <c r="A54" s="138" t="str">
        <f>VLOOKUP(E54,'LISTADO ATM'!$A$2:$C$901,3,0)</f>
        <v>DISTRITO NACIONAL</v>
      </c>
      <c r="B54" s="144" t="s">
        <v>2688</v>
      </c>
      <c r="C54" s="94">
        <v>44463.819236111114</v>
      </c>
      <c r="D54" s="94" t="s">
        <v>2174</v>
      </c>
      <c r="E54" s="136">
        <v>406</v>
      </c>
      <c r="F54" s="138" t="str">
        <f>VLOOKUP(E54,VIP!$A$2:$O16298,2,0)</f>
        <v>DRBR406</v>
      </c>
      <c r="G54" s="138" t="str">
        <f>VLOOKUP(E54,'LISTADO ATM'!$A$2:$B$900,2,0)</f>
        <v xml:space="preserve">ATM UNP Plaza Lama Máximo Gómez </v>
      </c>
      <c r="H54" s="138" t="str">
        <f>VLOOKUP(E54,VIP!$A$2:$O21259,7,FALSE)</f>
        <v>Si</v>
      </c>
      <c r="I54" s="138" t="str">
        <f>VLOOKUP(E54,VIP!$A$2:$O13224,8,FALSE)</f>
        <v>Si</v>
      </c>
      <c r="J54" s="138" t="str">
        <f>VLOOKUP(E54,VIP!$A$2:$O13174,8,FALSE)</f>
        <v>Si</v>
      </c>
      <c r="K54" s="138" t="str">
        <f>VLOOKUP(E54,VIP!$A$2:$O16748,6,0)</f>
        <v>SI</v>
      </c>
      <c r="L54" s="143" t="s">
        <v>2455</v>
      </c>
      <c r="M54" s="93" t="s">
        <v>2437</v>
      </c>
      <c r="N54" s="93" t="s">
        <v>2443</v>
      </c>
      <c r="O54" s="138" t="s">
        <v>2445</v>
      </c>
      <c r="P54" s="143"/>
      <c r="Q54" s="134" t="s">
        <v>2455</v>
      </c>
    </row>
    <row r="55" spans="1:17" s="119" customFormat="1" ht="18" x14ac:dyDescent="0.25">
      <c r="A55" s="138" t="str">
        <f>VLOOKUP(E55,'LISTADO ATM'!$A$2:$C$901,3,0)</f>
        <v>DISTRITO NACIONAL</v>
      </c>
      <c r="B55" s="144" t="s">
        <v>2689</v>
      </c>
      <c r="C55" s="94">
        <v>44463.818159722221</v>
      </c>
      <c r="D55" s="94" t="s">
        <v>2174</v>
      </c>
      <c r="E55" s="136">
        <v>889</v>
      </c>
      <c r="F55" s="138" t="str">
        <f>VLOOKUP(E55,VIP!$A$2:$O16305,2,0)</f>
        <v>DRBR889</v>
      </c>
      <c r="G55" s="138" t="str">
        <f>VLOOKUP(E55,'LISTADO ATM'!$A$2:$B$900,2,0)</f>
        <v>ATM Oficina Plaza Lama Máximo Gómez II</v>
      </c>
      <c r="H55" s="138" t="str">
        <f>VLOOKUP(E55,VIP!$A$2:$O21266,7,FALSE)</f>
        <v>Si</v>
      </c>
      <c r="I55" s="138" t="str">
        <f>VLOOKUP(E55,VIP!$A$2:$O13231,8,FALSE)</f>
        <v>Si</v>
      </c>
      <c r="J55" s="138" t="str">
        <f>VLOOKUP(E55,VIP!$A$2:$O13181,8,FALSE)</f>
        <v>Si</v>
      </c>
      <c r="K55" s="138" t="str">
        <f>VLOOKUP(E55,VIP!$A$2:$O16755,6,0)</f>
        <v>NO</v>
      </c>
      <c r="L55" s="143" t="s">
        <v>2455</v>
      </c>
      <c r="M55" s="93" t="s">
        <v>2437</v>
      </c>
      <c r="N55" s="93" t="s">
        <v>2443</v>
      </c>
      <c r="O55" s="138" t="s">
        <v>2445</v>
      </c>
      <c r="P55" s="143"/>
      <c r="Q55" s="134" t="s">
        <v>2455</v>
      </c>
    </row>
    <row r="56" spans="1:17" s="119" customFormat="1" ht="18" x14ac:dyDescent="0.25">
      <c r="A56" s="138" t="str">
        <f>VLOOKUP(E56,'LISTADO ATM'!$A$2:$C$901,3,0)</f>
        <v>ESTE</v>
      </c>
      <c r="B56" s="144" t="s">
        <v>2690</v>
      </c>
      <c r="C56" s="94">
        <v>44463.816064814811</v>
      </c>
      <c r="D56" s="94" t="s">
        <v>2459</v>
      </c>
      <c r="E56" s="136">
        <v>660</v>
      </c>
      <c r="F56" s="138" t="str">
        <f>VLOOKUP(E56,VIP!$A$2:$O16270,2,0)</f>
        <v>DRBR660</v>
      </c>
      <c r="G56" s="138" t="str">
        <f>VLOOKUP(E56,'LISTADO ATM'!$A$2:$B$900,2,0)</f>
        <v>ATM Romana Norte II</v>
      </c>
      <c r="H56" s="138" t="str">
        <f>VLOOKUP(E56,VIP!$A$2:$O21231,7,FALSE)</f>
        <v>N/A</v>
      </c>
      <c r="I56" s="138" t="str">
        <f>VLOOKUP(E56,VIP!$A$2:$O13196,8,FALSE)</f>
        <v>N/A</v>
      </c>
      <c r="J56" s="138" t="str">
        <f>VLOOKUP(E56,VIP!$A$2:$O13146,8,FALSE)</f>
        <v>N/A</v>
      </c>
      <c r="K56" s="138" t="str">
        <f>VLOOKUP(E56,VIP!$A$2:$O16720,6,0)</f>
        <v>N/A</v>
      </c>
      <c r="L56" s="143" t="s">
        <v>2409</v>
      </c>
      <c r="M56" s="93" t="s">
        <v>2437</v>
      </c>
      <c r="N56" s="93" t="s">
        <v>2443</v>
      </c>
      <c r="O56" s="138" t="s">
        <v>2614</v>
      </c>
      <c r="P56" s="143"/>
      <c r="Q56" s="134" t="s">
        <v>2409</v>
      </c>
    </row>
    <row r="57" spans="1:17" s="119" customFormat="1" ht="18" x14ac:dyDescent="0.25">
      <c r="A57" s="138" t="str">
        <f>VLOOKUP(E57,'LISTADO ATM'!$A$2:$C$901,3,0)</f>
        <v>NORTE</v>
      </c>
      <c r="B57" s="144" t="s">
        <v>2691</v>
      </c>
      <c r="C57" s="94">
        <v>44463.807824074072</v>
      </c>
      <c r="D57" s="94" t="s">
        <v>2612</v>
      </c>
      <c r="E57" s="136">
        <v>632</v>
      </c>
      <c r="F57" s="138" t="str">
        <f>VLOOKUP(E57,VIP!$A$2:$O16268,2,0)</f>
        <v>DRBR263</v>
      </c>
      <c r="G57" s="138" t="str">
        <f>VLOOKUP(E57,'LISTADO ATM'!$A$2:$B$900,2,0)</f>
        <v xml:space="preserve">ATM Autobanco Gurabo </v>
      </c>
      <c r="H57" s="138" t="str">
        <f>VLOOKUP(E57,VIP!$A$2:$O21229,7,FALSE)</f>
        <v>Si</v>
      </c>
      <c r="I57" s="138" t="str">
        <f>VLOOKUP(E57,VIP!$A$2:$O13194,8,FALSE)</f>
        <v>Si</v>
      </c>
      <c r="J57" s="138" t="str">
        <f>VLOOKUP(E57,VIP!$A$2:$O13144,8,FALSE)</f>
        <v>Si</v>
      </c>
      <c r="K57" s="138" t="str">
        <f>VLOOKUP(E57,VIP!$A$2:$O16718,6,0)</f>
        <v>NO</v>
      </c>
      <c r="L57" s="143" t="s">
        <v>2409</v>
      </c>
      <c r="M57" s="93" t="s">
        <v>2437</v>
      </c>
      <c r="N57" s="93" t="s">
        <v>2443</v>
      </c>
      <c r="O57" s="138" t="s">
        <v>2613</v>
      </c>
      <c r="P57" s="143"/>
      <c r="Q57" s="134" t="s">
        <v>2409</v>
      </c>
    </row>
    <row r="58" spans="1:17" s="119" customFormat="1" ht="18" x14ac:dyDescent="0.25">
      <c r="A58" s="138" t="str">
        <f>VLOOKUP(E58,'LISTADO ATM'!$A$2:$C$901,3,0)</f>
        <v>SUR</v>
      </c>
      <c r="B58" s="144" t="s">
        <v>2692</v>
      </c>
      <c r="C58" s="94">
        <v>44463.802766203706</v>
      </c>
      <c r="D58" s="94" t="s">
        <v>2459</v>
      </c>
      <c r="E58" s="136">
        <v>616</v>
      </c>
      <c r="F58" s="138" t="str">
        <f>VLOOKUP(E58,VIP!$A$2:$O16220,2,0)</f>
        <v>DRBR187</v>
      </c>
      <c r="G58" s="138" t="str">
        <f>VLOOKUP(E58,'LISTADO ATM'!$A$2:$B$900,2,0)</f>
        <v xml:space="preserve">ATM 5ta. Brigada Barahona </v>
      </c>
      <c r="H58" s="138" t="str">
        <f>VLOOKUP(E58,VIP!$A$2:$O21181,7,FALSE)</f>
        <v>Si</v>
      </c>
      <c r="I58" s="138" t="str">
        <f>VLOOKUP(E58,VIP!$A$2:$O13146,8,FALSE)</f>
        <v>Si</v>
      </c>
      <c r="J58" s="138" t="str">
        <f>VLOOKUP(E58,VIP!$A$2:$O13096,8,FALSE)</f>
        <v>Si</v>
      </c>
      <c r="K58" s="138" t="str">
        <f>VLOOKUP(E58,VIP!$A$2:$O16670,6,0)</f>
        <v>NO</v>
      </c>
      <c r="L58" s="143" t="s">
        <v>2720</v>
      </c>
      <c r="M58" s="93" t="s">
        <v>2437</v>
      </c>
      <c r="N58" s="93" t="s">
        <v>2443</v>
      </c>
      <c r="O58" s="138" t="s">
        <v>2614</v>
      </c>
      <c r="P58" s="143"/>
      <c r="Q58" s="134" t="s">
        <v>2720</v>
      </c>
    </row>
    <row r="59" spans="1:17" s="119" customFormat="1" ht="18" x14ac:dyDescent="0.25">
      <c r="A59" s="138" t="str">
        <f>VLOOKUP(E59,'LISTADO ATM'!$A$2:$C$901,3,0)</f>
        <v>DISTRITO NACIONAL</v>
      </c>
      <c r="B59" s="144" t="s">
        <v>2693</v>
      </c>
      <c r="C59" s="94">
        <v>44463.7965625</v>
      </c>
      <c r="D59" s="94" t="s">
        <v>2440</v>
      </c>
      <c r="E59" s="136">
        <v>590</v>
      </c>
      <c r="F59" s="138" t="str">
        <f>VLOOKUP(E59,VIP!$A$2:$O16262,2,0)</f>
        <v>DRBR177</v>
      </c>
      <c r="G59" s="138" t="str">
        <f>VLOOKUP(E59,'LISTADO ATM'!$A$2:$B$900,2,0)</f>
        <v xml:space="preserve">ATM Olé Aut. Las Américas </v>
      </c>
      <c r="H59" s="138" t="str">
        <f>VLOOKUP(E59,VIP!$A$2:$O21223,7,FALSE)</f>
        <v>Si</v>
      </c>
      <c r="I59" s="138" t="str">
        <f>VLOOKUP(E59,VIP!$A$2:$O13188,8,FALSE)</f>
        <v>Si</v>
      </c>
      <c r="J59" s="138" t="str">
        <f>VLOOKUP(E59,VIP!$A$2:$O13138,8,FALSE)</f>
        <v>Si</v>
      </c>
      <c r="K59" s="138" t="str">
        <f>VLOOKUP(E59,VIP!$A$2:$O16712,6,0)</f>
        <v>SI</v>
      </c>
      <c r="L59" s="143" t="s">
        <v>2409</v>
      </c>
      <c r="M59" s="93" t="s">
        <v>2437</v>
      </c>
      <c r="N59" s="93" t="s">
        <v>2443</v>
      </c>
      <c r="O59" s="138" t="s">
        <v>2444</v>
      </c>
      <c r="P59" s="143"/>
      <c r="Q59" s="134" t="s">
        <v>2409</v>
      </c>
    </row>
    <row r="60" spans="1:17" s="119" customFormat="1" ht="18" x14ac:dyDescent="0.25">
      <c r="A60" s="138" t="str">
        <f>VLOOKUP(E60,'LISTADO ATM'!$A$2:$C$901,3,0)</f>
        <v>DISTRITO NACIONAL</v>
      </c>
      <c r="B60" s="144" t="s">
        <v>2694</v>
      </c>
      <c r="C60" s="94">
        <v>44463.790358796294</v>
      </c>
      <c r="D60" s="94" t="s">
        <v>2459</v>
      </c>
      <c r="E60" s="136">
        <v>527</v>
      </c>
      <c r="F60" s="138" t="str">
        <f>VLOOKUP(E60,VIP!$A$2:$O16259,2,0)</f>
        <v>DRBR527</v>
      </c>
      <c r="G60" s="138" t="str">
        <f>VLOOKUP(E60,'LISTADO ATM'!$A$2:$B$900,2,0)</f>
        <v>ATM Oficina Zona Oriental II</v>
      </c>
      <c r="H60" s="138" t="str">
        <f>VLOOKUP(E60,VIP!$A$2:$O21220,7,FALSE)</f>
        <v>Si</v>
      </c>
      <c r="I60" s="138" t="str">
        <f>VLOOKUP(E60,VIP!$A$2:$O13185,8,FALSE)</f>
        <v>Si</v>
      </c>
      <c r="J60" s="138" t="str">
        <f>VLOOKUP(E60,VIP!$A$2:$O13135,8,FALSE)</f>
        <v>Si</v>
      </c>
      <c r="K60" s="138" t="str">
        <f>VLOOKUP(E60,VIP!$A$2:$O16709,6,0)</f>
        <v>SI</v>
      </c>
      <c r="L60" s="143" t="s">
        <v>2409</v>
      </c>
      <c r="M60" s="93" t="s">
        <v>2437</v>
      </c>
      <c r="N60" s="93" t="s">
        <v>2443</v>
      </c>
      <c r="O60" s="138" t="s">
        <v>2614</v>
      </c>
      <c r="P60" s="143"/>
      <c r="Q60" s="134" t="s">
        <v>2409</v>
      </c>
    </row>
    <row r="61" spans="1:17" s="119" customFormat="1" ht="18" x14ac:dyDescent="0.25">
      <c r="A61" s="138" t="str">
        <f>VLOOKUP(E61,'LISTADO ATM'!$A$2:$C$901,3,0)</f>
        <v>DISTRITO NACIONAL</v>
      </c>
      <c r="B61" s="144" t="s">
        <v>2695</v>
      </c>
      <c r="C61" s="94">
        <v>44463.786932870367</v>
      </c>
      <c r="D61" s="94" t="s">
        <v>2459</v>
      </c>
      <c r="E61" s="136">
        <v>504</v>
      </c>
      <c r="F61" s="138" t="str">
        <f>VLOOKUP(E61,VIP!$A$2:$O16258,2,0)</f>
        <v>DRBR504</v>
      </c>
      <c r="G61" s="138" t="str">
        <f>VLOOKUP(E61,'LISTADO ATM'!$A$2:$B$900,2,0)</f>
        <v>ATM Oficina Plaza Moderna</v>
      </c>
      <c r="H61" s="138" t="str">
        <f>VLOOKUP(E61,VIP!$A$2:$O21219,7,FALSE)</f>
        <v>Si</v>
      </c>
      <c r="I61" s="138" t="str">
        <f>VLOOKUP(E61,VIP!$A$2:$O13184,8,FALSE)</f>
        <v>Si</v>
      </c>
      <c r="J61" s="138" t="str">
        <f>VLOOKUP(E61,VIP!$A$2:$O13134,8,FALSE)</f>
        <v>Si</v>
      </c>
      <c r="K61" s="138" t="str">
        <f>VLOOKUP(E61,VIP!$A$2:$O16708,6,0)</f>
        <v>NO</v>
      </c>
      <c r="L61" s="143" t="s">
        <v>2409</v>
      </c>
      <c r="M61" s="93" t="s">
        <v>2437</v>
      </c>
      <c r="N61" s="93" t="s">
        <v>2443</v>
      </c>
      <c r="O61" s="138" t="s">
        <v>2614</v>
      </c>
      <c r="P61" s="143"/>
      <c r="Q61" s="134" t="s">
        <v>2409</v>
      </c>
    </row>
    <row r="62" spans="1:17" s="119" customFormat="1" ht="18" x14ac:dyDescent="0.25">
      <c r="A62" s="138" t="str">
        <f>VLOOKUP(E62,'LISTADO ATM'!$A$2:$C$901,3,0)</f>
        <v>DISTRITO NACIONAL</v>
      </c>
      <c r="B62" s="144" t="s">
        <v>2696</v>
      </c>
      <c r="C62" s="94">
        <v>44463.779942129629</v>
      </c>
      <c r="D62" s="94" t="s">
        <v>2440</v>
      </c>
      <c r="E62" s="136">
        <v>443</v>
      </c>
      <c r="F62" s="138" t="str">
        <f>VLOOKUP(E62,VIP!$A$2:$O16219,2,0)</f>
        <v>DRBR443</v>
      </c>
      <c r="G62" s="138" t="str">
        <f>VLOOKUP(E62,'LISTADO ATM'!$A$2:$B$900,2,0)</f>
        <v xml:space="preserve">ATM Edificio San Rafael </v>
      </c>
      <c r="H62" s="138" t="str">
        <f>VLOOKUP(E62,VIP!$A$2:$O21180,7,FALSE)</f>
        <v>Si</v>
      </c>
      <c r="I62" s="138" t="str">
        <f>VLOOKUP(E62,VIP!$A$2:$O13145,8,FALSE)</f>
        <v>Si</v>
      </c>
      <c r="J62" s="138" t="str">
        <f>VLOOKUP(E62,VIP!$A$2:$O13095,8,FALSE)</f>
        <v>Si</v>
      </c>
      <c r="K62" s="138" t="str">
        <f>VLOOKUP(E62,VIP!$A$2:$O16669,6,0)</f>
        <v>NO</v>
      </c>
      <c r="L62" s="143" t="s">
        <v>2720</v>
      </c>
      <c r="M62" s="93" t="s">
        <v>2437</v>
      </c>
      <c r="N62" s="93" t="s">
        <v>2443</v>
      </c>
      <c r="O62" s="138" t="s">
        <v>2444</v>
      </c>
      <c r="P62" s="143"/>
      <c r="Q62" s="134" t="s">
        <v>2720</v>
      </c>
    </row>
    <row r="63" spans="1:17" s="119" customFormat="1" ht="18" x14ac:dyDescent="0.25">
      <c r="A63" s="138" t="str">
        <f>VLOOKUP(E63,'LISTADO ATM'!$A$2:$C$901,3,0)</f>
        <v>SUR</v>
      </c>
      <c r="B63" s="144" t="s">
        <v>2697</v>
      </c>
      <c r="C63" s="94">
        <v>44463.774560185186</v>
      </c>
      <c r="D63" s="94" t="s">
        <v>2459</v>
      </c>
      <c r="E63" s="136">
        <v>430</v>
      </c>
      <c r="F63" s="138" t="str">
        <f>VLOOKUP(E63,VIP!$A$2:$O16256,2,0)</f>
        <v>DRBR0A2</v>
      </c>
      <c r="G63" s="138" t="str">
        <f>VLOOKUP(E63,'LISTADO ATM'!$A$2:$B$900,2,0)</f>
        <v>A/S Las Matas de Farfán</v>
      </c>
      <c r="H63" s="138" t="str">
        <f>VLOOKUP(E63,VIP!$A$2:$O21217,7,FALSE)</f>
        <v>SI</v>
      </c>
      <c r="I63" s="138" t="str">
        <f>VLOOKUP(E63,VIP!$A$2:$O13182,8,FALSE)</f>
        <v>SI</v>
      </c>
      <c r="J63" s="138" t="str">
        <f>VLOOKUP(E63,VIP!$A$2:$O13132,8,FALSE)</f>
        <v>SI</v>
      </c>
      <c r="K63" s="138" t="str">
        <f>VLOOKUP(E63,VIP!$A$2:$O16706,6,0)</f>
        <v>NO</v>
      </c>
      <c r="L63" s="143" t="s">
        <v>2409</v>
      </c>
      <c r="M63" s="93" t="s">
        <v>2437</v>
      </c>
      <c r="N63" s="93" t="s">
        <v>2443</v>
      </c>
      <c r="O63" s="138" t="s">
        <v>2614</v>
      </c>
      <c r="P63" s="143"/>
      <c r="Q63" s="134" t="s">
        <v>2409</v>
      </c>
    </row>
    <row r="64" spans="1:17" s="119" customFormat="1" ht="18" x14ac:dyDescent="0.25">
      <c r="A64" s="138" t="str">
        <f>VLOOKUP(E64,'LISTADO ATM'!$A$2:$C$901,3,0)</f>
        <v>NORTE</v>
      </c>
      <c r="B64" s="144" t="s">
        <v>2698</v>
      </c>
      <c r="C64" s="94">
        <v>44463.770416666666</v>
      </c>
      <c r="D64" s="94" t="s">
        <v>2459</v>
      </c>
      <c r="E64" s="136">
        <v>405</v>
      </c>
      <c r="F64" s="138" t="str">
        <f>VLOOKUP(E64,VIP!$A$2:$O16218,2,0)</f>
        <v>DRBR405</v>
      </c>
      <c r="G64" s="138" t="str">
        <f>VLOOKUP(E64,'LISTADO ATM'!$A$2:$B$900,2,0)</f>
        <v xml:space="preserve">ATM UNP Loma de Cabrera </v>
      </c>
      <c r="H64" s="138" t="str">
        <f>VLOOKUP(E64,VIP!$A$2:$O21179,7,FALSE)</f>
        <v>Si</v>
      </c>
      <c r="I64" s="138" t="str">
        <f>VLOOKUP(E64,VIP!$A$2:$O13144,8,FALSE)</f>
        <v>Si</v>
      </c>
      <c r="J64" s="138" t="str">
        <f>VLOOKUP(E64,VIP!$A$2:$O13094,8,FALSE)</f>
        <v>Si</v>
      </c>
      <c r="K64" s="138" t="str">
        <f>VLOOKUP(E64,VIP!$A$2:$O16668,6,0)</f>
        <v>NO</v>
      </c>
      <c r="L64" s="143" t="s">
        <v>2720</v>
      </c>
      <c r="M64" s="93" t="s">
        <v>2437</v>
      </c>
      <c r="N64" s="93" t="s">
        <v>2443</v>
      </c>
      <c r="O64" s="138" t="s">
        <v>2614</v>
      </c>
      <c r="P64" s="143"/>
      <c r="Q64" s="134" t="s">
        <v>2720</v>
      </c>
    </row>
    <row r="65" spans="1:17" s="119" customFormat="1" ht="18" x14ac:dyDescent="0.25">
      <c r="A65" s="138" t="str">
        <f>VLOOKUP(E65,'LISTADO ATM'!$A$2:$C$901,3,0)</f>
        <v>NORTE</v>
      </c>
      <c r="B65" s="144" t="s">
        <v>2699</v>
      </c>
      <c r="C65" s="94">
        <v>44463.753333333334</v>
      </c>
      <c r="D65" s="94" t="s">
        <v>2612</v>
      </c>
      <c r="E65" s="136">
        <v>315</v>
      </c>
      <c r="F65" s="138" t="str">
        <f>VLOOKUP(E65,VIP!$A$2:$O16217,2,0)</f>
        <v>DRBR315</v>
      </c>
      <c r="G65" s="138" t="str">
        <f>VLOOKUP(E65,'LISTADO ATM'!$A$2:$B$900,2,0)</f>
        <v xml:space="preserve">ATM Oficina Estrella Sadalá </v>
      </c>
      <c r="H65" s="138" t="str">
        <f>VLOOKUP(E65,VIP!$A$2:$O21178,7,FALSE)</f>
        <v>Si</v>
      </c>
      <c r="I65" s="138" t="str">
        <f>VLOOKUP(E65,VIP!$A$2:$O13143,8,FALSE)</f>
        <v>Si</v>
      </c>
      <c r="J65" s="138" t="str">
        <f>VLOOKUP(E65,VIP!$A$2:$O13093,8,FALSE)</f>
        <v>Si</v>
      </c>
      <c r="K65" s="138" t="str">
        <f>VLOOKUP(E65,VIP!$A$2:$O16667,6,0)</f>
        <v>NO</v>
      </c>
      <c r="L65" s="143" t="s">
        <v>2720</v>
      </c>
      <c r="M65" s="93" t="s">
        <v>2437</v>
      </c>
      <c r="N65" s="93" t="s">
        <v>2443</v>
      </c>
      <c r="O65" s="138" t="s">
        <v>2613</v>
      </c>
      <c r="P65" s="143"/>
      <c r="Q65" s="134" t="s">
        <v>2720</v>
      </c>
    </row>
    <row r="66" spans="1:17" s="119" customFormat="1" ht="18" x14ac:dyDescent="0.25">
      <c r="A66" s="138" t="str">
        <f>VLOOKUP(E66,'LISTADO ATM'!$A$2:$C$901,3,0)</f>
        <v>NORTE</v>
      </c>
      <c r="B66" s="144" t="s">
        <v>2700</v>
      </c>
      <c r="C66" s="94">
        <v>44463.75136574074</v>
      </c>
      <c r="D66" s="94" t="s">
        <v>2612</v>
      </c>
      <c r="E66" s="136">
        <v>304</v>
      </c>
      <c r="F66" s="138" t="str">
        <f>VLOOKUP(E66,VIP!$A$2:$O16246,2,0)</f>
        <v>DRBR304</v>
      </c>
      <c r="G66" s="138" t="str">
        <f>VLOOKUP(E66,'LISTADO ATM'!$A$2:$B$900,2,0)</f>
        <v xml:space="preserve">ATM Multicentro La Sirena Estrella Sadhala </v>
      </c>
      <c r="H66" s="138" t="str">
        <f>VLOOKUP(E66,VIP!$A$2:$O21207,7,FALSE)</f>
        <v>Si</v>
      </c>
      <c r="I66" s="138" t="str">
        <f>VLOOKUP(E66,VIP!$A$2:$O13172,8,FALSE)</f>
        <v>Si</v>
      </c>
      <c r="J66" s="138" t="str">
        <f>VLOOKUP(E66,VIP!$A$2:$O13122,8,FALSE)</f>
        <v>Si</v>
      </c>
      <c r="K66" s="138" t="str">
        <f>VLOOKUP(E66,VIP!$A$2:$O16696,6,0)</f>
        <v>NO</v>
      </c>
      <c r="L66" s="143" t="s">
        <v>2409</v>
      </c>
      <c r="M66" s="93" t="s">
        <v>2437</v>
      </c>
      <c r="N66" s="93" t="s">
        <v>2443</v>
      </c>
      <c r="O66" s="138" t="s">
        <v>2613</v>
      </c>
      <c r="P66" s="143"/>
      <c r="Q66" s="134" t="s">
        <v>2409</v>
      </c>
    </row>
    <row r="67" spans="1:17" s="119" customFormat="1" ht="18" x14ac:dyDescent="0.25">
      <c r="A67" s="138" t="str">
        <f>VLOOKUP(E67,'LISTADO ATM'!$A$2:$C$901,3,0)</f>
        <v>DISTRITO NACIONAL</v>
      </c>
      <c r="B67" s="144" t="s">
        <v>2701</v>
      </c>
      <c r="C67" s="94">
        <v>44463.749016203707</v>
      </c>
      <c r="D67" s="94" t="s">
        <v>2440</v>
      </c>
      <c r="E67" s="136">
        <v>302</v>
      </c>
      <c r="F67" s="138" t="str">
        <f>VLOOKUP(E67,VIP!$A$2:$O16216,2,0)</f>
        <v>DRBR302</v>
      </c>
      <c r="G67" s="138" t="str">
        <f>VLOOKUP(E67,'LISTADO ATM'!$A$2:$B$900,2,0)</f>
        <v xml:space="preserve">ATM S/M Aprezio Los Mameyes  </v>
      </c>
      <c r="H67" s="138" t="str">
        <f>VLOOKUP(E67,VIP!$A$2:$O21177,7,FALSE)</f>
        <v>Si</v>
      </c>
      <c r="I67" s="138" t="str">
        <f>VLOOKUP(E67,VIP!$A$2:$O13142,8,FALSE)</f>
        <v>Si</v>
      </c>
      <c r="J67" s="138" t="str">
        <f>VLOOKUP(E67,VIP!$A$2:$O13092,8,FALSE)</f>
        <v>Si</v>
      </c>
      <c r="K67" s="138" t="str">
        <f>VLOOKUP(E67,VIP!$A$2:$O16666,6,0)</f>
        <v>NO</v>
      </c>
      <c r="L67" s="143" t="s">
        <v>2720</v>
      </c>
      <c r="M67" s="93" t="s">
        <v>2437</v>
      </c>
      <c r="N67" s="93" t="s">
        <v>2443</v>
      </c>
      <c r="O67" s="138" t="s">
        <v>2444</v>
      </c>
      <c r="P67" s="143"/>
      <c r="Q67" s="134" t="s">
        <v>2720</v>
      </c>
    </row>
    <row r="68" spans="1:17" s="119" customFormat="1" ht="18" x14ac:dyDescent="0.25">
      <c r="A68" s="138" t="str">
        <f>VLOOKUP(E68,'LISTADO ATM'!$A$2:$C$901,3,0)</f>
        <v>ESTE</v>
      </c>
      <c r="B68" s="144" t="s">
        <v>2702</v>
      </c>
      <c r="C68" s="94">
        <v>44463.744502314818</v>
      </c>
      <c r="D68" s="94" t="s">
        <v>2459</v>
      </c>
      <c r="E68" s="136">
        <v>293</v>
      </c>
      <c r="F68" s="138" t="str">
        <f>VLOOKUP(E68,VIP!$A$2:$O16215,2,0)</f>
        <v>DRBR293</v>
      </c>
      <c r="G68" s="138" t="str">
        <f>VLOOKUP(E68,'LISTADO ATM'!$A$2:$B$900,2,0)</f>
        <v xml:space="preserve">ATM S/M Nueva Visión (San Pedro) </v>
      </c>
      <c r="H68" s="138" t="str">
        <f>VLOOKUP(E68,VIP!$A$2:$O21176,7,FALSE)</f>
        <v>Si</v>
      </c>
      <c r="I68" s="138" t="str">
        <f>VLOOKUP(E68,VIP!$A$2:$O13141,8,FALSE)</f>
        <v>Si</v>
      </c>
      <c r="J68" s="138" t="str">
        <f>VLOOKUP(E68,VIP!$A$2:$O13091,8,FALSE)</f>
        <v>Si</v>
      </c>
      <c r="K68" s="138" t="str">
        <f>VLOOKUP(E68,VIP!$A$2:$O16665,6,0)</f>
        <v>NO</v>
      </c>
      <c r="L68" s="143" t="s">
        <v>2720</v>
      </c>
      <c r="M68" s="93" t="s">
        <v>2437</v>
      </c>
      <c r="N68" s="93" t="s">
        <v>2443</v>
      </c>
      <c r="O68" s="138" t="s">
        <v>2614</v>
      </c>
      <c r="P68" s="143"/>
      <c r="Q68" s="134" t="s">
        <v>2720</v>
      </c>
    </row>
    <row r="69" spans="1:17" s="119" customFormat="1" ht="18" x14ac:dyDescent="0.25">
      <c r="A69" s="138" t="str">
        <f>VLOOKUP(E69,'LISTADO ATM'!$A$2:$C$901,3,0)</f>
        <v>NORTE</v>
      </c>
      <c r="B69" s="144" t="s">
        <v>2703</v>
      </c>
      <c r="C69" s="94">
        <v>44463.740347222221</v>
      </c>
      <c r="D69" s="94" t="s">
        <v>2459</v>
      </c>
      <c r="E69" s="136">
        <v>277</v>
      </c>
      <c r="F69" s="138" t="str">
        <f>VLOOKUP(E69,VIP!$A$2:$O16186,2,0)</f>
        <v>DRBR277</v>
      </c>
      <c r="G69" s="138" t="str">
        <f>VLOOKUP(E69,'LISTADO ATM'!$A$2:$B$900,2,0)</f>
        <v xml:space="preserve">ATM Oficina Duarte (Santiago) </v>
      </c>
      <c r="H69" s="138" t="str">
        <f>VLOOKUP(E69,VIP!$A$2:$O21147,7,FALSE)</f>
        <v>Si</v>
      </c>
      <c r="I69" s="138" t="str">
        <f>VLOOKUP(E69,VIP!$A$2:$O13112,8,FALSE)</f>
        <v>Si</v>
      </c>
      <c r="J69" s="138" t="str">
        <f>VLOOKUP(E69,VIP!$A$2:$O13062,8,FALSE)</f>
        <v>Si</v>
      </c>
      <c r="K69" s="138" t="str">
        <f>VLOOKUP(E69,VIP!$A$2:$O16636,6,0)</f>
        <v>NO</v>
      </c>
      <c r="L69" s="143" t="s">
        <v>2625</v>
      </c>
      <c r="M69" s="93" t="s">
        <v>2437</v>
      </c>
      <c r="N69" s="93" t="s">
        <v>2443</v>
      </c>
      <c r="O69" s="138" t="s">
        <v>2614</v>
      </c>
      <c r="P69" s="143"/>
      <c r="Q69" s="134" t="s">
        <v>2625</v>
      </c>
    </row>
    <row r="70" spans="1:17" s="119" customFormat="1" ht="18" x14ac:dyDescent="0.25">
      <c r="A70" s="138" t="str">
        <f>VLOOKUP(E70,'LISTADO ATM'!$A$2:$C$901,3,0)</f>
        <v>SUR</v>
      </c>
      <c r="B70" s="144" t="s">
        <v>2704</v>
      </c>
      <c r="C70" s="94">
        <v>44463.738391203704</v>
      </c>
      <c r="D70" s="94" t="s">
        <v>2459</v>
      </c>
      <c r="E70" s="136">
        <v>249</v>
      </c>
      <c r="F70" s="138" t="str">
        <f>VLOOKUP(E70,VIP!$A$2:$O16244,2,0)</f>
        <v>DRBR249</v>
      </c>
      <c r="G70" s="138" t="str">
        <f>VLOOKUP(E70,'LISTADO ATM'!$A$2:$B$900,2,0)</f>
        <v xml:space="preserve">ATM Banco Agrícola Neiba </v>
      </c>
      <c r="H70" s="138" t="str">
        <f>VLOOKUP(E70,VIP!$A$2:$O21205,7,FALSE)</f>
        <v>Si</v>
      </c>
      <c r="I70" s="138" t="str">
        <f>VLOOKUP(E70,VIP!$A$2:$O13170,8,FALSE)</f>
        <v>Si</v>
      </c>
      <c r="J70" s="138" t="str">
        <f>VLOOKUP(E70,VIP!$A$2:$O13120,8,FALSE)</f>
        <v>Si</v>
      </c>
      <c r="K70" s="138" t="str">
        <f>VLOOKUP(E70,VIP!$A$2:$O16694,6,0)</f>
        <v>NO</v>
      </c>
      <c r="L70" s="143" t="s">
        <v>2409</v>
      </c>
      <c r="M70" s="93" t="s">
        <v>2437</v>
      </c>
      <c r="N70" s="93" t="s">
        <v>2443</v>
      </c>
      <c r="O70" s="138" t="s">
        <v>2614</v>
      </c>
      <c r="P70" s="143"/>
      <c r="Q70" s="134" t="s">
        <v>2409</v>
      </c>
    </row>
    <row r="71" spans="1:17" s="119" customFormat="1" ht="18" x14ac:dyDescent="0.25">
      <c r="A71" s="138" t="str">
        <f>VLOOKUP(E71,'LISTADO ATM'!$A$2:$C$901,3,0)</f>
        <v>NORTE</v>
      </c>
      <c r="B71" s="144" t="s">
        <v>2705</v>
      </c>
      <c r="C71" s="94">
        <v>44463.729409722226</v>
      </c>
      <c r="D71" s="94" t="s">
        <v>2459</v>
      </c>
      <c r="E71" s="136">
        <v>142</v>
      </c>
      <c r="F71" s="138" t="str">
        <f>VLOOKUP(E71,VIP!$A$2:$O16240,2,0)</f>
        <v>DRBR142</v>
      </c>
      <c r="G71" s="138" t="str">
        <f>VLOOKUP(E71,'LISTADO ATM'!$A$2:$B$900,2,0)</f>
        <v xml:space="preserve">ATM Centro de Caja Galerías Bonao </v>
      </c>
      <c r="H71" s="138" t="str">
        <f>VLOOKUP(E71,VIP!$A$2:$O21201,7,FALSE)</f>
        <v>Si</v>
      </c>
      <c r="I71" s="138" t="str">
        <f>VLOOKUP(E71,VIP!$A$2:$O13166,8,FALSE)</f>
        <v>Si</v>
      </c>
      <c r="J71" s="138" t="str">
        <f>VLOOKUP(E71,VIP!$A$2:$O13116,8,FALSE)</f>
        <v>Si</v>
      </c>
      <c r="K71" s="138" t="str">
        <f>VLOOKUP(E71,VIP!$A$2:$O16690,6,0)</f>
        <v>SI</v>
      </c>
      <c r="L71" s="143" t="s">
        <v>2409</v>
      </c>
      <c r="M71" s="93" t="s">
        <v>2437</v>
      </c>
      <c r="N71" s="93" t="s">
        <v>2443</v>
      </c>
      <c r="O71" s="138" t="s">
        <v>2614</v>
      </c>
      <c r="P71" s="143"/>
      <c r="Q71" s="134" t="s">
        <v>2409</v>
      </c>
    </row>
    <row r="72" spans="1:17" s="119" customFormat="1" ht="18" x14ac:dyDescent="0.25">
      <c r="A72" s="138" t="str">
        <f>VLOOKUP(E72,'LISTADO ATM'!$A$2:$C$901,3,0)</f>
        <v>SUR</v>
      </c>
      <c r="B72" s="144" t="s">
        <v>2706</v>
      </c>
      <c r="C72" s="94">
        <v>44463.725590277776</v>
      </c>
      <c r="D72" s="94" t="s">
        <v>2459</v>
      </c>
      <c r="E72" s="136">
        <v>101</v>
      </c>
      <c r="F72" s="138" t="str">
        <f>VLOOKUP(E72,VIP!$A$2:$O16234,2,0)</f>
        <v>DRBR101</v>
      </c>
      <c r="G72" s="138" t="str">
        <f>VLOOKUP(E72,'LISTADO ATM'!$A$2:$B$900,2,0)</f>
        <v xml:space="preserve">ATM Oficina San Juan de la Maguana I </v>
      </c>
      <c r="H72" s="138" t="str">
        <f>VLOOKUP(E72,VIP!$A$2:$O21195,7,FALSE)</f>
        <v>Si</v>
      </c>
      <c r="I72" s="138" t="str">
        <f>VLOOKUP(E72,VIP!$A$2:$O13160,8,FALSE)</f>
        <v>Si</v>
      </c>
      <c r="J72" s="138" t="str">
        <f>VLOOKUP(E72,VIP!$A$2:$O13110,8,FALSE)</f>
        <v>Si</v>
      </c>
      <c r="K72" s="138" t="str">
        <f>VLOOKUP(E72,VIP!$A$2:$O16684,6,0)</f>
        <v>SI</v>
      </c>
      <c r="L72" s="143" t="s">
        <v>2409</v>
      </c>
      <c r="M72" s="93" t="s">
        <v>2437</v>
      </c>
      <c r="N72" s="93" t="s">
        <v>2443</v>
      </c>
      <c r="O72" s="138" t="s">
        <v>2614</v>
      </c>
      <c r="P72" s="143"/>
      <c r="Q72" s="134" t="s">
        <v>2409</v>
      </c>
    </row>
    <row r="73" spans="1:17" s="119" customFormat="1" ht="18" x14ac:dyDescent="0.25">
      <c r="A73" s="138" t="str">
        <f>VLOOKUP(E73,'LISTADO ATM'!$A$2:$C$901,3,0)</f>
        <v>NORTE</v>
      </c>
      <c r="B73" s="144" t="s">
        <v>2707</v>
      </c>
      <c r="C73" s="94">
        <v>44463.72378472222</v>
      </c>
      <c r="D73" s="94" t="s">
        <v>2459</v>
      </c>
      <c r="E73" s="136">
        <v>93</v>
      </c>
      <c r="F73" s="138" t="str">
        <f>VLOOKUP(E73,VIP!$A$2:$O16233,2,0)</f>
        <v>DRBR093</v>
      </c>
      <c r="G73" s="138" t="str">
        <f>VLOOKUP(E73,'LISTADO ATM'!$A$2:$B$900,2,0)</f>
        <v xml:space="preserve">ATM Oficina Cotuí </v>
      </c>
      <c r="H73" s="138" t="str">
        <f>VLOOKUP(E73,VIP!$A$2:$O21194,7,FALSE)</f>
        <v>Si</v>
      </c>
      <c r="I73" s="138" t="str">
        <f>VLOOKUP(E73,VIP!$A$2:$O13159,8,FALSE)</f>
        <v>Si</v>
      </c>
      <c r="J73" s="138" t="str">
        <f>VLOOKUP(E73,VIP!$A$2:$O13109,8,FALSE)</f>
        <v>Si</v>
      </c>
      <c r="K73" s="138" t="str">
        <f>VLOOKUP(E73,VIP!$A$2:$O16683,6,0)</f>
        <v>SI</v>
      </c>
      <c r="L73" s="143" t="s">
        <v>2409</v>
      </c>
      <c r="M73" s="93" t="s">
        <v>2437</v>
      </c>
      <c r="N73" s="93" t="s">
        <v>2443</v>
      </c>
      <c r="O73" s="138" t="s">
        <v>2614</v>
      </c>
      <c r="P73" s="143"/>
      <c r="Q73" s="134" t="s">
        <v>2409</v>
      </c>
    </row>
    <row r="74" spans="1:17" s="119" customFormat="1" ht="18" x14ac:dyDescent="0.25">
      <c r="A74" s="138" t="str">
        <f>VLOOKUP(E74,'LISTADO ATM'!$A$2:$C$901,3,0)</f>
        <v>SUR</v>
      </c>
      <c r="B74" s="144" t="s">
        <v>2708</v>
      </c>
      <c r="C74" s="94">
        <v>44463.722881944443</v>
      </c>
      <c r="D74" s="94" t="s">
        <v>2174</v>
      </c>
      <c r="E74" s="136">
        <v>677</v>
      </c>
      <c r="F74" s="138" t="str">
        <f>VLOOKUP(E74,VIP!$A$2:$O16162,2,0)</f>
        <v>DRBR677</v>
      </c>
      <c r="G74" s="138" t="str">
        <f>VLOOKUP(E74,'LISTADO ATM'!$A$2:$B$900,2,0)</f>
        <v>ATM PBG Villa Jaragua</v>
      </c>
      <c r="H74" s="138" t="str">
        <f>VLOOKUP(E74,VIP!$A$2:$O21123,7,FALSE)</f>
        <v>Si</v>
      </c>
      <c r="I74" s="138" t="str">
        <f>VLOOKUP(E74,VIP!$A$2:$O13088,8,FALSE)</f>
        <v>Si</v>
      </c>
      <c r="J74" s="138" t="str">
        <f>VLOOKUP(E74,VIP!$A$2:$O13038,8,FALSE)</f>
        <v>Si</v>
      </c>
      <c r="K74" s="138" t="str">
        <f>VLOOKUP(E74,VIP!$A$2:$O16612,6,0)</f>
        <v>SI</v>
      </c>
      <c r="L74" s="143" t="s">
        <v>2212</v>
      </c>
      <c r="M74" s="93" t="s">
        <v>2437</v>
      </c>
      <c r="N74" s="93" t="s">
        <v>2443</v>
      </c>
      <c r="O74" s="138" t="s">
        <v>2445</v>
      </c>
      <c r="P74" s="143"/>
      <c r="Q74" s="134" t="s">
        <v>2212</v>
      </c>
    </row>
    <row r="75" spans="1:17" s="119" customFormat="1" ht="18" x14ac:dyDescent="0.25">
      <c r="A75" s="138" t="str">
        <f>VLOOKUP(E75,'LISTADO ATM'!$A$2:$C$901,3,0)</f>
        <v>NORTE</v>
      </c>
      <c r="B75" s="144" t="s">
        <v>2709</v>
      </c>
      <c r="C75" s="94">
        <v>44463.720277777778</v>
      </c>
      <c r="D75" s="94" t="s">
        <v>2612</v>
      </c>
      <c r="E75" s="136">
        <v>91</v>
      </c>
      <c r="F75" s="138" t="str">
        <f>VLOOKUP(E75,VIP!$A$2:$O16214,2,0)</f>
        <v>DRBR091</v>
      </c>
      <c r="G75" s="138" t="str">
        <f>VLOOKUP(E75,'LISTADO ATM'!$A$2:$B$900,2,0)</f>
        <v xml:space="preserve">ATM UNP Villa Isabela </v>
      </c>
      <c r="H75" s="138" t="str">
        <f>VLOOKUP(E75,VIP!$A$2:$O21175,7,FALSE)</f>
        <v>Si</v>
      </c>
      <c r="I75" s="138" t="str">
        <f>VLOOKUP(E75,VIP!$A$2:$O13140,8,FALSE)</f>
        <v>Si</v>
      </c>
      <c r="J75" s="138" t="str">
        <f>VLOOKUP(E75,VIP!$A$2:$O13090,8,FALSE)</f>
        <v>Si</v>
      </c>
      <c r="K75" s="138" t="str">
        <f>VLOOKUP(E75,VIP!$A$2:$O16664,6,0)</f>
        <v>NO</v>
      </c>
      <c r="L75" s="143" t="s">
        <v>2720</v>
      </c>
      <c r="M75" s="93" t="s">
        <v>2437</v>
      </c>
      <c r="N75" s="93" t="s">
        <v>2443</v>
      </c>
      <c r="O75" s="138" t="s">
        <v>2613</v>
      </c>
      <c r="P75" s="143"/>
      <c r="Q75" s="134" t="s">
        <v>2720</v>
      </c>
    </row>
    <row r="76" spans="1:17" s="119" customFormat="1" ht="18" x14ac:dyDescent="0.25">
      <c r="A76" s="138" t="str">
        <f>VLOOKUP(E76,'LISTADO ATM'!$A$2:$C$901,3,0)</f>
        <v>SUR</v>
      </c>
      <c r="B76" s="144" t="s">
        <v>2710</v>
      </c>
      <c r="C76" s="94">
        <v>44463.718217592592</v>
      </c>
      <c r="D76" s="94" t="s">
        <v>2459</v>
      </c>
      <c r="E76" s="136">
        <v>50</v>
      </c>
      <c r="F76" s="138" t="str">
        <f>VLOOKUP(E76,VIP!$A$2:$O16232,2,0)</f>
        <v>DRBR050</v>
      </c>
      <c r="G76" s="138" t="str">
        <f>VLOOKUP(E76,'LISTADO ATM'!$A$2:$B$900,2,0)</f>
        <v xml:space="preserve">ATM Oficina Padre Las Casas (Azua) </v>
      </c>
      <c r="H76" s="138" t="str">
        <f>VLOOKUP(E76,VIP!$A$2:$O21193,7,FALSE)</f>
        <v>Si</v>
      </c>
      <c r="I76" s="138" t="str">
        <f>VLOOKUP(E76,VIP!$A$2:$O13158,8,FALSE)</f>
        <v>Si</v>
      </c>
      <c r="J76" s="138" t="str">
        <f>VLOOKUP(E76,VIP!$A$2:$O13108,8,FALSE)</f>
        <v>Si</v>
      </c>
      <c r="K76" s="138" t="str">
        <f>VLOOKUP(E76,VIP!$A$2:$O16682,6,0)</f>
        <v>NO</v>
      </c>
      <c r="L76" s="143" t="s">
        <v>2409</v>
      </c>
      <c r="M76" s="93" t="s">
        <v>2437</v>
      </c>
      <c r="N76" s="93" t="s">
        <v>2443</v>
      </c>
      <c r="O76" s="138" t="s">
        <v>2614</v>
      </c>
      <c r="P76" s="143"/>
      <c r="Q76" s="134" t="s">
        <v>2409</v>
      </c>
    </row>
    <row r="77" spans="1:17" s="119" customFormat="1" ht="18" x14ac:dyDescent="0.25">
      <c r="A77" s="138" t="str">
        <f>VLOOKUP(E77,'LISTADO ATM'!$A$2:$C$901,3,0)</f>
        <v>NORTE</v>
      </c>
      <c r="B77" s="144" t="s">
        <v>2711</v>
      </c>
      <c r="C77" s="94">
        <v>44463.716527777775</v>
      </c>
      <c r="D77" s="94" t="s">
        <v>2612</v>
      </c>
      <c r="E77" s="136">
        <v>40</v>
      </c>
      <c r="F77" s="138" t="str">
        <f>VLOOKUP(E77,VIP!$A$2:$O16230,2,0)</f>
        <v>DRBR040</v>
      </c>
      <c r="G77" s="138" t="str">
        <f>VLOOKUP(E77,'LISTADO ATM'!$A$2:$B$900,2,0)</f>
        <v xml:space="preserve">ATM Oficina El Puñal </v>
      </c>
      <c r="H77" s="138" t="str">
        <f>VLOOKUP(E77,VIP!$A$2:$O21191,7,FALSE)</f>
        <v>Si</v>
      </c>
      <c r="I77" s="138" t="str">
        <f>VLOOKUP(E77,VIP!$A$2:$O13156,8,FALSE)</f>
        <v>Si</v>
      </c>
      <c r="J77" s="138" t="str">
        <f>VLOOKUP(E77,VIP!$A$2:$O13106,8,FALSE)</f>
        <v>Si</v>
      </c>
      <c r="K77" s="138" t="str">
        <f>VLOOKUP(E77,VIP!$A$2:$O16680,6,0)</f>
        <v>NO</v>
      </c>
      <c r="L77" s="143" t="s">
        <v>2409</v>
      </c>
      <c r="M77" s="93" t="s">
        <v>2437</v>
      </c>
      <c r="N77" s="93" t="s">
        <v>2443</v>
      </c>
      <c r="O77" s="138" t="s">
        <v>2613</v>
      </c>
      <c r="P77" s="143"/>
      <c r="Q77" s="134" t="s">
        <v>2409</v>
      </c>
    </row>
    <row r="78" spans="1:17" s="119" customFormat="1" ht="18" x14ac:dyDescent="0.25">
      <c r="A78" s="138" t="str">
        <f>VLOOKUP(E78,'LISTADO ATM'!$A$2:$C$901,3,0)</f>
        <v>DISTRITO NACIONAL</v>
      </c>
      <c r="B78" s="144" t="s">
        <v>2712</v>
      </c>
      <c r="C78" s="94">
        <v>44463.712569444448</v>
      </c>
      <c r="D78" s="94" t="s">
        <v>2440</v>
      </c>
      <c r="E78" s="136">
        <v>12</v>
      </c>
      <c r="F78" s="138" t="str">
        <f>VLOOKUP(E78,VIP!$A$2:$O16225,2,0)</f>
        <v>DRBR012</v>
      </c>
      <c r="G78" s="138" t="str">
        <f>VLOOKUP(E78,'LISTADO ATM'!$A$2:$B$900,2,0)</f>
        <v xml:space="preserve">ATM Comercial Ganadera (San Isidro) </v>
      </c>
      <c r="H78" s="138" t="str">
        <f>VLOOKUP(E78,VIP!$A$2:$O21186,7,FALSE)</f>
        <v>Si</v>
      </c>
      <c r="I78" s="138" t="str">
        <f>VLOOKUP(E78,VIP!$A$2:$O13151,8,FALSE)</f>
        <v>No</v>
      </c>
      <c r="J78" s="138" t="str">
        <f>VLOOKUP(E78,VIP!$A$2:$O13101,8,FALSE)</f>
        <v>No</v>
      </c>
      <c r="K78" s="138" t="str">
        <f>VLOOKUP(E78,VIP!$A$2:$O16675,6,0)</f>
        <v>NO</v>
      </c>
      <c r="L78" s="143" t="s">
        <v>2409</v>
      </c>
      <c r="M78" s="93" t="s">
        <v>2437</v>
      </c>
      <c r="N78" s="93" t="s">
        <v>2443</v>
      </c>
      <c r="O78" s="138" t="s">
        <v>2444</v>
      </c>
      <c r="P78" s="143"/>
      <c r="Q78" s="134" t="s">
        <v>2409</v>
      </c>
    </row>
    <row r="79" spans="1:17" s="119" customFormat="1" ht="18" x14ac:dyDescent="0.25">
      <c r="A79" s="138" t="str">
        <f>VLOOKUP(E79,'LISTADO ATM'!$A$2:$C$901,3,0)</f>
        <v>ESTE</v>
      </c>
      <c r="B79" s="144" t="s">
        <v>2713</v>
      </c>
      <c r="C79" s="94">
        <v>44463.707812499997</v>
      </c>
      <c r="D79" s="94" t="s">
        <v>2459</v>
      </c>
      <c r="E79" s="136">
        <v>838</v>
      </c>
      <c r="F79" s="138" t="str">
        <f>VLOOKUP(E79,VIP!$A$2:$O16282,2,0)</f>
        <v>DRBR838</v>
      </c>
      <c r="G79" s="138" t="str">
        <f>VLOOKUP(E79,'LISTADO ATM'!$A$2:$B$900,2,0)</f>
        <v xml:space="preserve">ATM UNP Consuelo </v>
      </c>
      <c r="H79" s="138" t="str">
        <f>VLOOKUP(E79,VIP!$A$2:$O21243,7,FALSE)</f>
        <v>Si</v>
      </c>
      <c r="I79" s="138" t="str">
        <f>VLOOKUP(E79,VIP!$A$2:$O13208,8,FALSE)</f>
        <v>Si</v>
      </c>
      <c r="J79" s="138" t="str">
        <f>VLOOKUP(E79,VIP!$A$2:$O13158,8,FALSE)</f>
        <v>Si</v>
      </c>
      <c r="K79" s="138" t="str">
        <f>VLOOKUP(E79,VIP!$A$2:$O16732,6,0)</f>
        <v>NO</v>
      </c>
      <c r="L79" s="143" t="s">
        <v>2409</v>
      </c>
      <c r="M79" s="93" t="s">
        <v>2437</v>
      </c>
      <c r="N79" s="93" t="s">
        <v>2443</v>
      </c>
      <c r="O79" s="138" t="s">
        <v>2614</v>
      </c>
      <c r="P79" s="143"/>
      <c r="Q79" s="134" t="s">
        <v>2409</v>
      </c>
    </row>
    <row r="80" spans="1:17" s="119" customFormat="1" ht="18" x14ac:dyDescent="0.25">
      <c r="A80" s="138" t="str">
        <f>VLOOKUP(E80,'LISTADO ATM'!$A$2:$C$901,3,0)</f>
        <v>SUR</v>
      </c>
      <c r="B80" s="144" t="s">
        <v>2714</v>
      </c>
      <c r="C80" s="94">
        <v>44463.697777777779</v>
      </c>
      <c r="D80" s="94" t="s">
        <v>2459</v>
      </c>
      <c r="E80" s="136">
        <v>764</v>
      </c>
      <c r="F80" s="138" t="str">
        <f>VLOOKUP(E80,VIP!$A$2:$O16221,2,0)</f>
        <v>DRBR451</v>
      </c>
      <c r="G80" s="138" t="str">
        <f>VLOOKUP(E80,'LISTADO ATM'!$A$2:$B$900,2,0)</f>
        <v xml:space="preserve">ATM Oficina Elías Piña </v>
      </c>
      <c r="H80" s="138" t="str">
        <f>VLOOKUP(E80,VIP!$A$2:$O21182,7,FALSE)</f>
        <v>Si</v>
      </c>
      <c r="I80" s="138" t="str">
        <f>VLOOKUP(E80,VIP!$A$2:$O13147,8,FALSE)</f>
        <v>Si</v>
      </c>
      <c r="J80" s="138" t="str">
        <f>VLOOKUP(E80,VIP!$A$2:$O13097,8,FALSE)</f>
        <v>Si</v>
      </c>
      <c r="K80" s="138" t="str">
        <f>VLOOKUP(E80,VIP!$A$2:$O16671,6,0)</f>
        <v>NO</v>
      </c>
      <c r="L80" s="143" t="s">
        <v>2720</v>
      </c>
      <c r="M80" s="93" t="s">
        <v>2437</v>
      </c>
      <c r="N80" s="93" t="s">
        <v>2443</v>
      </c>
      <c r="O80" s="138" t="s">
        <v>2614</v>
      </c>
      <c r="P80" s="143"/>
      <c r="Q80" s="134" t="s">
        <v>2720</v>
      </c>
    </row>
    <row r="81" spans="1:17" s="119" customFormat="1" ht="18" x14ac:dyDescent="0.25">
      <c r="A81" s="138" t="str">
        <f>VLOOKUP(E81,'LISTADO ATM'!$A$2:$C$901,3,0)</f>
        <v>DISTRITO NACIONAL</v>
      </c>
      <c r="B81" s="144" t="s">
        <v>2715</v>
      </c>
      <c r="C81" s="94">
        <v>44463.645590277774</v>
      </c>
      <c r="D81" s="94" t="s">
        <v>2459</v>
      </c>
      <c r="E81" s="136">
        <v>409</v>
      </c>
      <c r="F81" s="138" t="str">
        <f>VLOOKUP(E81,VIP!$A$2:$O16252,2,0)</f>
        <v>DRBR409</v>
      </c>
      <c r="G81" s="138" t="str">
        <f>VLOOKUP(E81,'LISTADO ATM'!$A$2:$B$900,2,0)</f>
        <v xml:space="preserve">ATM Oficina Las Palmas de Herrera I </v>
      </c>
      <c r="H81" s="138" t="str">
        <f>VLOOKUP(E81,VIP!$A$2:$O21213,7,FALSE)</f>
        <v>Si</v>
      </c>
      <c r="I81" s="138" t="str">
        <f>VLOOKUP(E81,VIP!$A$2:$O13178,8,FALSE)</f>
        <v>Si</v>
      </c>
      <c r="J81" s="138" t="str">
        <f>VLOOKUP(E81,VIP!$A$2:$O13128,8,FALSE)</f>
        <v>Si</v>
      </c>
      <c r="K81" s="138" t="str">
        <f>VLOOKUP(E81,VIP!$A$2:$O16702,6,0)</f>
        <v>NO</v>
      </c>
      <c r="L81" s="143" t="s">
        <v>2409</v>
      </c>
      <c r="M81" s="93" t="s">
        <v>2437</v>
      </c>
      <c r="N81" s="93" t="s">
        <v>2443</v>
      </c>
      <c r="O81" s="138" t="s">
        <v>2614</v>
      </c>
      <c r="P81" s="143"/>
      <c r="Q81" s="134" t="s">
        <v>2409</v>
      </c>
    </row>
    <row r="82" spans="1:17" s="119" customFormat="1" ht="18" x14ac:dyDescent="0.25">
      <c r="A82" s="138" t="str">
        <f>VLOOKUP(E82,'LISTADO ATM'!$A$2:$C$901,3,0)</f>
        <v>DISTRITO NACIONAL</v>
      </c>
      <c r="B82" s="144" t="s">
        <v>2716</v>
      </c>
      <c r="C82" s="94">
        <v>44463.643969907411</v>
      </c>
      <c r="D82" s="94" t="s">
        <v>2459</v>
      </c>
      <c r="E82" s="136">
        <v>911</v>
      </c>
      <c r="F82" s="138" t="str">
        <f>VLOOKUP(E82,VIP!$A$2:$O16285,2,0)</f>
        <v>DRBR911</v>
      </c>
      <c r="G82" s="138" t="str">
        <f>VLOOKUP(E82,'LISTADO ATM'!$A$2:$B$900,2,0)</f>
        <v xml:space="preserve">ATM Oficina Venezuela II </v>
      </c>
      <c r="H82" s="138" t="str">
        <f>VLOOKUP(E82,VIP!$A$2:$O21246,7,FALSE)</f>
        <v>Si</v>
      </c>
      <c r="I82" s="138" t="str">
        <f>VLOOKUP(E82,VIP!$A$2:$O13211,8,FALSE)</f>
        <v>Si</v>
      </c>
      <c r="J82" s="138" t="str">
        <f>VLOOKUP(E82,VIP!$A$2:$O13161,8,FALSE)</f>
        <v>Si</v>
      </c>
      <c r="K82" s="138" t="str">
        <f>VLOOKUP(E82,VIP!$A$2:$O16735,6,0)</f>
        <v>SI</v>
      </c>
      <c r="L82" s="143" t="s">
        <v>2409</v>
      </c>
      <c r="M82" s="93" t="s">
        <v>2437</v>
      </c>
      <c r="N82" s="93" t="s">
        <v>2443</v>
      </c>
      <c r="O82" s="138" t="s">
        <v>2614</v>
      </c>
      <c r="P82" s="143"/>
      <c r="Q82" s="134" t="s">
        <v>2409</v>
      </c>
    </row>
    <row r="83" spans="1:17" s="119" customFormat="1" ht="18" x14ac:dyDescent="0.25">
      <c r="A83" s="138" t="str">
        <f>VLOOKUP(E83,'LISTADO ATM'!$A$2:$C$901,3,0)</f>
        <v>DISTRITO NACIONAL</v>
      </c>
      <c r="B83" s="144" t="s">
        <v>2717</v>
      </c>
      <c r="C83" s="94">
        <v>44463.641886574071</v>
      </c>
      <c r="D83" s="94" t="s">
        <v>2459</v>
      </c>
      <c r="E83" s="136">
        <v>437</v>
      </c>
      <c r="F83" s="138" t="str">
        <f>VLOOKUP(E83,VIP!$A$2:$O16257,2,0)</f>
        <v>DRBR437</v>
      </c>
      <c r="G83" s="138" t="str">
        <f>VLOOKUP(E83,'LISTADO ATM'!$A$2:$B$900,2,0)</f>
        <v xml:space="preserve">ATM Autobanco Torre III </v>
      </c>
      <c r="H83" s="138" t="str">
        <f>VLOOKUP(E83,VIP!$A$2:$O21218,7,FALSE)</f>
        <v>Si</v>
      </c>
      <c r="I83" s="138" t="str">
        <f>VLOOKUP(E83,VIP!$A$2:$O13183,8,FALSE)</f>
        <v>Si</v>
      </c>
      <c r="J83" s="138" t="str">
        <f>VLOOKUP(E83,VIP!$A$2:$O13133,8,FALSE)</f>
        <v>Si</v>
      </c>
      <c r="K83" s="138" t="str">
        <f>VLOOKUP(E83,VIP!$A$2:$O16707,6,0)</f>
        <v>SI</v>
      </c>
      <c r="L83" s="143" t="s">
        <v>2409</v>
      </c>
      <c r="M83" s="93" t="s">
        <v>2437</v>
      </c>
      <c r="N83" s="93" t="s">
        <v>2443</v>
      </c>
      <c r="O83" s="138" t="s">
        <v>2614</v>
      </c>
      <c r="P83" s="143"/>
      <c r="Q83" s="134" t="s">
        <v>2409</v>
      </c>
    </row>
    <row r="84" spans="1:17" s="119" customFormat="1" ht="18" x14ac:dyDescent="0.25">
      <c r="A84" s="138" t="str">
        <f>VLOOKUP(E84,'LISTADO ATM'!$A$2:$C$901,3,0)</f>
        <v>SUR</v>
      </c>
      <c r="B84" s="144" t="s">
        <v>2718</v>
      </c>
      <c r="C84" s="94">
        <v>44463.640127314815</v>
      </c>
      <c r="D84" s="94" t="s">
        <v>2459</v>
      </c>
      <c r="E84" s="136">
        <v>750</v>
      </c>
      <c r="F84" s="138" t="str">
        <f>VLOOKUP(E84,VIP!$A$2:$O16276,2,0)</f>
        <v>DRBR265</v>
      </c>
      <c r="G84" s="138" t="str">
        <f>VLOOKUP(E84,'LISTADO ATM'!$A$2:$B$900,2,0)</f>
        <v xml:space="preserve">ATM UNP Duvergé </v>
      </c>
      <c r="H84" s="138" t="str">
        <f>VLOOKUP(E84,VIP!$A$2:$O21237,7,FALSE)</f>
        <v>Si</v>
      </c>
      <c r="I84" s="138" t="str">
        <f>VLOOKUP(E84,VIP!$A$2:$O13202,8,FALSE)</f>
        <v>Si</v>
      </c>
      <c r="J84" s="138" t="str">
        <f>VLOOKUP(E84,VIP!$A$2:$O13152,8,FALSE)</f>
        <v>Si</v>
      </c>
      <c r="K84" s="138" t="str">
        <f>VLOOKUP(E84,VIP!$A$2:$O16726,6,0)</f>
        <v>SI</v>
      </c>
      <c r="L84" s="143" t="s">
        <v>2409</v>
      </c>
      <c r="M84" s="93" t="s">
        <v>2437</v>
      </c>
      <c r="N84" s="93" t="s">
        <v>2443</v>
      </c>
      <c r="O84" s="138" t="s">
        <v>2614</v>
      </c>
      <c r="P84" s="143"/>
      <c r="Q84" s="134" t="s">
        <v>2409</v>
      </c>
    </row>
    <row r="85" spans="1:17" s="119" customFormat="1" ht="18" x14ac:dyDescent="0.25">
      <c r="A85" s="138" t="str">
        <f>VLOOKUP(E85,'LISTADO ATM'!$A$2:$C$901,3,0)</f>
        <v>ESTE</v>
      </c>
      <c r="B85" s="144" t="s">
        <v>2719</v>
      </c>
      <c r="C85" s="94">
        <v>44463.637442129628</v>
      </c>
      <c r="D85" s="94" t="s">
        <v>2459</v>
      </c>
      <c r="E85" s="136">
        <v>158</v>
      </c>
      <c r="F85" s="138" t="str">
        <f>VLOOKUP(E85,VIP!$A$2:$O16242,2,0)</f>
        <v>DRBR158</v>
      </c>
      <c r="G85" s="138" t="str">
        <f>VLOOKUP(E85,'LISTADO ATM'!$A$2:$B$900,2,0)</f>
        <v xml:space="preserve">ATM Oficina Romana Norte </v>
      </c>
      <c r="H85" s="138" t="str">
        <f>VLOOKUP(E85,VIP!$A$2:$O21203,7,FALSE)</f>
        <v>Si</v>
      </c>
      <c r="I85" s="138" t="str">
        <f>VLOOKUP(E85,VIP!$A$2:$O13168,8,FALSE)</f>
        <v>Si</v>
      </c>
      <c r="J85" s="138" t="str">
        <f>VLOOKUP(E85,VIP!$A$2:$O13118,8,FALSE)</f>
        <v>Si</v>
      </c>
      <c r="K85" s="138" t="str">
        <f>VLOOKUP(E85,VIP!$A$2:$O16692,6,0)</f>
        <v>SI</v>
      </c>
      <c r="L85" s="143" t="s">
        <v>2409</v>
      </c>
      <c r="M85" s="93" t="s">
        <v>2437</v>
      </c>
      <c r="N85" s="93" t="s">
        <v>2443</v>
      </c>
      <c r="O85" s="138" t="s">
        <v>2614</v>
      </c>
      <c r="P85" s="143"/>
      <c r="Q85" s="134" t="s">
        <v>2409</v>
      </c>
    </row>
    <row r="86" spans="1:17" s="119" customFormat="1" ht="18" x14ac:dyDescent="0.25">
      <c r="A86" s="138" t="str">
        <f>VLOOKUP(E86,'LISTADO ATM'!$A$2:$C$901,3,0)</f>
        <v>DISTRITO NACIONAL</v>
      </c>
      <c r="B86" s="144" t="s">
        <v>2650</v>
      </c>
      <c r="C86" s="94">
        <v>44463.569780092592</v>
      </c>
      <c r="D86" s="94" t="s">
        <v>2174</v>
      </c>
      <c r="E86" s="136">
        <v>967</v>
      </c>
      <c r="F86" s="138" t="str">
        <f>VLOOKUP(E86,VIP!$A$2:$O16308,2,0)</f>
        <v>DRBR967</v>
      </c>
      <c r="G86" s="138" t="str">
        <f>VLOOKUP(E86,'LISTADO ATM'!$A$2:$B$900,2,0)</f>
        <v xml:space="preserve">ATM UNP Hiper Olé Autopista Duarte </v>
      </c>
      <c r="H86" s="138" t="str">
        <f>VLOOKUP(E86,VIP!$A$2:$O21269,7,FALSE)</f>
        <v>Si</v>
      </c>
      <c r="I86" s="138" t="str">
        <f>VLOOKUP(E86,VIP!$A$2:$O13234,8,FALSE)</f>
        <v>Si</v>
      </c>
      <c r="J86" s="138" t="str">
        <f>VLOOKUP(E86,VIP!$A$2:$O13184,8,FALSE)</f>
        <v>Si</v>
      </c>
      <c r="K86" s="138" t="str">
        <f>VLOOKUP(E86,VIP!$A$2:$O16758,6,0)</f>
        <v>NO</v>
      </c>
      <c r="L86" s="143" t="s">
        <v>2455</v>
      </c>
      <c r="M86" s="93" t="s">
        <v>2437</v>
      </c>
      <c r="N86" s="93" t="s">
        <v>2443</v>
      </c>
      <c r="O86" s="138" t="s">
        <v>2445</v>
      </c>
      <c r="P86" s="143"/>
      <c r="Q86" s="134" t="s">
        <v>2455</v>
      </c>
    </row>
    <row r="87" spans="1:17" s="119" customFormat="1" ht="18" x14ac:dyDescent="0.25">
      <c r="A87" s="138" t="str">
        <f>VLOOKUP(E87,'LISTADO ATM'!$A$2:$C$901,3,0)</f>
        <v>DISTRITO NACIONAL</v>
      </c>
      <c r="B87" s="144" t="s">
        <v>2651</v>
      </c>
      <c r="C87" s="94">
        <v>44463.569201388891</v>
      </c>
      <c r="D87" s="94" t="s">
        <v>2174</v>
      </c>
      <c r="E87" s="136">
        <v>199</v>
      </c>
      <c r="F87" s="138" t="str">
        <f>VLOOKUP(E87,VIP!$A$2:$O16292,2,0)</f>
        <v>DRBR199</v>
      </c>
      <c r="G87" s="138" t="str">
        <f>VLOOKUP(E87,'LISTADO ATM'!$A$2:$B$900,2,0)</f>
        <v xml:space="preserve">ATM S/M Amigo </v>
      </c>
      <c r="H87" s="138" t="str">
        <f>VLOOKUP(E87,VIP!$A$2:$O21253,7,FALSE)</f>
        <v>Si</v>
      </c>
      <c r="I87" s="138" t="str">
        <f>VLOOKUP(E87,VIP!$A$2:$O13218,8,FALSE)</f>
        <v>Si</v>
      </c>
      <c r="J87" s="138" t="str">
        <f>VLOOKUP(E87,VIP!$A$2:$O13168,8,FALSE)</f>
        <v>Si</v>
      </c>
      <c r="K87" s="138" t="str">
        <f>VLOOKUP(E87,VIP!$A$2:$O16742,6,0)</f>
        <v>NO</v>
      </c>
      <c r="L87" s="143" t="s">
        <v>2455</v>
      </c>
      <c r="M87" s="93" t="s">
        <v>2437</v>
      </c>
      <c r="N87" s="93" t="s">
        <v>2443</v>
      </c>
      <c r="O87" s="138" t="s">
        <v>2445</v>
      </c>
      <c r="P87" s="143"/>
      <c r="Q87" s="134" t="s">
        <v>2455</v>
      </c>
    </row>
    <row r="88" spans="1:17" s="119" customFormat="1" ht="18" x14ac:dyDescent="0.25">
      <c r="A88" s="138" t="str">
        <f>VLOOKUP(E88,'LISTADO ATM'!$A$2:$C$901,3,0)</f>
        <v>DISTRITO NACIONAL</v>
      </c>
      <c r="B88" s="144" t="s">
        <v>2652</v>
      </c>
      <c r="C88" s="94">
        <v>44463.568749999999</v>
      </c>
      <c r="D88" s="94" t="s">
        <v>2174</v>
      </c>
      <c r="E88" s="136">
        <v>908</v>
      </c>
      <c r="F88" s="138" t="str">
        <f>VLOOKUP(E88,VIP!$A$2:$O16306,2,0)</f>
        <v>DRBR16D</v>
      </c>
      <c r="G88" s="138" t="str">
        <f>VLOOKUP(E88,'LISTADO ATM'!$A$2:$B$900,2,0)</f>
        <v xml:space="preserve">ATM Oficina Plaza Botánika </v>
      </c>
      <c r="H88" s="138" t="str">
        <f>VLOOKUP(E88,VIP!$A$2:$O21267,7,FALSE)</f>
        <v>Si</v>
      </c>
      <c r="I88" s="138" t="str">
        <f>VLOOKUP(E88,VIP!$A$2:$O13232,8,FALSE)</f>
        <v>Si</v>
      </c>
      <c r="J88" s="138" t="str">
        <f>VLOOKUP(E88,VIP!$A$2:$O13182,8,FALSE)</f>
        <v>Si</v>
      </c>
      <c r="K88" s="138" t="str">
        <f>VLOOKUP(E88,VIP!$A$2:$O16756,6,0)</f>
        <v>NO</v>
      </c>
      <c r="L88" s="143" t="s">
        <v>2455</v>
      </c>
      <c r="M88" s="93" t="s">
        <v>2437</v>
      </c>
      <c r="N88" s="93" t="s">
        <v>2443</v>
      </c>
      <c r="O88" s="138" t="s">
        <v>2445</v>
      </c>
      <c r="P88" s="143"/>
      <c r="Q88" s="134" t="s">
        <v>2455</v>
      </c>
    </row>
    <row r="89" spans="1:17" s="119" customFormat="1" ht="18" x14ac:dyDescent="0.25">
      <c r="A89" s="138" t="str">
        <f>VLOOKUP(E89,'LISTADO ATM'!$A$2:$C$901,3,0)</f>
        <v>NORTE</v>
      </c>
      <c r="B89" s="144" t="s">
        <v>2653</v>
      </c>
      <c r="C89" s="94">
        <v>44463.558368055557</v>
      </c>
      <c r="D89" s="94" t="s">
        <v>2612</v>
      </c>
      <c r="E89" s="136">
        <v>171</v>
      </c>
      <c r="F89" s="138" t="str">
        <f>VLOOKUP(E89,VIP!$A$2:$O16243,2,0)</f>
        <v>DRBR171</v>
      </c>
      <c r="G89" s="138" t="str">
        <f>VLOOKUP(E89,'LISTADO ATM'!$A$2:$B$900,2,0)</f>
        <v xml:space="preserve">ATM Oficina Moca </v>
      </c>
      <c r="H89" s="138" t="str">
        <f>VLOOKUP(E89,VIP!$A$2:$O21204,7,FALSE)</f>
        <v>Si</v>
      </c>
      <c r="I89" s="138" t="str">
        <f>VLOOKUP(E89,VIP!$A$2:$O13169,8,FALSE)</f>
        <v>Si</v>
      </c>
      <c r="J89" s="138" t="str">
        <f>VLOOKUP(E89,VIP!$A$2:$O13119,8,FALSE)</f>
        <v>Si</v>
      </c>
      <c r="K89" s="138" t="str">
        <f>VLOOKUP(E89,VIP!$A$2:$O16693,6,0)</f>
        <v>NO</v>
      </c>
      <c r="L89" s="143" t="s">
        <v>2409</v>
      </c>
      <c r="M89" s="93" t="s">
        <v>2437</v>
      </c>
      <c r="N89" s="93" t="s">
        <v>2443</v>
      </c>
      <c r="O89" s="138" t="s">
        <v>2613</v>
      </c>
      <c r="P89" s="143"/>
      <c r="Q89" s="134" t="s">
        <v>2409</v>
      </c>
    </row>
    <row r="90" spans="1:17" s="119" customFormat="1" ht="18" x14ac:dyDescent="0.25">
      <c r="A90" s="138" t="str">
        <f>VLOOKUP(E90,'LISTADO ATM'!$A$2:$C$901,3,0)</f>
        <v>NORTE</v>
      </c>
      <c r="B90" s="144" t="s">
        <v>2654</v>
      </c>
      <c r="C90" s="94">
        <v>44463.556956018518</v>
      </c>
      <c r="D90" s="94" t="s">
        <v>2612</v>
      </c>
      <c r="E90" s="136">
        <v>986</v>
      </c>
      <c r="F90" s="138" t="str">
        <f>VLOOKUP(E90,VIP!$A$2:$O16288,2,0)</f>
        <v>DRBR986</v>
      </c>
      <c r="G90" s="138" t="str">
        <f>VLOOKUP(E90,'LISTADO ATM'!$A$2:$B$900,2,0)</f>
        <v xml:space="preserve">ATM S/M Jumbo (La Vega) </v>
      </c>
      <c r="H90" s="138" t="str">
        <f>VLOOKUP(E90,VIP!$A$2:$O21249,7,FALSE)</f>
        <v>Si</v>
      </c>
      <c r="I90" s="138" t="str">
        <f>VLOOKUP(E90,VIP!$A$2:$O13214,8,FALSE)</f>
        <v>Si</v>
      </c>
      <c r="J90" s="138" t="str">
        <f>VLOOKUP(E90,VIP!$A$2:$O13164,8,FALSE)</f>
        <v>Si</v>
      </c>
      <c r="K90" s="138" t="str">
        <f>VLOOKUP(E90,VIP!$A$2:$O16738,6,0)</f>
        <v>NO</v>
      </c>
      <c r="L90" s="143" t="s">
        <v>2409</v>
      </c>
      <c r="M90" s="93" t="s">
        <v>2437</v>
      </c>
      <c r="N90" s="93" t="s">
        <v>2443</v>
      </c>
      <c r="O90" s="138" t="s">
        <v>2613</v>
      </c>
      <c r="P90" s="143"/>
      <c r="Q90" s="134" t="s">
        <v>2409</v>
      </c>
    </row>
    <row r="91" spans="1:17" s="119" customFormat="1" ht="18" x14ac:dyDescent="0.25">
      <c r="A91" s="138" t="str">
        <f>VLOOKUP(E91,'LISTADO ATM'!$A$2:$C$901,3,0)</f>
        <v>NORTE</v>
      </c>
      <c r="B91" s="144" t="s">
        <v>2655</v>
      </c>
      <c r="C91" s="94">
        <v>44463.55568287037</v>
      </c>
      <c r="D91" s="94" t="s">
        <v>2612</v>
      </c>
      <c r="E91" s="136">
        <v>402</v>
      </c>
      <c r="F91" s="138" t="str">
        <f>VLOOKUP(E91,VIP!$A$2:$O16251,2,0)</f>
        <v>DRBR402</v>
      </c>
      <c r="G91" s="138" t="str">
        <f>VLOOKUP(E91,'LISTADO ATM'!$A$2:$B$900,2,0)</f>
        <v xml:space="preserve">ATM La Sirena La Vega </v>
      </c>
      <c r="H91" s="138" t="str">
        <f>VLOOKUP(E91,VIP!$A$2:$O21212,7,FALSE)</f>
        <v>Si</v>
      </c>
      <c r="I91" s="138" t="str">
        <f>VLOOKUP(E91,VIP!$A$2:$O13177,8,FALSE)</f>
        <v>Si</v>
      </c>
      <c r="J91" s="138" t="str">
        <f>VLOOKUP(E91,VIP!$A$2:$O13127,8,FALSE)</f>
        <v>Si</v>
      </c>
      <c r="K91" s="138" t="str">
        <f>VLOOKUP(E91,VIP!$A$2:$O16701,6,0)</f>
        <v>NO</v>
      </c>
      <c r="L91" s="143" t="s">
        <v>2409</v>
      </c>
      <c r="M91" s="93" t="s">
        <v>2437</v>
      </c>
      <c r="N91" s="93" t="s">
        <v>2443</v>
      </c>
      <c r="O91" s="138" t="s">
        <v>2613</v>
      </c>
      <c r="P91" s="143"/>
      <c r="Q91" s="134" t="s">
        <v>2409</v>
      </c>
    </row>
    <row r="92" spans="1:17" s="119" customFormat="1" ht="18" x14ac:dyDescent="0.25">
      <c r="A92" s="138" t="str">
        <f>VLOOKUP(E92,'LISTADO ATM'!$A$2:$C$901,3,0)</f>
        <v>NORTE</v>
      </c>
      <c r="B92" s="144" t="s">
        <v>2656</v>
      </c>
      <c r="C92" s="94">
        <v>44463.553865740738</v>
      </c>
      <c r="D92" s="94" t="s">
        <v>2612</v>
      </c>
      <c r="E92" s="136">
        <v>703</v>
      </c>
      <c r="F92" s="138" t="str">
        <f>VLOOKUP(E92,VIP!$A$2:$O16208,2,0)</f>
        <v>DRBR703</v>
      </c>
      <c r="G92" s="138" t="str">
        <f>VLOOKUP(E92,'LISTADO ATM'!$A$2:$B$900,2,0)</f>
        <v xml:space="preserve">ATM Oficina El Mamey Los Hidalgos </v>
      </c>
      <c r="H92" s="138" t="str">
        <f>VLOOKUP(E92,VIP!$A$2:$O21169,7,FALSE)</f>
        <v>Si</v>
      </c>
      <c r="I92" s="138" t="str">
        <f>VLOOKUP(E92,VIP!$A$2:$O13134,8,FALSE)</f>
        <v>Si</v>
      </c>
      <c r="J92" s="138" t="str">
        <f>VLOOKUP(E92,VIP!$A$2:$O13084,8,FALSE)</f>
        <v>Si</v>
      </c>
      <c r="K92" s="138" t="str">
        <f>VLOOKUP(E92,VIP!$A$2:$O16658,6,0)</f>
        <v>NO</v>
      </c>
      <c r="L92" s="143" t="s">
        <v>2433</v>
      </c>
      <c r="M92" s="93" t="s">
        <v>2437</v>
      </c>
      <c r="N92" s="93" t="s">
        <v>2443</v>
      </c>
      <c r="O92" s="138" t="s">
        <v>2613</v>
      </c>
      <c r="P92" s="143"/>
      <c r="Q92" s="134" t="s">
        <v>2433</v>
      </c>
    </row>
    <row r="93" spans="1:17" s="119" customFormat="1" ht="18" x14ac:dyDescent="0.25">
      <c r="A93" s="138" t="str">
        <f>VLOOKUP(E93,'LISTADO ATM'!$A$2:$C$901,3,0)</f>
        <v>ESTE</v>
      </c>
      <c r="B93" s="144" t="s">
        <v>2657</v>
      </c>
      <c r="C93" s="94">
        <v>44463.551840277774</v>
      </c>
      <c r="D93" s="94" t="s">
        <v>2459</v>
      </c>
      <c r="E93" s="136">
        <v>609</v>
      </c>
      <c r="F93" s="138" t="str">
        <f>VLOOKUP(E93,VIP!$A$2:$O16206,2,0)</f>
        <v>DRBR120</v>
      </c>
      <c r="G93" s="138" t="str">
        <f>VLOOKUP(E93,'LISTADO ATM'!$A$2:$B$900,2,0)</f>
        <v xml:space="preserve">ATM S/M Jumbo (San Pedro) </v>
      </c>
      <c r="H93" s="138" t="str">
        <f>VLOOKUP(E93,VIP!$A$2:$O21167,7,FALSE)</f>
        <v>Si</v>
      </c>
      <c r="I93" s="138" t="str">
        <f>VLOOKUP(E93,VIP!$A$2:$O13132,8,FALSE)</f>
        <v>Si</v>
      </c>
      <c r="J93" s="138" t="str">
        <f>VLOOKUP(E93,VIP!$A$2:$O13082,8,FALSE)</f>
        <v>Si</v>
      </c>
      <c r="K93" s="138" t="str">
        <f>VLOOKUP(E93,VIP!$A$2:$O16656,6,0)</f>
        <v>NO</v>
      </c>
      <c r="L93" s="143" t="s">
        <v>2433</v>
      </c>
      <c r="M93" s="93" t="s">
        <v>2437</v>
      </c>
      <c r="N93" s="93" t="s">
        <v>2443</v>
      </c>
      <c r="O93" s="138" t="s">
        <v>2614</v>
      </c>
      <c r="P93" s="143"/>
      <c r="Q93" s="134" t="s">
        <v>2433</v>
      </c>
    </row>
    <row r="94" spans="1:17" s="119" customFormat="1" ht="18" x14ac:dyDescent="0.25">
      <c r="A94" s="138" t="str">
        <f>VLOOKUP(E94,'LISTADO ATM'!$A$2:$C$901,3,0)</f>
        <v>NORTE</v>
      </c>
      <c r="B94" s="144" t="s">
        <v>2658</v>
      </c>
      <c r="C94" s="94">
        <v>44463.550486111111</v>
      </c>
      <c r="D94" s="94" t="s">
        <v>2612</v>
      </c>
      <c r="E94" s="136">
        <v>151</v>
      </c>
      <c r="F94" s="138" t="str">
        <f>VLOOKUP(E94,VIP!$A$2:$O16241,2,0)</f>
        <v>DRBR151</v>
      </c>
      <c r="G94" s="138" t="str">
        <f>VLOOKUP(E94,'LISTADO ATM'!$A$2:$B$900,2,0)</f>
        <v xml:space="preserve">ATM Oficina Nagua </v>
      </c>
      <c r="H94" s="138" t="str">
        <f>VLOOKUP(E94,VIP!$A$2:$O21202,7,FALSE)</f>
        <v>Si</v>
      </c>
      <c r="I94" s="138" t="str">
        <f>VLOOKUP(E94,VIP!$A$2:$O13167,8,FALSE)</f>
        <v>Si</v>
      </c>
      <c r="J94" s="138" t="str">
        <f>VLOOKUP(E94,VIP!$A$2:$O13117,8,FALSE)</f>
        <v>Si</v>
      </c>
      <c r="K94" s="138" t="str">
        <f>VLOOKUP(E94,VIP!$A$2:$O16691,6,0)</f>
        <v>SI</v>
      </c>
      <c r="L94" s="143" t="s">
        <v>2409</v>
      </c>
      <c r="M94" s="93" t="s">
        <v>2437</v>
      </c>
      <c r="N94" s="93" t="s">
        <v>2443</v>
      </c>
      <c r="O94" s="138" t="s">
        <v>2613</v>
      </c>
      <c r="P94" s="143"/>
      <c r="Q94" s="134" t="s">
        <v>2409</v>
      </c>
    </row>
    <row r="95" spans="1:17" s="119" customFormat="1" ht="18" x14ac:dyDescent="0.25">
      <c r="A95" s="138" t="str">
        <f>VLOOKUP(E95,'LISTADO ATM'!$A$2:$C$901,3,0)</f>
        <v>NORTE</v>
      </c>
      <c r="B95" s="144" t="s">
        <v>2659</v>
      </c>
      <c r="C95" s="94">
        <v>44463.509502314817</v>
      </c>
      <c r="D95" s="94" t="s">
        <v>2612</v>
      </c>
      <c r="E95" s="136">
        <v>760</v>
      </c>
      <c r="F95" s="138" t="str">
        <f>VLOOKUP(E95,VIP!$A$2:$O16278,2,0)</f>
        <v>DRBR760</v>
      </c>
      <c r="G95" s="138" t="str">
        <f>VLOOKUP(E95,'LISTADO ATM'!$A$2:$B$900,2,0)</f>
        <v xml:space="preserve">ATM UNP Cruce Guayacanes (Mao) </v>
      </c>
      <c r="H95" s="138" t="str">
        <f>VLOOKUP(E95,VIP!$A$2:$O21239,7,FALSE)</f>
        <v>Si</v>
      </c>
      <c r="I95" s="138" t="str">
        <f>VLOOKUP(E95,VIP!$A$2:$O13204,8,FALSE)</f>
        <v>Si</v>
      </c>
      <c r="J95" s="138" t="str">
        <f>VLOOKUP(E95,VIP!$A$2:$O13154,8,FALSE)</f>
        <v>Si</v>
      </c>
      <c r="K95" s="138" t="str">
        <f>VLOOKUP(E95,VIP!$A$2:$O16728,6,0)</f>
        <v>NO</v>
      </c>
      <c r="L95" s="143" t="s">
        <v>2409</v>
      </c>
      <c r="M95" s="93" t="s">
        <v>2437</v>
      </c>
      <c r="N95" s="93" t="s">
        <v>2443</v>
      </c>
      <c r="O95" s="138" t="s">
        <v>2613</v>
      </c>
      <c r="P95" s="143"/>
      <c r="Q95" s="134" t="s">
        <v>2409</v>
      </c>
    </row>
    <row r="96" spans="1:17" s="119" customFormat="1" ht="18" x14ac:dyDescent="0.25">
      <c r="A96" s="138" t="str">
        <f>VLOOKUP(E96,'LISTADO ATM'!$A$2:$C$901,3,0)</f>
        <v>ESTE</v>
      </c>
      <c r="B96" s="144" t="s">
        <v>2660</v>
      </c>
      <c r="C96" s="94">
        <v>44463.508356481485</v>
      </c>
      <c r="D96" s="94" t="s">
        <v>2459</v>
      </c>
      <c r="E96" s="136">
        <v>630</v>
      </c>
      <c r="F96" s="138" t="str">
        <f>VLOOKUP(E96,VIP!$A$2:$O16267,2,0)</f>
        <v>DRBR112</v>
      </c>
      <c r="G96" s="138" t="str">
        <f>VLOOKUP(E96,'LISTADO ATM'!$A$2:$B$900,2,0)</f>
        <v xml:space="preserve">ATM Oficina Plaza Zaglul (SPM) </v>
      </c>
      <c r="H96" s="138" t="str">
        <f>VLOOKUP(E96,VIP!$A$2:$O21228,7,FALSE)</f>
        <v>Si</v>
      </c>
      <c r="I96" s="138" t="str">
        <f>VLOOKUP(E96,VIP!$A$2:$O13193,8,FALSE)</f>
        <v>Si</v>
      </c>
      <c r="J96" s="138" t="str">
        <f>VLOOKUP(E96,VIP!$A$2:$O13143,8,FALSE)</f>
        <v>Si</v>
      </c>
      <c r="K96" s="138" t="str">
        <f>VLOOKUP(E96,VIP!$A$2:$O16717,6,0)</f>
        <v>NO</v>
      </c>
      <c r="L96" s="143" t="s">
        <v>2409</v>
      </c>
      <c r="M96" s="93" t="s">
        <v>2437</v>
      </c>
      <c r="N96" s="93" t="s">
        <v>2443</v>
      </c>
      <c r="O96" s="138" t="s">
        <v>2614</v>
      </c>
      <c r="P96" s="143"/>
      <c r="Q96" s="134" t="s">
        <v>2409</v>
      </c>
    </row>
    <row r="97" spans="1:17" s="119" customFormat="1" ht="18" x14ac:dyDescent="0.25">
      <c r="A97" s="138" t="str">
        <f>VLOOKUP(E97,'LISTADO ATM'!$A$2:$C$901,3,0)</f>
        <v>DISTRITO NACIONAL</v>
      </c>
      <c r="B97" s="144" t="s">
        <v>2671</v>
      </c>
      <c r="C97" s="94">
        <v>44463.507488425923</v>
      </c>
      <c r="D97" s="94" t="s">
        <v>2440</v>
      </c>
      <c r="E97" s="136">
        <v>958</v>
      </c>
      <c r="F97" s="138" t="str">
        <f>VLOOKUP(E97,VIP!$A$2:$O16286,2,0)</f>
        <v>DRBR958</v>
      </c>
      <c r="G97" s="138" t="str">
        <f>VLOOKUP(E97,'LISTADO ATM'!$A$2:$B$900,2,0)</f>
        <v xml:space="preserve">ATM Olé Aut. San Isidro </v>
      </c>
      <c r="H97" s="138" t="str">
        <f>VLOOKUP(E97,VIP!$A$2:$O21247,7,FALSE)</f>
        <v>Si</v>
      </c>
      <c r="I97" s="138" t="str">
        <f>VLOOKUP(E97,VIP!$A$2:$O13212,8,FALSE)</f>
        <v>Si</v>
      </c>
      <c r="J97" s="138" t="str">
        <f>VLOOKUP(E97,VIP!$A$2:$O13162,8,FALSE)</f>
        <v>Si</v>
      </c>
      <c r="K97" s="138" t="str">
        <f>VLOOKUP(E97,VIP!$A$2:$O16736,6,0)</f>
        <v>NO</v>
      </c>
      <c r="L97" s="143" t="s">
        <v>2409</v>
      </c>
      <c r="M97" s="93" t="s">
        <v>2437</v>
      </c>
      <c r="N97" s="93" t="s">
        <v>2443</v>
      </c>
      <c r="O97" s="138" t="s">
        <v>2444</v>
      </c>
      <c r="P97" s="143"/>
      <c r="Q97" s="134" t="s">
        <v>2409</v>
      </c>
    </row>
    <row r="98" spans="1:17" s="119" customFormat="1" ht="18" x14ac:dyDescent="0.25">
      <c r="A98" s="138" t="str">
        <f>VLOOKUP(E98,'LISTADO ATM'!$A$2:$C$901,3,0)</f>
        <v>NORTE</v>
      </c>
      <c r="B98" s="144" t="s">
        <v>2661</v>
      </c>
      <c r="C98" s="94">
        <v>44463.506145833337</v>
      </c>
      <c r="D98" s="94" t="s">
        <v>2175</v>
      </c>
      <c r="E98" s="136">
        <v>138</v>
      </c>
      <c r="F98" s="138" t="str">
        <f>VLOOKUP(E98,VIP!$A$2:$O16145,2,0)</f>
        <v>DRBR138</v>
      </c>
      <c r="G98" s="138" t="str">
        <f>VLOOKUP(E98,'LISTADO ATM'!$A$2:$B$900,2,0)</f>
        <v xml:space="preserve">ATM UNP Fantino </v>
      </c>
      <c r="H98" s="138" t="str">
        <f>VLOOKUP(E98,VIP!$A$2:$O21106,7,FALSE)</f>
        <v>Si</v>
      </c>
      <c r="I98" s="138" t="str">
        <f>VLOOKUP(E98,VIP!$A$2:$O13071,8,FALSE)</f>
        <v>Si</v>
      </c>
      <c r="J98" s="138" t="str">
        <f>VLOOKUP(E98,VIP!$A$2:$O13021,8,FALSE)</f>
        <v>Si</v>
      </c>
      <c r="K98" s="138" t="str">
        <f>VLOOKUP(E98,VIP!$A$2:$O16595,6,0)</f>
        <v>NO</v>
      </c>
      <c r="L98" s="143" t="s">
        <v>2212</v>
      </c>
      <c r="M98" s="93" t="s">
        <v>2437</v>
      </c>
      <c r="N98" s="93" t="s">
        <v>2443</v>
      </c>
      <c r="O98" s="138" t="s">
        <v>2628</v>
      </c>
      <c r="P98" s="143"/>
      <c r="Q98" s="134" t="s">
        <v>2212</v>
      </c>
    </row>
    <row r="99" spans="1:17" s="119" customFormat="1" ht="18" x14ac:dyDescent="0.25">
      <c r="A99" s="138" t="str">
        <f>VLOOKUP(E99,'LISTADO ATM'!$A$2:$C$901,3,0)</f>
        <v>ESTE</v>
      </c>
      <c r="B99" s="144" t="s">
        <v>2672</v>
      </c>
      <c r="C99" s="94">
        <v>44463.504930555559</v>
      </c>
      <c r="D99" s="94" t="s">
        <v>2440</v>
      </c>
      <c r="E99" s="136">
        <v>104</v>
      </c>
      <c r="F99" s="138" t="str">
        <f>VLOOKUP(E99,VIP!$A$2:$O16235,2,0)</f>
        <v>DRBR104</v>
      </c>
      <c r="G99" s="138" t="str">
        <f>VLOOKUP(E99,'LISTADO ATM'!$A$2:$B$900,2,0)</f>
        <v xml:space="preserve">ATM Jumbo Higuey </v>
      </c>
      <c r="H99" s="138" t="str">
        <f>VLOOKUP(E99,VIP!$A$2:$O21196,7,FALSE)</f>
        <v>Si</v>
      </c>
      <c r="I99" s="138" t="str">
        <f>VLOOKUP(E99,VIP!$A$2:$O13161,8,FALSE)</f>
        <v>Si</v>
      </c>
      <c r="J99" s="138" t="str">
        <f>VLOOKUP(E99,VIP!$A$2:$O13111,8,FALSE)</f>
        <v>Si</v>
      </c>
      <c r="K99" s="138" t="str">
        <f>VLOOKUP(E99,VIP!$A$2:$O16685,6,0)</f>
        <v>NO</v>
      </c>
      <c r="L99" s="143" t="s">
        <v>2409</v>
      </c>
      <c r="M99" s="93" t="s">
        <v>2437</v>
      </c>
      <c r="N99" s="93" t="s">
        <v>2443</v>
      </c>
      <c r="O99" s="138" t="s">
        <v>2444</v>
      </c>
      <c r="P99" s="143"/>
      <c r="Q99" s="134" t="s">
        <v>2409</v>
      </c>
    </row>
    <row r="100" spans="1:17" s="119" customFormat="1" ht="18" x14ac:dyDescent="0.25">
      <c r="A100" s="138" t="str">
        <f>VLOOKUP(E100,'LISTADO ATM'!$A$2:$C$901,3,0)</f>
        <v>NORTE</v>
      </c>
      <c r="B100" s="144" t="s">
        <v>2662</v>
      </c>
      <c r="C100" s="94">
        <v>44463.503958333335</v>
      </c>
      <c r="D100" s="94" t="s">
        <v>2612</v>
      </c>
      <c r="E100" s="136">
        <v>395</v>
      </c>
      <c r="F100" s="138" t="str">
        <f>VLOOKUP(E100,VIP!$A$2:$O16203,2,0)</f>
        <v>DRBR395</v>
      </c>
      <c r="G100" s="138" t="str">
        <f>VLOOKUP(E100,'LISTADO ATM'!$A$2:$B$900,2,0)</f>
        <v xml:space="preserve">ATM UNP Sabana Iglesia </v>
      </c>
      <c r="H100" s="138" t="str">
        <f>VLOOKUP(E100,VIP!$A$2:$O21164,7,FALSE)</f>
        <v>Si</v>
      </c>
      <c r="I100" s="138" t="str">
        <f>VLOOKUP(E100,VIP!$A$2:$O13129,8,FALSE)</f>
        <v>Si</v>
      </c>
      <c r="J100" s="138" t="str">
        <f>VLOOKUP(E100,VIP!$A$2:$O13079,8,FALSE)</f>
        <v>Si</v>
      </c>
      <c r="K100" s="138" t="str">
        <f>VLOOKUP(E100,VIP!$A$2:$O16653,6,0)</f>
        <v>NO</v>
      </c>
      <c r="L100" s="143" t="s">
        <v>2433</v>
      </c>
      <c r="M100" s="93" t="s">
        <v>2437</v>
      </c>
      <c r="N100" s="93" t="s">
        <v>2443</v>
      </c>
      <c r="O100" s="138" t="s">
        <v>2613</v>
      </c>
      <c r="P100" s="143"/>
      <c r="Q100" s="134" t="s">
        <v>2433</v>
      </c>
    </row>
    <row r="101" spans="1:17" s="119" customFormat="1" ht="18" x14ac:dyDescent="0.25">
      <c r="A101" s="138" t="str">
        <f>VLOOKUP(E101,'LISTADO ATM'!$A$2:$C$901,3,0)</f>
        <v>NORTE</v>
      </c>
      <c r="B101" s="144" t="s">
        <v>2663</v>
      </c>
      <c r="C101" s="94">
        <v>44463.501782407409</v>
      </c>
      <c r="D101" s="94" t="s">
        <v>2612</v>
      </c>
      <c r="E101" s="136">
        <v>746</v>
      </c>
      <c r="F101" s="138" t="str">
        <f>VLOOKUP(E101,VIP!$A$2:$O16275,2,0)</f>
        <v>DRBR156</v>
      </c>
      <c r="G101" s="138" t="str">
        <f>VLOOKUP(E101,'LISTADO ATM'!$A$2:$B$900,2,0)</f>
        <v xml:space="preserve">ATM Oficina Las Terrenas </v>
      </c>
      <c r="H101" s="138" t="str">
        <f>VLOOKUP(E101,VIP!$A$2:$O21236,7,FALSE)</f>
        <v>Si</v>
      </c>
      <c r="I101" s="138" t="str">
        <f>VLOOKUP(E101,VIP!$A$2:$O13201,8,FALSE)</f>
        <v>Si</v>
      </c>
      <c r="J101" s="138" t="str">
        <f>VLOOKUP(E101,VIP!$A$2:$O13151,8,FALSE)</f>
        <v>Si</v>
      </c>
      <c r="K101" s="138" t="str">
        <f>VLOOKUP(E101,VIP!$A$2:$O16725,6,0)</f>
        <v>SI</v>
      </c>
      <c r="L101" s="143" t="s">
        <v>2409</v>
      </c>
      <c r="M101" s="93" t="s">
        <v>2437</v>
      </c>
      <c r="N101" s="93" t="s">
        <v>2443</v>
      </c>
      <c r="O101" s="138" t="s">
        <v>2613</v>
      </c>
      <c r="P101" s="143"/>
      <c r="Q101" s="134" t="s">
        <v>2409</v>
      </c>
    </row>
    <row r="102" spans="1:17" s="119" customFormat="1" ht="18" x14ac:dyDescent="0.25">
      <c r="A102" s="138" t="str">
        <f>VLOOKUP(E102,'LISTADO ATM'!$A$2:$C$901,3,0)</f>
        <v>NORTE</v>
      </c>
      <c r="B102" s="144" t="s">
        <v>2664</v>
      </c>
      <c r="C102" s="94">
        <v>44463.499976851854</v>
      </c>
      <c r="D102" s="94" t="s">
        <v>2612</v>
      </c>
      <c r="E102" s="136">
        <v>605</v>
      </c>
      <c r="F102" s="138" t="str">
        <f>VLOOKUP(E102,VIP!$A$2:$O16263,2,0)</f>
        <v>DRBR141</v>
      </c>
      <c r="G102" s="138" t="str">
        <f>VLOOKUP(E102,'LISTADO ATM'!$A$2:$B$900,2,0)</f>
        <v xml:space="preserve">ATM Oficina Bonao I </v>
      </c>
      <c r="H102" s="138" t="str">
        <f>VLOOKUP(E102,VIP!$A$2:$O21224,7,FALSE)</f>
        <v>Si</v>
      </c>
      <c r="I102" s="138" t="str">
        <f>VLOOKUP(E102,VIP!$A$2:$O13189,8,FALSE)</f>
        <v>Si</v>
      </c>
      <c r="J102" s="138" t="str">
        <f>VLOOKUP(E102,VIP!$A$2:$O13139,8,FALSE)</f>
        <v>Si</v>
      </c>
      <c r="K102" s="138" t="str">
        <f>VLOOKUP(E102,VIP!$A$2:$O16713,6,0)</f>
        <v>SI</v>
      </c>
      <c r="L102" s="143" t="s">
        <v>2409</v>
      </c>
      <c r="M102" s="93" t="s">
        <v>2437</v>
      </c>
      <c r="N102" s="93" t="s">
        <v>2443</v>
      </c>
      <c r="O102" s="138" t="s">
        <v>2613</v>
      </c>
      <c r="P102" s="143"/>
      <c r="Q102" s="134" t="s">
        <v>2409</v>
      </c>
    </row>
    <row r="103" spans="1:17" s="119" customFormat="1" ht="18" x14ac:dyDescent="0.25">
      <c r="A103" s="138" t="str">
        <f>VLOOKUP(E103,'LISTADO ATM'!$A$2:$C$901,3,0)</f>
        <v>SUR</v>
      </c>
      <c r="B103" s="144" t="s">
        <v>2673</v>
      </c>
      <c r="C103" s="94">
        <v>44463.498622685183</v>
      </c>
      <c r="D103" s="94" t="s">
        <v>2440</v>
      </c>
      <c r="E103" s="136">
        <v>615</v>
      </c>
      <c r="F103" s="138" t="str">
        <f>VLOOKUP(E103,VIP!$A$2:$O16265,2,0)</f>
        <v>DRBR418</v>
      </c>
      <c r="G103" s="138" t="str">
        <f>VLOOKUP(E103,'LISTADO ATM'!$A$2:$B$900,2,0)</f>
        <v xml:space="preserve">ATM Estación Sunix Cabral (Barahona) </v>
      </c>
      <c r="H103" s="138" t="str">
        <f>VLOOKUP(E103,VIP!$A$2:$O21226,7,FALSE)</f>
        <v>Si</v>
      </c>
      <c r="I103" s="138" t="str">
        <f>VLOOKUP(E103,VIP!$A$2:$O13191,8,FALSE)</f>
        <v>Si</v>
      </c>
      <c r="J103" s="138" t="str">
        <f>VLOOKUP(E103,VIP!$A$2:$O13141,8,FALSE)</f>
        <v>Si</v>
      </c>
      <c r="K103" s="138" t="str">
        <f>VLOOKUP(E103,VIP!$A$2:$O16715,6,0)</f>
        <v>NO</v>
      </c>
      <c r="L103" s="143" t="s">
        <v>2409</v>
      </c>
      <c r="M103" s="93" t="s">
        <v>2437</v>
      </c>
      <c r="N103" s="93" t="s">
        <v>2443</v>
      </c>
      <c r="O103" s="138" t="s">
        <v>2444</v>
      </c>
      <c r="P103" s="143"/>
      <c r="Q103" s="134" t="s">
        <v>2409</v>
      </c>
    </row>
    <row r="104" spans="1:17" s="119" customFormat="1" ht="18" x14ac:dyDescent="0.25">
      <c r="A104" s="138" t="str">
        <f>VLOOKUP(E104,'LISTADO ATM'!$A$2:$C$901,3,0)</f>
        <v>NORTE</v>
      </c>
      <c r="B104" s="144" t="s">
        <v>2665</v>
      </c>
      <c r="C104" s="94">
        <v>44463.497685185182</v>
      </c>
      <c r="D104" s="94" t="s">
        <v>2612</v>
      </c>
      <c r="E104" s="136">
        <v>633</v>
      </c>
      <c r="F104" s="138" t="str">
        <f>VLOOKUP(E104,VIP!$A$2:$O16269,2,0)</f>
        <v>DRBR260</v>
      </c>
      <c r="G104" s="138" t="str">
        <f>VLOOKUP(E104,'LISTADO ATM'!$A$2:$B$900,2,0)</f>
        <v xml:space="preserve">ATM Autobanco Las Colinas </v>
      </c>
      <c r="H104" s="138" t="str">
        <f>VLOOKUP(E104,VIP!$A$2:$O21230,7,FALSE)</f>
        <v>Si</v>
      </c>
      <c r="I104" s="138" t="str">
        <f>VLOOKUP(E104,VIP!$A$2:$O13195,8,FALSE)</f>
        <v>Si</v>
      </c>
      <c r="J104" s="138" t="str">
        <f>VLOOKUP(E104,VIP!$A$2:$O13145,8,FALSE)</f>
        <v>Si</v>
      </c>
      <c r="K104" s="138" t="str">
        <f>VLOOKUP(E104,VIP!$A$2:$O16719,6,0)</f>
        <v>SI</v>
      </c>
      <c r="L104" s="143" t="s">
        <v>2409</v>
      </c>
      <c r="M104" s="93" t="s">
        <v>2437</v>
      </c>
      <c r="N104" s="93" t="s">
        <v>2443</v>
      </c>
      <c r="O104" s="138" t="s">
        <v>2613</v>
      </c>
      <c r="P104" s="143"/>
      <c r="Q104" s="134" t="s">
        <v>2409</v>
      </c>
    </row>
    <row r="105" spans="1:17" ht="18" x14ac:dyDescent="0.25">
      <c r="A105" s="138" t="str">
        <f>VLOOKUP(E105,'LISTADO ATM'!$A$2:$C$901,3,0)</f>
        <v>NORTE</v>
      </c>
      <c r="B105" s="144" t="s">
        <v>2666</v>
      </c>
      <c r="C105" s="94">
        <v>44463.496504629627</v>
      </c>
      <c r="D105" s="94" t="s">
        <v>2459</v>
      </c>
      <c r="E105" s="136">
        <v>348</v>
      </c>
      <c r="F105" s="138" t="str">
        <f>VLOOKUP(E105,VIP!$A$2:$O16248,2,0)</f>
        <v>DRBR348</v>
      </c>
      <c r="G105" s="138" t="str">
        <f>VLOOKUP(E105,'LISTADO ATM'!$A$2:$B$900,2,0)</f>
        <v xml:space="preserve">ATM Oficina Las Terrenas </v>
      </c>
      <c r="H105" s="138" t="str">
        <f>VLOOKUP(E105,VIP!$A$2:$O21209,7,FALSE)</f>
        <v>N/A</v>
      </c>
      <c r="I105" s="138" t="str">
        <f>VLOOKUP(E105,VIP!$A$2:$O13174,8,FALSE)</f>
        <v>N/A</v>
      </c>
      <c r="J105" s="138" t="str">
        <f>VLOOKUP(E105,VIP!$A$2:$O13124,8,FALSE)</f>
        <v>N/A</v>
      </c>
      <c r="K105" s="138" t="str">
        <f>VLOOKUP(E105,VIP!$A$2:$O16698,6,0)</f>
        <v>N/A</v>
      </c>
      <c r="L105" s="143" t="s">
        <v>2409</v>
      </c>
      <c r="M105" s="93" t="s">
        <v>2437</v>
      </c>
      <c r="N105" s="93" t="s">
        <v>2443</v>
      </c>
      <c r="O105" s="138" t="s">
        <v>2614</v>
      </c>
      <c r="P105" s="143"/>
      <c r="Q105" s="134" t="s">
        <v>2409</v>
      </c>
    </row>
    <row r="106" spans="1:17" ht="18" x14ac:dyDescent="0.25">
      <c r="A106" s="138" t="str">
        <f>VLOOKUP(E106,'LISTADO ATM'!$A$2:$C$901,3,0)</f>
        <v>SUR</v>
      </c>
      <c r="B106" s="144" t="s">
        <v>2674</v>
      </c>
      <c r="C106" s="94">
        <v>44463.49554398148</v>
      </c>
      <c r="D106" s="94" t="s">
        <v>2440</v>
      </c>
      <c r="E106" s="136">
        <v>582</v>
      </c>
      <c r="F106" s="138" t="str">
        <f>VLOOKUP(E106,VIP!$A$2:$O16261,2,0)</f>
        <v xml:space="preserve">DRBR582 </v>
      </c>
      <c r="G106" s="138" t="str">
        <f>VLOOKUP(E106,'LISTADO ATM'!$A$2:$B$900,2,0)</f>
        <v>ATM Estación Sabana Yegua</v>
      </c>
      <c r="H106" s="138" t="str">
        <f>VLOOKUP(E106,VIP!$A$2:$O21222,7,FALSE)</f>
        <v>N/A</v>
      </c>
      <c r="I106" s="138" t="str">
        <f>VLOOKUP(E106,VIP!$A$2:$O13187,8,FALSE)</f>
        <v>N/A</v>
      </c>
      <c r="J106" s="138" t="str">
        <f>VLOOKUP(E106,VIP!$A$2:$O13137,8,FALSE)</f>
        <v>N/A</v>
      </c>
      <c r="K106" s="138" t="str">
        <f>VLOOKUP(E106,VIP!$A$2:$O16711,6,0)</f>
        <v>N/A</v>
      </c>
      <c r="L106" s="143" t="s">
        <v>2409</v>
      </c>
      <c r="M106" s="93" t="s">
        <v>2437</v>
      </c>
      <c r="N106" s="93" t="s">
        <v>2443</v>
      </c>
      <c r="O106" s="138" t="s">
        <v>2444</v>
      </c>
      <c r="P106" s="143"/>
      <c r="Q106" s="134" t="s">
        <v>2409</v>
      </c>
    </row>
    <row r="107" spans="1:17" ht="18" x14ac:dyDescent="0.25">
      <c r="A107" s="138" t="str">
        <f>VLOOKUP(E107,'LISTADO ATM'!$A$2:$C$901,3,0)</f>
        <v>ESTE</v>
      </c>
      <c r="B107" s="144" t="s">
        <v>2667</v>
      </c>
      <c r="C107" s="94">
        <v>44463.493437500001</v>
      </c>
      <c r="D107" s="94" t="s">
        <v>2459</v>
      </c>
      <c r="E107" s="136">
        <v>830</v>
      </c>
      <c r="F107" s="138" t="str">
        <f>VLOOKUP(E107,VIP!$A$2:$O16281,2,0)</f>
        <v>DRBR830</v>
      </c>
      <c r="G107" s="138" t="str">
        <f>VLOOKUP(E107,'LISTADO ATM'!$A$2:$B$900,2,0)</f>
        <v xml:space="preserve">ATM UNP Sabana Grande de Boyá </v>
      </c>
      <c r="H107" s="138" t="str">
        <f>VLOOKUP(E107,VIP!$A$2:$O21242,7,FALSE)</f>
        <v>Si</v>
      </c>
      <c r="I107" s="138" t="str">
        <f>VLOOKUP(E107,VIP!$A$2:$O13207,8,FALSE)</f>
        <v>Si</v>
      </c>
      <c r="J107" s="138" t="str">
        <f>VLOOKUP(E107,VIP!$A$2:$O13157,8,FALSE)</f>
        <v>Si</v>
      </c>
      <c r="K107" s="138" t="str">
        <f>VLOOKUP(E107,VIP!$A$2:$O16731,6,0)</f>
        <v>NO</v>
      </c>
      <c r="L107" s="143" t="s">
        <v>2409</v>
      </c>
      <c r="M107" s="93" t="s">
        <v>2437</v>
      </c>
      <c r="N107" s="93" t="s">
        <v>2443</v>
      </c>
      <c r="O107" s="138" t="s">
        <v>2614</v>
      </c>
      <c r="P107" s="143"/>
      <c r="Q107" s="134" t="s">
        <v>2409</v>
      </c>
    </row>
    <row r="108" spans="1:17" ht="18" x14ac:dyDescent="0.25">
      <c r="A108" s="138" t="str">
        <f>VLOOKUP(E108,'LISTADO ATM'!$A$2:$C$901,3,0)</f>
        <v>SUR</v>
      </c>
      <c r="B108" s="144" t="s">
        <v>2668</v>
      </c>
      <c r="C108" s="94">
        <v>44463.469652777778</v>
      </c>
      <c r="D108" s="94" t="s">
        <v>2174</v>
      </c>
      <c r="E108" s="136">
        <v>470</v>
      </c>
      <c r="F108" s="138" t="str">
        <f>VLOOKUP(E108,VIP!$A$2:$O16223,2,0)</f>
        <v>DRBR470</v>
      </c>
      <c r="G108" s="138" t="str">
        <f>VLOOKUP(E108,'LISTADO ATM'!$A$2:$B$900,2,0)</f>
        <v xml:space="preserve">ATM Hospital Taiwán (Azua) </v>
      </c>
      <c r="H108" s="138" t="str">
        <f>VLOOKUP(E108,VIP!$A$2:$O21184,7,FALSE)</f>
        <v>Si</v>
      </c>
      <c r="I108" s="138" t="str">
        <f>VLOOKUP(E108,VIP!$A$2:$O13149,8,FALSE)</f>
        <v>Si</v>
      </c>
      <c r="J108" s="138" t="str">
        <f>VLOOKUP(E108,VIP!$A$2:$O13099,8,FALSE)</f>
        <v>Si</v>
      </c>
      <c r="K108" s="138" t="str">
        <f>VLOOKUP(E108,VIP!$A$2:$O16673,6,0)</f>
        <v>NO</v>
      </c>
      <c r="L108" s="143" t="s">
        <v>2669</v>
      </c>
      <c r="M108" s="93" t="s">
        <v>2437</v>
      </c>
      <c r="N108" s="93" t="s">
        <v>2443</v>
      </c>
      <c r="O108" s="138" t="s">
        <v>2445</v>
      </c>
      <c r="P108" s="143"/>
      <c r="Q108" s="134" t="s">
        <v>2669</v>
      </c>
    </row>
    <row r="109" spans="1:17" ht="18" x14ac:dyDescent="0.25">
      <c r="A109" s="138" t="str">
        <f>VLOOKUP(E109,'LISTADO ATM'!$A$2:$C$901,3,0)</f>
        <v>NORTE</v>
      </c>
      <c r="B109" s="144" t="s">
        <v>2635</v>
      </c>
      <c r="C109" s="94">
        <v>44463.415671296294</v>
      </c>
      <c r="D109" s="94" t="s">
        <v>2175</v>
      </c>
      <c r="E109" s="136">
        <v>292</v>
      </c>
      <c r="F109" s="138" t="str">
        <f>VLOOKUP(E109,VIP!$A$2:$O16155,2,0)</f>
        <v>DRBR292</v>
      </c>
      <c r="G109" s="138" t="str">
        <f>VLOOKUP(E109,'LISTADO ATM'!$A$2:$B$900,2,0)</f>
        <v xml:space="preserve">ATM UNP Castañuelas (Montecristi) </v>
      </c>
      <c r="H109" s="138" t="str">
        <f>VLOOKUP(E109,VIP!$A$2:$O21116,7,FALSE)</f>
        <v>Si</v>
      </c>
      <c r="I109" s="138" t="str">
        <f>VLOOKUP(E109,VIP!$A$2:$O13081,8,FALSE)</f>
        <v>Si</v>
      </c>
      <c r="J109" s="138" t="str">
        <f>VLOOKUP(E109,VIP!$A$2:$O13031,8,FALSE)</f>
        <v>Si</v>
      </c>
      <c r="K109" s="138" t="str">
        <f>VLOOKUP(E109,VIP!$A$2:$O16605,6,0)</f>
        <v>NO</v>
      </c>
      <c r="L109" s="143" t="s">
        <v>2212</v>
      </c>
      <c r="M109" s="93" t="s">
        <v>2437</v>
      </c>
      <c r="N109" s="93" t="s">
        <v>2443</v>
      </c>
      <c r="O109" s="138" t="s">
        <v>2628</v>
      </c>
      <c r="P109" s="143"/>
      <c r="Q109" s="134" t="s">
        <v>2212</v>
      </c>
    </row>
    <row r="110" spans="1:17" ht="18" x14ac:dyDescent="0.25">
      <c r="A110" s="138" t="str">
        <f>VLOOKUP(E110,'LISTADO ATM'!$A$2:$C$901,3,0)</f>
        <v>NORTE</v>
      </c>
      <c r="B110" s="144" t="s">
        <v>2636</v>
      </c>
      <c r="C110" s="94">
        <v>44463.41479166667</v>
      </c>
      <c r="D110" s="94" t="s">
        <v>2175</v>
      </c>
      <c r="E110" s="136">
        <v>77</v>
      </c>
      <c r="F110" s="138" t="str">
        <f>VLOOKUP(E110,VIP!$A$2:$O16141,2,0)</f>
        <v>DRBR077</v>
      </c>
      <c r="G110" s="138" t="str">
        <f>VLOOKUP(E110,'LISTADO ATM'!$A$2:$B$900,2,0)</f>
        <v xml:space="preserve">ATM Oficina Cruce de Imbert </v>
      </c>
      <c r="H110" s="138" t="str">
        <f>VLOOKUP(E110,VIP!$A$2:$O21102,7,FALSE)</f>
        <v>Si</v>
      </c>
      <c r="I110" s="138" t="str">
        <f>VLOOKUP(E110,VIP!$A$2:$O13067,8,FALSE)</f>
        <v>Si</v>
      </c>
      <c r="J110" s="138" t="str">
        <f>VLOOKUP(E110,VIP!$A$2:$O13017,8,FALSE)</f>
        <v>Si</v>
      </c>
      <c r="K110" s="138" t="str">
        <f>VLOOKUP(E110,VIP!$A$2:$O16591,6,0)</f>
        <v>SI</v>
      </c>
      <c r="L110" s="143" t="s">
        <v>2212</v>
      </c>
      <c r="M110" s="93" t="s">
        <v>2437</v>
      </c>
      <c r="N110" s="93" t="s">
        <v>2443</v>
      </c>
      <c r="O110" s="138" t="s">
        <v>2628</v>
      </c>
      <c r="P110" s="143"/>
      <c r="Q110" s="134" t="s">
        <v>2212</v>
      </c>
    </row>
    <row r="111" spans="1:17" ht="18" x14ac:dyDescent="0.25">
      <c r="A111" s="138" t="str">
        <f>VLOOKUP(E111,'LISTADO ATM'!$A$2:$C$901,3,0)</f>
        <v>ESTE</v>
      </c>
      <c r="B111" s="144" t="s">
        <v>2637</v>
      </c>
      <c r="C111" s="94">
        <v>44463.39702546296</v>
      </c>
      <c r="D111" s="94" t="s">
        <v>2459</v>
      </c>
      <c r="E111" s="136">
        <v>776</v>
      </c>
      <c r="F111" s="138" t="str">
        <f>VLOOKUP(E111,VIP!$A$2:$O16280,2,0)</f>
        <v>DRBR03D</v>
      </c>
      <c r="G111" s="138" t="str">
        <f>VLOOKUP(E111,'LISTADO ATM'!$A$2:$B$900,2,0)</f>
        <v xml:space="preserve">ATM Oficina Monte Plata </v>
      </c>
      <c r="H111" s="138" t="str">
        <f>VLOOKUP(E111,VIP!$A$2:$O21241,7,FALSE)</f>
        <v>Si</v>
      </c>
      <c r="I111" s="138" t="str">
        <f>VLOOKUP(E111,VIP!$A$2:$O13206,8,FALSE)</f>
        <v>Si</v>
      </c>
      <c r="J111" s="138" t="str">
        <f>VLOOKUP(E111,VIP!$A$2:$O13156,8,FALSE)</f>
        <v>Si</v>
      </c>
      <c r="K111" s="138" t="str">
        <f>VLOOKUP(E111,VIP!$A$2:$O16730,6,0)</f>
        <v>SI</v>
      </c>
      <c r="L111" s="143" t="s">
        <v>2409</v>
      </c>
      <c r="M111" s="93" t="s">
        <v>2437</v>
      </c>
      <c r="N111" s="93" t="s">
        <v>2443</v>
      </c>
      <c r="O111" s="138" t="s">
        <v>2614</v>
      </c>
      <c r="P111" s="143"/>
      <c r="Q111" s="134" t="s">
        <v>2409</v>
      </c>
    </row>
    <row r="112" spans="1:17" ht="18" x14ac:dyDescent="0.25">
      <c r="A112" s="138" t="str">
        <f>VLOOKUP(E112,'LISTADO ATM'!$A$2:$C$901,3,0)</f>
        <v>DISTRITO NACIONAL</v>
      </c>
      <c r="B112" s="144" t="s">
        <v>2638</v>
      </c>
      <c r="C112" s="94">
        <v>44463.390393518515</v>
      </c>
      <c r="D112" s="94" t="s">
        <v>2174</v>
      </c>
      <c r="E112" s="136">
        <v>39</v>
      </c>
      <c r="F112" s="138" t="str">
        <f>VLOOKUP(E112,VIP!$A$2:$O16181,2,0)</f>
        <v>DRBR039</v>
      </c>
      <c r="G112" s="138" t="str">
        <f>VLOOKUP(E112,'LISTADO ATM'!$A$2:$B$900,2,0)</f>
        <v xml:space="preserve">ATM Oficina Ovando </v>
      </c>
      <c r="H112" s="138" t="str">
        <f>VLOOKUP(E112,VIP!$A$2:$O21142,7,FALSE)</f>
        <v>Si</v>
      </c>
      <c r="I112" s="138" t="str">
        <f>VLOOKUP(E112,VIP!$A$2:$O13107,8,FALSE)</f>
        <v>No</v>
      </c>
      <c r="J112" s="138" t="str">
        <f>VLOOKUP(E112,VIP!$A$2:$O13057,8,FALSE)</f>
        <v>No</v>
      </c>
      <c r="K112" s="138" t="str">
        <f>VLOOKUP(E112,VIP!$A$2:$O16631,6,0)</f>
        <v>NO</v>
      </c>
      <c r="L112" s="143" t="s">
        <v>2238</v>
      </c>
      <c r="M112" s="93" t="s">
        <v>2437</v>
      </c>
      <c r="N112" s="93" t="s">
        <v>2443</v>
      </c>
      <c r="O112" s="138" t="s">
        <v>2445</v>
      </c>
      <c r="P112" s="143"/>
      <c r="Q112" s="134" t="s">
        <v>2238</v>
      </c>
    </row>
    <row r="113" spans="1:17" ht="18" x14ac:dyDescent="0.25">
      <c r="A113" s="138" t="str">
        <f>VLOOKUP(E113,'LISTADO ATM'!$A$2:$C$901,3,0)</f>
        <v>NORTE</v>
      </c>
      <c r="B113" s="144" t="s">
        <v>2639</v>
      </c>
      <c r="C113" s="94">
        <v>44463.388333333336</v>
      </c>
      <c r="D113" s="94" t="s">
        <v>2175</v>
      </c>
      <c r="E113" s="136">
        <v>985</v>
      </c>
      <c r="F113" s="138" t="str">
        <f>VLOOKUP(E113,VIP!$A$2:$O16174,2,0)</f>
        <v>DRBR985</v>
      </c>
      <c r="G113" s="138" t="str">
        <f>VLOOKUP(E113,'LISTADO ATM'!$A$2:$B$900,2,0)</f>
        <v xml:space="preserve">ATM Oficina Dajabón II </v>
      </c>
      <c r="H113" s="138" t="str">
        <f>VLOOKUP(E113,VIP!$A$2:$O21135,7,FALSE)</f>
        <v>Si</v>
      </c>
      <c r="I113" s="138" t="str">
        <f>VLOOKUP(E113,VIP!$A$2:$O13100,8,FALSE)</f>
        <v>Si</v>
      </c>
      <c r="J113" s="138" t="str">
        <f>VLOOKUP(E113,VIP!$A$2:$O13050,8,FALSE)</f>
        <v>Si</v>
      </c>
      <c r="K113" s="138" t="str">
        <f>VLOOKUP(E113,VIP!$A$2:$O16624,6,0)</f>
        <v>NO</v>
      </c>
      <c r="L113" s="143" t="s">
        <v>2212</v>
      </c>
      <c r="M113" s="93" t="s">
        <v>2437</v>
      </c>
      <c r="N113" s="93" t="s">
        <v>2443</v>
      </c>
      <c r="O113" s="138" t="s">
        <v>2628</v>
      </c>
      <c r="P113" s="143"/>
      <c r="Q113" s="134" t="s">
        <v>2212</v>
      </c>
    </row>
    <row r="114" spans="1:17" ht="18" x14ac:dyDescent="0.25">
      <c r="A114" s="138" t="str">
        <f>VLOOKUP(E114,'LISTADO ATM'!$A$2:$C$901,3,0)</f>
        <v>NORTE</v>
      </c>
      <c r="B114" s="144" t="s">
        <v>2640</v>
      </c>
      <c r="C114" s="94">
        <v>44463.387175925927</v>
      </c>
      <c r="D114" s="94" t="s">
        <v>2175</v>
      </c>
      <c r="E114" s="136">
        <v>752</v>
      </c>
      <c r="F114" s="138" t="str">
        <f>VLOOKUP(E114,VIP!$A$2:$O16164,2,0)</f>
        <v>DRBR280</v>
      </c>
      <c r="G114" s="138" t="str">
        <f>VLOOKUP(E114,'LISTADO ATM'!$A$2:$B$900,2,0)</f>
        <v xml:space="preserve">ATM UNP Las Carolinas (La Vega) </v>
      </c>
      <c r="H114" s="138" t="str">
        <f>VLOOKUP(E114,VIP!$A$2:$O21125,7,FALSE)</f>
        <v>Si</v>
      </c>
      <c r="I114" s="138" t="str">
        <f>VLOOKUP(E114,VIP!$A$2:$O13090,8,FALSE)</f>
        <v>Si</v>
      </c>
      <c r="J114" s="138" t="str">
        <f>VLOOKUP(E114,VIP!$A$2:$O13040,8,FALSE)</f>
        <v>Si</v>
      </c>
      <c r="K114" s="138" t="str">
        <f>VLOOKUP(E114,VIP!$A$2:$O16614,6,0)</f>
        <v>SI</v>
      </c>
      <c r="L114" s="143" t="s">
        <v>2212</v>
      </c>
      <c r="M114" s="93" t="s">
        <v>2437</v>
      </c>
      <c r="N114" s="93" t="s">
        <v>2443</v>
      </c>
      <c r="O114" s="138" t="s">
        <v>2628</v>
      </c>
      <c r="P114" s="143"/>
      <c r="Q114" s="134" t="s">
        <v>2212</v>
      </c>
    </row>
    <row r="115" spans="1:17" ht="18" x14ac:dyDescent="0.25">
      <c r="A115" s="138" t="str">
        <f>VLOOKUP(E115,'LISTADO ATM'!$A$2:$C$901,3,0)</f>
        <v>ESTE</v>
      </c>
      <c r="B115" s="144" t="s">
        <v>2641</v>
      </c>
      <c r="C115" s="94">
        <v>44463.386782407404</v>
      </c>
      <c r="D115" s="94" t="s">
        <v>2174</v>
      </c>
      <c r="E115" s="136">
        <v>842</v>
      </c>
      <c r="F115" s="138" t="str">
        <f>VLOOKUP(E115,VIP!$A$2:$O16167,2,0)</f>
        <v>DRBR842</v>
      </c>
      <c r="G115" s="138" t="str">
        <f>VLOOKUP(E115,'LISTADO ATM'!$A$2:$B$900,2,0)</f>
        <v xml:space="preserve">ATM Plaza Orense II (La Romana) </v>
      </c>
      <c r="H115" s="138" t="str">
        <f>VLOOKUP(E115,VIP!$A$2:$O21128,7,FALSE)</f>
        <v>Si</v>
      </c>
      <c r="I115" s="138" t="str">
        <f>VLOOKUP(E115,VIP!$A$2:$O13093,8,FALSE)</f>
        <v>Si</v>
      </c>
      <c r="J115" s="138" t="str">
        <f>VLOOKUP(E115,VIP!$A$2:$O13043,8,FALSE)</f>
        <v>Si</v>
      </c>
      <c r="K115" s="138" t="str">
        <f>VLOOKUP(E115,VIP!$A$2:$O16617,6,0)</f>
        <v>NO</v>
      </c>
      <c r="L115" s="143" t="s">
        <v>2212</v>
      </c>
      <c r="M115" s="93" t="s">
        <v>2437</v>
      </c>
      <c r="N115" s="93" t="s">
        <v>2443</v>
      </c>
      <c r="O115" s="138" t="s">
        <v>2445</v>
      </c>
      <c r="P115" s="143"/>
      <c r="Q115" s="134" t="s">
        <v>2212</v>
      </c>
    </row>
    <row r="116" spans="1:17" ht="18" x14ac:dyDescent="0.25">
      <c r="A116" s="138" t="str">
        <f>VLOOKUP(E116,'LISTADO ATM'!$A$2:$C$901,3,0)</f>
        <v>SUR</v>
      </c>
      <c r="B116" s="144" t="s">
        <v>2642</v>
      </c>
      <c r="C116" s="94">
        <v>44463.384699074071</v>
      </c>
      <c r="D116" s="94" t="s">
        <v>2174</v>
      </c>
      <c r="E116" s="136">
        <v>403</v>
      </c>
      <c r="F116" s="138" t="str">
        <f>VLOOKUP(E116,VIP!$A$2:$O16157,2,0)</f>
        <v>DRBR403</v>
      </c>
      <c r="G116" s="138" t="str">
        <f>VLOOKUP(E116,'LISTADO ATM'!$A$2:$B$900,2,0)</f>
        <v xml:space="preserve">ATM Oficina Vicente Noble </v>
      </c>
      <c r="H116" s="138" t="str">
        <f>VLOOKUP(E116,VIP!$A$2:$O21118,7,FALSE)</f>
        <v>Si</v>
      </c>
      <c r="I116" s="138" t="str">
        <f>VLOOKUP(E116,VIP!$A$2:$O13083,8,FALSE)</f>
        <v>Si</v>
      </c>
      <c r="J116" s="138" t="str">
        <f>VLOOKUP(E116,VIP!$A$2:$O13033,8,FALSE)</f>
        <v>Si</v>
      </c>
      <c r="K116" s="138" t="str">
        <f>VLOOKUP(E116,VIP!$A$2:$O16607,6,0)</f>
        <v>NO</v>
      </c>
      <c r="L116" s="143" t="s">
        <v>2212</v>
      </c>
      <c r="M116" s="93" t="s">
        <v>2437</v>
      </c>
      <c r="N116" s="93" t="s">
        <v>2443</v>
      </c>
      <c r="O116" s="138" t="s">
        <v>2445</v>
      </c>
      <c r="P116" s="143"/>
      <c r="Q116" s="134" t="s">
        <v>2212</v>
      </c>
    </row>
    <row r="117" spans="1:17" ht="18" x14ac:dyDescent="0.25">
      <c r="A117" s="138" t="str">
        <f>VLOOKUP(E117,'LISTADO ATM'!$A$2:$C$901,3,0)</f>
        <v>DISTRITO NACIONAL</v>
      </c>
      <c r="B117" s="144" t="s">
        <v>2643</v>
      </c>
      <c r="C117" s="94">
        <v>44463.383194444446</v>
      </c>
      <c r="D117" s="94" t="s">
        <v>2174</v>
      </c>
      <c r="E117" s="136">
        <v>562</v>
      </c>
      <c r="F117" s="138" t="str">
        <f>VLOOKUP(E117,VIP!$A$2:$O16301,2,0)</f>
        <v>DRBR226</v>
      </c>
      <c r="G117" s="138" t="str">
        <f>VLOOKUP(E117,'LISTADO ATM'!$A$2:$B$900,2,0)</f>
        <v xml:space="preserve">ATM S/M Jumbo Carretera Mella </v>
      </c>
      <c r="H117" s="138" t="str">
        <f>VLOOKUP(E117,VIP!$A$2:$O21262,7,FALSE)</f>
        <v>Si</v>
      </c>
      <c r="I117" s="138" t="str">
        <f>VLOOKUP(E117,VIP!$A$2:$O13227,8,FALSE)</f>
        <v>Si</v>
      </c>
      <c r="J117" s="138" t="str">
        <f>VLOOKUP(E117,VIP!$A$2:$O13177,8,FALSE)</f>
        <v>Si</v>
      </c>
      <c r="K117" s="138" t="str">
        <f>VLOOKUP(E117,VIP!$A$2:$O16751,6,0)</f>
        <v>SI</v>
      </c>
      <c r="L117" s="143" t="s">
        <v>2455</v>
      </c>
      <c r="M117" s="93" t="s">
        <v>2437</v>
      </c>
      <c r="N117" s="93" t="s">
        <v>2443</v>
      </c>
      <c r="O117" s="138" t="s">
        <v>2445</v>
      </c>
      <c r="P117" s="143"/>
      <c r="Q117" s="134" t="s">
        <v>2455</v>
      </c>
    </row>
    <row r="118" spans="1:17" ht="18" x14ac:dyDescent="0.25">
      <c r="A118" s="138" t="str">
        <f>VLOOKUP(E118,'LISTADO ATM'!$A$2:$C$901,3,0)</f>
        <v>SUR</v>
      </c>
      <c r="B118" s="144" t="s">
        <v>2644</v>
      </c>
      <c r="C118" s="94">
        <v>44463.379166666666</v>
      </c>
      <c r="D118" s="94" t="s">
        <v>2459</v>
      </c>
      <c r="E118" s="136">
        <v>576</v>
      </c>
      <c r="F118" s="138" t="str">
        <f>VLOOKUP(E118,VIP!$A$2:$O16192,2,0)</f>
        <v>DRBR576</v>
      </c>
      <c r="G118" s="138" t="str">
        <f>VLOOKUP(E118,'LISTADO ATM'!$A$2:$B$900,2,0)</f>
        <v>ATM Nizao</v>
      </c>
      <c r="H118" s="138">
        <f>VLOOKUP(E118,VIP!$A$2:$O21153,7,FALSE)</f>
        <v>0</v>
      </c>
      <c r="I118" s="138">
        <f>VLOOKUP(E118,VIP!$A$2:$O13118,8,FALSE)</f>
        <v>0</v>
      </c>
      <c r="J118" s="138">
        <f>VLOOKUP(E118,VIP!$A$2:$O13068,8,FALSE)</f>
        <v>0</v>
      </c>
      <c r="K118" s="138">
        <f>VLOOKUP(E118,VIP!$A$2:$O16642,6,0)</f>
        <v>0</v>
      </c>
      <c r="L118" s="143" t="s">
        <v>2625</v>
      </c>
      <c r="M118" s="93" t="s">
        <v>2437</v>
      </c>
      <c r="N118" s="93" t="s">
        <v>2443</v>
      </c>
      <c r="O118" s="138" t="s">
        <v>2614</v>
      </c>
      <c r="P118" s="143"/>
      <c r="Q118" s="134" t="s">
        <v>2649</v>
      </c>
    </row>
    <row r="119" spans="1:17" ht="18" x14ac:dyDescent="0.25">
      <c r="A119" s="138" t="str">
        <f>VLOOKUP(E119,'LISTADO ATM'!$A$2:$C$901,3,0)</f>
        <v>NORTE</v>
      </c>
      <c r="B119" s="144" t="s">
        <v>2645</v>
      </c>
      <c r="C119" s="94">
        <v>44463.376192129632</v>
      </c>
      <c r="D119" s="94" t="s">
        <v>2440</v>
      </c>
      <c r="E119" s="136">
        <v>851</v>
      </c>
      <c r="F119" s="138" t="str">
        <f>VLOOKUP(E119,VIP!$A$2:$O16284,2,0)</f>
        <v>DRBR851</v>
      </c>
      <c r="G119" s="138" t="str">
        <f>VLOOKUP(E119,'LISTADO ATM'!$A$2:$B$900,2,0)</f>
        <v xml:space="preserve">ATM Hospital Vinicio Calventi </v>
      </c>
      <c r="H119" s="138" t="str">
        <f>VLOOKUP(E119,VIP!$A$2:$O21245,7,FALSE)</f>
        <v>Si</v>
      </c>
      <c r="I119" s="138" t="str">
        <f>VLOOKUP(E119,VIP!$A$2:$O13210,8,FALSE)</f>
        <v>Si</v>
      </c>
      <c r="J119" s="138" t="str">
        <f>VLOOKUP(E119,VIP!$A$2:$O13160,8,FALSE)</f>
        <v>Si</v>
      </c>
      <c r="K119" s="138" t="str">
        <f>VLOOKUP(E119,VIP!$A$2:$O16734,6,0)</f>
        <v>NO</v>
      </c>
      <c r="L119" s="143" t="s">
        <v>2409</v>
      </c>
      <c r="M119" s="93" t="s">
        <v>2437</v>
      </c>
      <c r="N119" s="93" t="s">
        <v>2443</v>
      </c>
      <c r="O119" s="138" t="s">
        <v>2444</v>
      </c>
      <c r="P119" s="143"/>
      <c r="Q119" s="134" t="s">
        <v>2409</v>
      </c>
    </row>
    <row r="120" spans="1:17" ht="18" x14ac:dyDescent="0.25">
      <c r="A120" s="138" t="str">
        <f>VLOOKUP(E120,'LISTADO ATM'!$A$2:$C$901,3,0)</f>
        <v>DISTRITO NACIONAL</v>
      </c>
      <c r="B120" s="144" t="s">
        <v>2646</v>
      </c>
      <c r="C120" s="94">
        <v>44463.374432870369</v>
      </c>
      <c r="D120" s="94" t="s">
        <v>2440</v>
      </c>
      <c r="E120" s="136">
        <v>697</v>
      </c>
      <c r="F120" s="138" t="str">
        <f>VLOOKUP(E120,VIP!$A$2:$O16272,2,0)</f>
        <v>DRBR697</v>
      </c>
      <c r="G120" s="138" t="str">
        <f>VLOOKUP(E120,'LISTADO ATM'!$A$2:$B$900,2,0)</f>
        <v>ATM Hipermercado Olé Ciudad Juan Bosch</v>
      </c>
      <c r="H120" s="138" t="str">
        <f>VLOOKUP(E120,VIP!$A$2:$O21233,7,FALSE)</f>
        <v>Si</v>
      </c>
      <c r="I120" s="138" t="str">
        <f>VLOOKUP(E120,VIP!$A$2:$O13198,8,FALSE)</f>
        <v>Si</v>
      </c>
      <c r="J120" s="138" t="str">
        <f>VLOOKUP(E120,VIP!$A$2:$O13148,8,FALSE)</f>
        <v>Si</v>
      </c>
      <c r="K120" s="138" t="str">
        <f>VLOOKUP(E120,VIP!$A$2:$O16722,6,0)</f>
        <v>NO</v>
      </c>
      <c r="L120" s="143" t="s">
        <v>2409</v>
      </c>
      <c r="M120" s="93" t="s">
        <v>2437</v>
      </c>
      <c r="N120" s="93" t="s">
        <v>2443</v>
      </c>
      <c r="O120" s="138" t="s">
        <v>2444</v>
      </c>
      <c r="P120" s="143"/>
      <c r="Q120" s="134" t="s">
        <v>2409</v>
      </c>
    </row>
    <row r="121" spans="1:17" ht="18" x14ac:dyDescent="0.25">
      <c r="A121" s="138" t="str">
        <f>VLOOKUP(E121,'LISTADO ATM'!$A$2:$C$901,3,0)</f>
        <v>NORTE</v>
      </c>
      <c r="B121" s="144" t="s">
        <v>2647</v>
      </c>
      <c r="C121" s="94">
        <v>44463.372453703705</v>
      </c>
      <c r="D121" s="94" t="s">
        <v>2612</v>
      </c>
      <c r="E121" s="136">
        <v>756</v>
      </c>
      <c r="F121" s="138" t="str">
        <f>VLOOKUP(E121,VIP!$A$2:$O16277,2,0)</f>
        <v>DRBR756</v>
      </c>
      <c r="G121" s="138" t="str">
        <f>VLOOKUP(E121,'LISTADO ATM'!$A$2:$B$900,2,0)</f>
        <v xml:space="preserve">ATM UNP Villa La Mata (Cotuí) </v>
      </c>
      <c r="H121" s="138" t="str">
        <f>VLOOKUP(E121,VIP!$A$2:$O21238,7,FALSE)</f>
        <v>Si</v>
      </c>
      <c r="I121" s="138" t="str">
        <f>VLOOKUP(E121,VIP!$A$2:$O13203,8,FALSE)</f>
        <v>Si</v>
      </c>
      <c r="J121" s="138" t="str">
        <f>VLOOKUP(E121,VIP!$A$2:$O13153,8,FALSE)</f>
        <v>Si</v>
      </c>
      <c r="K121" s="138" t="str">
        <f>VLOOKUP(E121,VIP!$A$2:$O16727,6,0)</f>
        <v>NO</v>
      </c>
      <c r="L121" s="143" t="s">
        <v>2409</v>
      </c>
      <c r="M121" s="93" t="s">
        <v>2437</v>
      </c>
      <c r="N121" s="93" t="s">
        <v>2443</v>
      </c>
      <c r="O121" s="138" t="s">
        <v>2613</v>
      </c>
      <c r="P121" s="143"/>
      <c r="Q121" s="134" t="s">
        <v>2409</v>
      </c>
    </row>
    <row r="122" spans="1:17" ht="18" x14ac:dyDescent="0.25">
      <c r="A122" s="138" t="str">
        <f>VLOOKUP(E122,'LISTADO ATM'!$A$2:$C$901,3,0)</f>
        <v>NORTE</v>
      </c>
      <c r="B122" s="144" t="s">
        <v>2648</v>
      </c>
      <c r="C122" s="94">
        <v>44463.371307870373</v>
      </c>
      <c r="D122" s="94" t="s">
        <v>2612</v>
      </c>
      <c r="E122" s="136">
        <v>903</v>
      </c>
      <c r="F122" s="138" t="str">
        <f>VLOOKUP(E122,VIP!$A$2:$O16212,2,0)</f>
        <v>DRBR903</v>
      </c>
      <c r="G122" s="138" t="str">
        <f>VLOOKUP(E122,'LISTADO ATM'!$A$2:$B$900,2,0)</f>
        <v xml:space="preserve">ATM Oficina La Vega Real I </v>
      </c>
      <c r="H122" s="138" t="str">
        <f>VLOOKUP(E122,VIP!$A$2:$O21173,7,FALSE)</f>
        <v>Si</v>
      </c>
      <c r="I122" s="138" t="str">
        <f>VLOOKUP(E122,VIP!$A$2:$O13138,8,FALSE)</f>
        <v>Si</v>
      </c>
      <c r="J122" s="138" t="str">
        <f>VLOOKUP(E122,VIP!$A$2:$O13088,8,FALSE)</f>
        <v>Si</v>
      </c>
      <c r="K122" s="138" t="str">
        <f>VLOOKUP(E122,VIP!$A$2:$O16662,6,0)</f>
        <v>NO</v>
      </c>
      <c r="L122" s="143" t="s">
        <v>2433</v>
      </c>
      <c r="M122" s="93" t="s">
        <v>2437</v>
      </c>
      <c r="N122" s="93" t="s">
        <v>2443</v>
      </c>
      <c r="O122" s="138" t="s">
        <v>2613</v>
      </c>
      <c r="P122" s="143"/>
      <c r="Q122" s="134" t="s">
        <v>2433</v>
      </c>
    </row>
    <row r="123" spans="1:17" ht="18" x14ac:dyDescent="0.25">
      <c r="A123" s="138" t="str">
        <f>VLOOKUP(E123,'LISTADO ATM'!$A$2:$C$901,3,0)</f>
        <v>SUR</v>
      </c>
      <c r="B123" s="144" t="s">
        <v>2632</v>
      </c>
      <c r="C123" s="94">
        <v>44463.328726851854</v>
      </c>
      <c r="D123" s="94" t="s">
        <v>2440</v>
      </c>
      <c r="E123" s="136">
        <v>871</v>
      </c>
      <c r="F123" s="138" t="str">
        <f>VLOOKUP(E123,VIP!$A$2:$O16211,2,0)</f>
        <v>DRBR871</v>
      </c>
      <c r="G123" s="138" t="str">
        <f>VLOOKUP(E123,'LISTADO ATM'!$A$2:$B$900,2,0)</f>
        <v>ATM Plaza Cultural San Juan</v>
      </c>
      <c r="H123" s="138" t="str">
        <f>VLOOKUP(E123,VIP!$A$2:$O21172,7,FALSE)</f>
        <v>N/A</v>
      </c>
      <c r="I123" s="138" t="str">
        <f>VLOOKUP(E123,VIP!$A$2:$O13137,8,FALSE)</f>
        <v>N/A</v>
      </c>
      <c r="J123" s="138" t="str">
        <f>VLOOKUP(E123,VIP!$A$2:$O13087,8,FALSE)</f>
        <v>N/A</v>
      </c>
      <c r="K123" s="138" t="str">
        <f>VLOOKUP(E123,VIP!$A$2:$O16661,6,0)</f>
        <v>N/A</v>
      </c>
      <c r="L123" s="143" t="s">
        <v>2433</v>
      </c>
      <c r="M123" s="93" t="s">
        <v>2437</v>
      </c>
      <c r="N123" s="93" t="s">
        <v>2443</v>
      </c>
      <c r="O123" s="138" t="s">
        <v>2444</v>
      </c>
      <c r="P123" s="143"/>
      <c r="Q123" s="134" t="s">
        <v>2433</v>
      </c>
    </row>
    <row r="124" spans="1:17" ht="18" x14ac:dyDescent="0.25">
      <c r="A124" s="138" t="str">
        <f>VLOOKUP(E124,'LISTADO ATM'!$A$2:$C$901,3,0)</f>
        <v>NORTE</v>
      </c>
      <c r="B124" s="144" t="s">
        <v>2633</v>
      </c>
      <c r="C124" s="94">
        <v>44463.321944444448</v>
      </c>
      <c r="D124" s="94" t="s">
        <v>2612</v>
      </c>
      <c r="E124" s="136">
        <v>687</v>
      </c>
      <c r="F124" s="138" t="str">
        <f>VLOOKUP(E124,VIP!$A$2:$O16271,2,0)</f>
        <v>DRBR687</v>
      </c>
      <c r="G124" s="138" t="str">
        <f>VLOOKUP(E124,'LISTADO ATM'!$A$2:$B$900,2,0)</f>
        <v>ATM Oficina Monterrico II</v>
      </c>
      <c r="H124" s="138" t="str">
        <f>VLOOKUP(E124,VIP!$A$2:$O21232,7,FALSE)</f>
        <v>NO</v>
      </c>
      <c r="I124" s="138" t="str">
        <f>VLOOKUP(E124,VIP!$A$2:$O13197,8,FALSE)</f>
        <v>NO</v>
      </c>
      <c r="J124" s="138" t="str">
        <f>VLOOKUP(E124,VIP!$A$2:$O13147,8,FALSE)</f>
        <v>NO</v>
      </c>
      <c r="K124" s="138" t="str">
        <f>VLOOKUP(E124,VIP!$A$2:$O16721,6,0)</f>
        <v>SI</v>
      </c>
      <c r="L124" s="143" t="s">
        <v>2409</v>
      </c>
      <c r="M124" s="93" t="s">
        <v>2437</v>
      </c>
      <c r="N124" s="93" t="s">
        <v>2443</v>
      </c>
      <c r="O124" s="138" t="s">
        <v>2613</v>
      </c>
      <c r="P124" s="143"/>
      <c r="Q124" s="134" t="s">
        <v>2409</v>
      </c>
    </row>
    <row r="125" spans="1:17" ht="18" x14ac:dyDescent="0.25">
      <c r="A125" s="138" t="str">
        <f>VLOOKUP(E125,'LISTADO ATM'!$A$2:$C$901,3,0)</f>
        <v>ESTE</v>
      </c>
      <c r="B125" s="144" t="s">
        <v>2634</v>
      </c>
      <c r="C125" s="94">
        <v>44463.313634259262</v>
      </c>
      <c r="D125" s="94" t="s">
        <v>2174</v>
      </c>
      <c r="E125" s="136">
        <v>399</v>
      </c>
      <c r="F125" s="138" t="str">
        <f>VLOOKUP(E125,VIP!$A$2:$O16156,2,0)</f>
        <v>DRBR399</v>
      </c>
      <c r="G125" s="138" t="str">
        <f>VLOOKUP(E125,'LISTADO ATM'!$A$2:$B$900,2,0)</f>
        <v xml:space="preserve">ATM Oficina La Romana II </v>
      </c>
      <c r="H125" s="138" t="str">
        <f>VLOOKUP(E125,VIP!$A$2:$O21117,7,FALSE)</f>
        <v>Si</v>
      </c>
      <c r="I125" s="138" t="str">
        <f>VLOOKUP(E125,VIP!$A$2:$O13082,8,FALSE)</f>
        <v>Si</v>
      </c>
      <c r="J125" s="138" t="str">
        <f>VLOOKUP(E125,VIP!$A$2:$O13032,8,FALSE)</f>
        <v>Si</v>
      </c>
      <c r="K125" s="138" t="str">
        <f>VLOOKUP(E125,VIP!$A$2:$O16606,6,0)</f>
        <v>NO</v>
      </c>
      <c r="L125" s="143" t="s">
        <v>2212</v>
      </c>
      <c r="M125" s="93" t="s">
        <v>2437</v>
      </c>
      <c r="N125" s="93" t="s">
        <v>2443</v>
      </c>
      <c r="O125" s="138" t="s">
        <v>2445</v>
      </c>
      <c r="P125" s="143"/>
      <c r="Q125" s="134" t="s">
        <v>2212</v>
      </c>
    </row>
    <row r="126" spans="1:17" ht="18" x14ac:dyDescent="0.25">
      <c r="A126" s="138" t="str">
        <f>VLOOKUP(E126,'LISTADO ATM'!$A$2:$C$901,3,0)</f>
        <v>DISTRITO NACIONAL</v>
      </c>
      <c r="B126" s="144">
        <v>3336036405</v>
      </c>
      <c r="C126" s="94">
        <v>44463.099907407406</v>
      </c>
      <c r="D126" s="94" t="s">
        <v>2440</v>
      </c>
      <c r="E126" s="136">
        <v>744</v>
      </c>
      <c r="F126" s="138" t="str">
        <f>VLOOKUP(E126,VIP!$A$2:$O16195,2,0)</f>
        <v>DRBR289</v>
      </c>
      <c r="G126" s="138" t="str">
        <f>VLOOKUP(E126,'LISTADO ATM'!$A$2:$B$900,2,0)</f>
        <v xml:space="preserve">ATM Multicentro La Sirena Venezuela </v>
      </c>
      <c r="H126" s="138" t="str">
        <f>VLOOKUP(E126,VIP!$A$2:$O21156,7,FALSE)</f>
        <v>Si</v>
      </c>
      <c r="I126" s="138" t="str">
        <f>VLOOKUP(E126,VIP!$A$2:$O13121,8,FALSE)</f>
        <v>Si</v>
      </c>
      <c r="J126" s="138" t="str">
        <f>VLOOKUP(E126,VIP!$A$2:$O13071,8,FALSE)</f>
        <v>Si</v>
      </c>
      <c r="K126" s="138" t="str">
        <f>VLOOKUP(E126,VIP!$A$2:$O16645,6,0)</f>
        <v>SI</v>
      </c>
      <c r="L126" s="143" t="s">
        <v>2625</v>
      </c>
      <c r="M126" s="93" t="s">
        <v>2437</v>
      </c>
      <c r="N126" s="93" t="s">
        <v>2443</v>
      </c>
      <c r="O126" s="138" t="s">
        <v>2444</v>
      </c>
      <c r="P126" s="143"/>
      <c r="Q126" s="134" t="s">
        <v>2625</v>
      </c>
    </row>
    <row r="127" spans="1:17" ht="18" x14ac:dyDescent="0.25">
      <c r="A127" s="138" t="str">
        <f>VLOOKUP(E127,'LISTADO ATM'!$A$2:$C$901,3,0)</f>
        <v>DISTRITO NACIONAL</v>
      </c>
      <c r="B127" s="144">
        <v>3336036404</v>
      </c>
      <c r="C127" s="94">
        <v>44463.096770833334</v>
      </c>
      <c r="D127" s="94" t="s">
        <v>2440</v>
      </c>
      <c r="E127" s="136">
        <v>36</v>
      </c>
      <c r="F127" s="138" t="str">
        <f>VLOOKUP(E127,VIP!$A$2:$O16229,2,0)</f>
        <v>DRBR036</v>
      </c>
      <c r="G127" s="138" t="str">
        <f>VLOOKUP(E127,'LISTADO ATM'!$A$2:$B$900,2,0)</f>
        <v xml:space="preserve">ATM Banco Central </v>
      </c>
      <c r="H127" s="138" t="str">
        <f>VLOOKUP(E127,VIP!$A$2:$O21190,7,FALSE)</f>
        <v>Si</v>
      </c>
      <c r="I127" s="138" t="str">
        <f>VLOOKUP(E127,VIP!$A$2:$O13155,8,FALSE)</f>
        <v>Si</v>
      </c>
      <c r="J127" s="138" t="str">
        <f>VLOOKUP(E127,VIP!$A$2:$O13105,8,FALSE)</f>
        <v>Si</v>
      </c>
      <c r="K127" s="138" t="str">
        <f>VLOOKUP(E127,VIP!$A$2:$O16679,6,0)</f>
        <v>SI</v>
      </c>
      <c r="L127" s="143" t="s">
        <v>2409</v>
      </c>
      <c r="M127" s="93" t="s">
        <v>2437</v>
      </c>
      <c r="N127" s="93" t="s">
        <v>2443</v>
      </c>
      <c r="O127" s="138" t="s">
        <v>2444</v>
      </c>
      <c r="P127" s="143"/>
      <c r="Q127" s="134" t="s">
        <v>2409</v>
      </c>
    </row>
    <row r="128" spans="1:17" ht="18" x14ac:dyDescent="0.25">
      <c r="A128" s="138" t="str">
        <f>VLOOKUP(E128,'LISTADO ATM'!$A$2:$C$901,3,0)</f>
        <v>DISTRITO NACIONAL</v>
      </c>
      <c r="B128" s="144">
        <v>3336036400</v>
      </c>
      <c r="C128" s="94">
        <v>44463.030601851853</v>
      </c>
      <c r="D128" s="94" t="s">
        <v>2174</v>
      </c>
      <c r="E128" s="136">
        <v>568</v>
      </c>
      <c r="F128" s="138" t="str">
        <f>VLOOKUP(E128,VIP!$A$2:$O16183,2,0)</f>
        <v>DRBR01F</v>
      </c>
      <c r="G128" s="138" t="str">
        <f>VLOOKUP(E128,'LISTADO ATM'!$A$2:$B$900,2,0)</f>
        <v xml:space="preserve">ATM Ministerio de Educación </v>
      </c>
      <c r="H128" s="138" t="str">
        <f>VLOOKUP(E128,VIP!$A$2:$O21144,7,FALSE)</f>
        <v>Si</v>
      </c>
      <c r="I128" s="138" t="str">
        <f>VLOOKUP(E128,VIP!$A$2:$O13109,8,FALSE)</f>
        <v>Si</v>
      </c>
      <c r="J128" s="138" t="str">
        <f>VLOOKUP(E128,VIP!$A$2:$O13059,8,FALSE)</f>
        <v>Si</v>
      </c>
      <c r="K128" s="138" t="str">
        <f>VLOOKUP(E128,VIP!$A$2:$O16633,6,0)</f>
        <v>NO</v>
      </c>
      <c r="L128" s="143" t="s">
        <v>2238</v>
      </c>
      <c r="M128" s="93" t="s">
        <v>2437</v>
      </c>
      <c r="N128" s="93" t="s">
        <v>2443</v>
      </c>
      <c r="O128" s="138" t="s">
        <v>2445</v>
      </c>
      <c r="P128" s="143"/>
      <c r="Q128" s="134" t="s">
        <v>2238</v>
      </c>
    </row>
    <row r="129" spans="1:17" ht="18" x14ac:dyDescent="0.25">
      <c r="A129" s="138" t="str">
        <f>VLOOKUP(E129,'LISTADO ATM'!$A$2:$C$901,3,0)</f>
        <v>DISTRITO NACIONAL</v>
      </c>
      <c r="B129" s="144">
        <v>3336036399</v>
      </c>
      <c r="C129" s="94">
        <v>44463.029293981483</v>
      </c>
      <c r="D129" s="94" t="s">
        <v>2174</v>
      </c>
      <c r="E129" s="136">
        <v>349</v>
      </c>
      <c r="F129" s="138" t="str">
        <f>VLOOKUP(E129,VIP!$A$2:$O16222,2,0)</f>
        <v>DRBR349</v>
      </c>
      <c r="G129" s="138" t="str">
        <f>VLOOKUP(E129,'LISTADO ATM'!$A$2:$B$900,2,0)</f>
        <v>ATM SENASA</v>
      </c>
      <c r="H129" s="138" t="str">
        <f>VLOOKUP(E129,VIP!$A$2:$O21183,7,FALSE)</f>
        <v>Si</v>
      </c>
      <c r="I129" s="138" t="str">
        <f>VLOOKUP(E129,VIP!$A$2:$O13148,8,FALSE)</f>
        <v>Si</v>
      </c>
      <c r="J129" s="138" t="str">
        <f>VLOOKUP(E129,VIP!$A$2:$O13098,8,FALSE)</f>
        <v>Si</v>
      </c>
      <c r="K129" s="138" t="str">
        <f>VLOOKUP(E129,VIP!$A$2:$O16672,6,0)</f>
        <v>NO</v>
      </c>
      <c r="L129" s="143" t="s">
        <v>2626</v>
      </c>
      <c r="M129" s="93" t="s">
        <v>2437</v>
      </c>
      <c r="N129" s="93" t="s">
        <v>2443</v>
      </c>
      <c r="O129" s="138" t="s">
        <v>2445</v>
      </c>
      <c r="P129" s="143"/>
      <c r="Q129" s="134" t="s">
        <v>2626</v>
      </c>
    </row>
    <row r="130" spans="1:17" ht="18" x14ac:dyDescent="0.25">
      <c r="A130" s="138" t="str">
        <f>VLOOKUP(E130,'LISTADO ATM'!$A$2:$C$901,3,0)</f>
        <v>NORTE</v>
      </c>
      <c r="B130" s="144">
        <v>3336036397</v>
      </c>
      <c r="C130" s="94">
        <v>44463.00099537037</v>
      </c>
      <c r="D130" s="94" t="s">
        <v>2459</v>
      </c>
      <c r="E130" s="136">
        <v>3</v>
      </c>
      <c r="F130" s="138" t="str">
        <f>VLOOKUP(E130,VIP!$A$2:$O16224,2,0)</f>
        <v>DRBR003</v>
      </c>
      <c r="G130" s="138" t="str">
        <f>VLOOKUP(E130,'LISTADO ATM'!$A$2:$B$900,2,0)</f>
        <v>ATM Autoservicio La Vega Real</v>
      </c>
      <c r="H130" s="138" t="str">
        <f>VLOOKUP(E130,VIP!$A$2:$O21185,7,FALSE)</f>
        <v>Si</v>
      </c>
      <c r="I130" s="138" t="str">
        <f>VLOOKUP(E130,VIP!$A$2:$O13150,8,FALSE)</f>
        <v>Si</v>
      </c>
      <c r="J130" s="138" t="str">
        <f>VLOOKUP(E130,VIP!$A$2:$O13100,8,FALSE)</f>
        <v>Si</v>
      </c>
      <c r="K130" s="138" t="str">
        <f>VLOOKUP(E130,VIP!$A$2:$O16674,6,0)</f>
        <v>NO</v>
      </c>
      <c r="L130" s="143" t="s">
        <v>2409</v>
      </c>
      <c r="M130" s="93" t="s">
        <v>2437</v>
      </c>
      <c r="N130" s="93" t="s">
        <v>2443</v>
      </c>
      <c r="O130" s="138" t="s">
        <v>2630</v>
      </c>
      <c r="P130" s="143"/>
      <c r="Q130" s="134" t="s">
        <v>2409</v>
      </c>
    </row>
    <row r="131" spans="1:17" ht="18" x14ac:dyDescent="0.25">
      <c r="A131" s="138" t="str">
        <f>VLOOKUP(E131,'LISTADO ATM'!$A$2:$C$901,3,0)</f>
        <v>SUR</v>
      </c>
      <c r="B131" s="144">
        <v>3336036389</v>
      </c>
      <c r="C131" s="94">
        <v>44462.936932870369</v>
      </c>
      <c r="D131" s="94" t="s">
        <v>2174</v>
      </c>
      <c r="E131" s="136">
        <v>252</v>
      </c>
      <c r="F131" s="138" t="str">
        <f>VLOOKUP(E131,VIP!$A$2:$O16153,2,0)</f>
        <v>DRBR252</v>
      </c>
      <c r="G131" s="138" t="str">
        <f>VLOOKUP(E131,'LISTADO ATM'!$A$2:$B$900,2,0)</f>
        <v xml:space="preserve">ATM Banco Agrícola (Barahona) </v>
      </c>
      <c r="H131" s="138" t="str">
        <f>VLOOKUP(E131,VIP!$A$2:$O21114,7,FALSE)</f>
        <v>Si</v>
      </c>
      <c r="I131" s="138" t="str">
        <f>VLOOKUP(E131,VIP!$A$2:$O13079,8,FALSE)</f>
        <v>Si</v>
      </c>
      <c r="J131" s="138" t="str">
        <f>VLOOKUP(E131,VIP!$A$2:$O13029,8,FALSE)</f>
        <v>Si</v>
      </c>
      <c r="K131" s="138" t="str">
        <f>VLOOKUP(E131,VIP!$A$2:$O16603,6,0)</f>
        <v>NO</v>
      </c>
      <c r="L131" s="143" t="s">
        <v>2212</v>
      </c>
      <c r="M131" s="93" t="s">
        <v>2437</v>
      </c>
      <c r="N131" s="93" t="s">
        <v>2443</v>
      </c>
      <c r="O131" s="138" t="s">
        <v>2445</v>
      </c>
      <c r="P131" s="143"/>
      <c r="Q131" s="134" t="s">
        <v>2212</v>
      </c>
    </row>
    <row r="132" spans="1:17" ht="18" x14ac:dyDescent="0.25">
      <c r="A132" s="138" t="str">
        <f>VLOOKUP(E132,'LISTADO ATM'!$A$2:$C$901,3,0)</f>
        <v>ESTE</v>
      </c>
      <c r="B132" s="144">
        <v>3336036381</v>
      </c>
      <c r="C132" s="94">
        <v>44462.922523148147</v>
      </c>
      <c r="D132" s="94" t="s">
        <v>2174</v>
      </c>
      <c r="E132" s="136">
        <v>912</v>
      </c>
      <c r="F132" s="138" t="str">
        <f>VLOOKUP(E132,VIP!$A$2:$O16170,2,0)</f>
        <v>DRBR973</v>
      </c>
      <c r="G132" s="138" t="str">
        <f>VLOOKUP(E132,'LISTADO ATM'!$A$2:$B$900,2,0)</f>
        <v xml:space="preserve">ATM Oficina San Pedro II </v>
      </c>
      <c r="H132" s="138" t="str">
        <f>VLOOKUP(E132,VIP!$A$2:$O21131,7,FALSE)</f>
        <v>Si</v>
      </c>
      <c r="I132" s="138" t="str">
        <f>VLOOKUP(E132,VIP!$A$2:$O13096,8,FALSE)</f>
        <v>Si</v>
      </c>
      <c r="J132" s="138" t="str">
        <f>VLOOKUP(E132,VIP!$A$2:$O13046,8,FALSE)</f>
        <v>Si</v>
      </c>
      <c r="K132" s="138" t="str">
        <f>VLOOKUP(E132,VIP!$A$2:$O16620,6,0)</f>
        <v>SI</v>
      </c>
      <c r="L132" s="143" t="s">
        <v>2212</v>
      </c>
      <c r="M132" s="93" t="s">
        <v>2437</v>
      </c>
      <c r="N132" s="93" t="s">
        <v>2443</v>
      </c>
      <c r="O132" s="138" t="s">
        <v>2445</v>
      </c>
      <c r="P132" s="143"/>
      <c r="Q132" s="134" t="s">
        <v>2212</v>
      </c>
    </row>
    <row r="133" spans="1:17" ht="18" x14ac:dyDescent="0.25">
      <c r="A133" s="138" t="str">
        <f>VLOOKUP(E133,'LISTADO ATM'!$A$2:$C$901,3,0)</f>
        <v>SUR</v>
      </c>
      <c r="B133" s="144">
        <v>3336036379</v>
      </c>
      <c r="C133" s="94">
        <v>44462.921319444446</v>
      </c>
      <c r="D133" s="94" t="s">
        <v>2459</v>
      </c>
      <c r="E133" s="136">
        <v>619</v>
      </c>
      <c r="F133" s="138" t="str">
        <f>VLOOKUP(E133,VIP!$A$2:$O16193,2,0)</f>
        <v>DRBR619</v>
      </c>
      <c r="G133" s="138" t="str">
        <f>VLOOKUP(E133,'LISTADO ATM'!$A$2:$B$900,2,0)</f>
        <v xml:space="preserve">ATM Academia P.N. Hatillo (San Cristóbal) </v>
      </c>
      <c r="H133" s="138" t="str">
        <f>VLOOKUP(E133,VIP!$A$2:$O21154,7,FALSE)</f>
        <v>Si</v>
      </c>
      <c r="I133" s="138" t="str">
        <f>VLOOKUP(E133,VIP!$A$2:$O13119,8,FALSE)</f>
        <v>Si</v>
      </c>
      <c r="J133" s="138" t="str">
        <f>VLOOKUP(E133,VIP!$A$2:$O13069,8,FALSE)</f>
        <v>Si</v>
      </c>
      <c r="K133" s="138" t="str">
        <f>VLOOKUP(E133,VIP!$A$2:$O16643,6,0)</f>
        <v>NO</v>
      </c>
      <c r="L133" s="143" t="s">
        <v>2625</v>
      </c>
      <c r="M133" s="93" t="s">
        <v>2437</v>
      </c>
      <c r="N133" s="93" t="s">
        <v>2443</v>
      </c>
      <c r="O133" s="138" t="s">
        <v>2614</v>
      </c>
      <c r="P133" s="143"/>
      <c r="Q133" s="134" t="s">
        <v>2625</v>
      </c>
    </row>
    <row r="134" spans="1:17" ht="18" x14ac:dyDescent="0.25">
      <c r="A134" s="138" t="str">
        <f>VLOOKUP(E134,'LISTADO ATM'!$A$2:$C$901,3,0)</f>
        <v>SUR</v>
      </c>
      <c r="B134" s="144">
        <v>3336036378</v>
      </c>
      <c r="C134" s="94">
        <v>44462.920057870368</v>
      </c>
      <c r="D134" s="94" t="s">
        <v>2174</v>
      </c>
      <c r="E134" s="136">
        <v>766</v>
      </c>
      <c r="F134" s="138" t="str">
        <f>VLOOKUP(E134,VIP!$A$2:$O16165,2,0)</f>
        <v>DRBR440</v>
      </c>
      <c r="G134" s="138" t="str">
        <f>VLOOKUP(E134,'LISTADO ATM'!$A$2:$B$900,2,0)</f>
        <v xml:space="preserve">ATM Oficina Azua II </v>
      </c>
      <c r="H134" s="138" t="str">
        <f>VLOOKUP(E134,VIP!$A$2:$O21126,7,FALSE)</f>
        <v>Si</v>
      </c>
      <c r="I134" s="138" t="str">
        <f>VLOOKUP(E134,VIP!$A$2:$O13091,8,FALSE)</f>
        <v>Si</v>
      </c>
      <c r="J134" s="138" t="str">
        <f>VLOOKUP(E134,VIP!$A$2:$O13041,8,FALSE)</f>
        <v>Si</v>
      </c>
      <c r="K134" s="138" t="str">
        <f>VLOOKUP(E134,VIP!$A$2:$O16615,6,0)</f>
        <v>SI</v>
      </c>
      <c r="L134" s="143" t="s">
        <v>2212</v>
      </c>
      <c r="M134" s="93" t="s">
        <v>2437</v>
      </c>
      <c r="N134" s="93" t="s">
        <v>2443</v>
      </c>
      <c r="O134" s="138" t="s">
        <v>2445</v>
      </c>
      <c r="P134" s="143"/>
      <c r="Q134" s="134" t="s">
        <v>2212</v>
      </c>
    </row>
    <row r="135" spans="1:17" ht="18" x14ac:dyDescent="0.25">
      <c r="A135" s="138" t="str">
        <f>VLOOKUP(E135,'LISTADO ATM'!$A$2:$C$901,3,0)</f>
        <v>DISTRITO NACIONAL</v>
      </c>
      <c r="B135" s="144">
        <v>3336036377</v>
      </c>
      <c r="C135" s="94">
        <v>44462.919502314813</v>
      </c>
      <c r="D135" s="94" t="s">
        <v>2459</v>
      </c>
      <c r="E135" s="136">
        <v>354</v>
      </c>
      <c r="F135" s="138" t="str">
        <f>VLOOKUP(E135,VIP!$A$2:$O16250,2,0)</f>
        <v>DRBR354</v>
      </c>
      <c r="G135" s="138" t="str">
        <f>VLOOKUP(E135,'LISTADO ATM'!$A$2:$B$900,2,0)</f>
        <v xml:space="preserve">ATM Oficina Núñez de Cáceres II </v>
      </c>
      <c r="H135" s="138" t="str">
        <f>VLOOKUP(E135,VIP!$A$2:$O21211,7,FALSE)</f>
        <v>Si</v>
      </c>
      <c r="I135" s="138" t="str">
        <f>VLOOKUP(E135,VIP!$A$2:$O13176,8,FALSE)</f>
        <v>Si</v>
      </c>
      <c r="J135" s="138" t="str">
        <f>VLOOKUP(E135,VIP!$A$2:$O13126,8,FALSE)</f>
        <v>Si</v>
      </c>
      <c r="K135" s="138" t="str">
        <f>VLOOKUP(E135,VIP!$A$2:$O16700,6,0)</f>
        <v>NO</v>
      </c>
      <c r="L135" s="143" t="s">
        <v>2409</v>
      </c>
      <c r="M135" s="93" t="s">
        <v>2437</v>
      </c>
      <c r="N135" s="93" t="s">
        <v>2443</v>
      </c>
      <c r="O135" s="138" t="s">
        <v>2630</v>
      </c>
      <c r="P135" s="143"/>
      <c r="Q135" s="134" t="s">
        <v>2409</v>
      </c>
    </row>
    <row r="136" spans="1:17" ht="18" x14ac:dyDescent="0.25">
      <c r="A136" s="138" t="str">
        <f>VLOOKUP(E136,'LISTADO ATM'!$A$2:$C$901,3,0)</f>
        <v>NORTE</v>
      </c>
      <c r="B136" s="144">
        <v>3336036374</v>
      </c>
      <c r="C136" s="94">
        <v>44462.914849537039</v>
      </c>
      <c r="D136" s="94" t="s">
        <v>2175</v>
      </c>
      <c r="E136" s="136">
        <v>257</v>
      </c>
      <c r="F136" s="138" t="str">
        <f>VLOOKUP(E136,VIP!$A$2:$O16154,2,0)</f>
        <v>DRBR257</v>
      </c>
      <c r="G136" s="138" t="str">
        <f>VLOOKUP(E136,'LISTADO ATM'!$A$2:$B$900,2,0)</f>
        <v xml:space="preserve">ATM S/M Pola (Santiago) </v>
      </c>
      <c r="H136" s="138" t="str">
        <f>VLOOKUP(E136,VIP!$A$2:$O21115,7,FALSE)</f>
        <v>Si</v>
      </c>
      <c r="I136" s="138" t="str">
        <f>VLOOKUP(E136,VIP!$A$2:$O13080,8,FALSE)</f>
        <v>Si</v>
      </c>
      <c r="J136" s="138" t="str">
        <f>VLOOKUP(E136,VIP!$A$2:$O13030,8,FALSE)</f>
        <v>Si</v>
      </c>
      <c r="K136" s="138" t="str">
        <f>VLOOKUP(E136,VIP!$A$2:$O16604,6,0)</f>
        <v>NO</v>
      </c>
      <c r="L136" s="143" t="s">
        <v>2212</v>
      </c>
      <c r="M136" s="93" t="s">
        <v>2437</v>
      </c>
      <c r="N136" s="93" t="s">
        <v>2443</v>
      </c>
      <c r="O136" s="138" t="s">
        <v>2622</v>
      </c>
      <c r="P136" s="143"/>
      <c r="Q136" s="134" t="s">
        <v>2212</v>
      </c>
    </row>
    <row r="137" spans="1:17" ht="18" x14ac:dyDescent="0.25">
      <c r="A137" s="138" t="str">
        <f>VLOOKUP(E137,'LISTADO ATM'!$A$2:$C$901,3,0)</f>
        <v>DISTRITO NACIONAL</v>
      </c>
      <c r="B137" s="144">
        <v>3336036373</v>
      </c>
      <c r="C137" s="94">
        <v>44462.901203703703</v>
      </c>
      <c r="D137" s="94" t="s">
        <v>2174</v>
      </c>
      <c r="E137" s="136">
        <v>244</v>
      </c>
      <c r="F137" s="138" t="str">
        <f>VLOOKUP(E137,VIP!$A$2:$O16152,2,0)</f>
        <v>DRBR244</v>
      </c>
      <c r="G137" s="138" t="str">
        <f>VLOOKUP(E137,'LISTADO ATM'!$A$2:$B$900,2,0)</f>
        <v xml:space="preserve">ATM Ministerio de Hacienda (antiguo Finanzas) </v>
      </c>
      <c r="H137" s="138" t="str">
        <f>VLOOKUP(E137,VIP!$A$2:$O21113,7,FALSE)</f>
        <v>Si</v>
      </c>
      <c r="I137" s="138" t="str">
        <f>VLOOKUP(E137,VIP!$A$2:$O13078,8,FALSE)</f>
        <v>Si</v>
      </c>
      <c r="J137" s="138" t="str">
        <f>VLOOKUP(E137,VIP!$A$2:$O13028,8,FALSE)</f>
        <v>Si</v>
      </c>
      <c r="K137" s="138" t="str">
        <f>VLOOKUP(E137,VIP!$A$2:$O16602,6,0)</f>
        <v>NO</v>
      </c>
      <c r="L137" s="143" t="s">
        <v>2212</v>
      </c>
      <c r="M137" s="93" t="s">
        <v>2437</v>
      </c>
      <c r="N137" s="93" t="s">
        <v>2443</v>
      </c>
      <c r="O137" s="138" t="s">
        <v>2445</v>
      </c>
      <c r="P137" s="143"/>
      <c r="Q137" s="134" t="s">
        <v>2212</v>
      </c>
    </row>
    <row r="138" spans="1:17" ht="18" x14ac:dyDescent="0.25">
      <c r="A138" s="138" t="str">
        <f>VLOOKUP(E138,'LISTADO ATM'!$A$2:$C$901,3,0)</f>
        <v>DISTRITO NACIONAL</v>
      </c>
      <c r="B138" s="144">
        <v>3336036372</v>
      </c>
      <c r="C138" s="94">
        <v>44462.899050925924</v>
      </c>
      <c r="D138" s="94" t="s">
        <v>2174</v>
      </c>
      <c r="E138" s="136">
        <v>232</v>
      </c>
      <c r="F138" s="138" t="str">
        <f>VLOOKUP(E138,VIP!$A$2:$O16151,2,0)</f>
        <v>DRBR232</v>
      </c>
      <c r="G138" s="138" t="str">
        <f>VLOOKUP(E138,'LISTADO ATM'!$A$2:$B$900,2,0)</f>
        <v xml:space="preserve">ATM S/M Nacional Charles de Gaulle </v>
      </c>
      <c r="H138" s="138" t="str">
        <f>VLOOKUP(E138,VIP!$A$2:$O21112,7,FALSE)</f>
        <v>Si</v>
      </c>
      <c r="I138" s="138" t="str">
        <f>VLOOKUP(E138,VIP!$A$2:$O13077,8,FALSE)</f>
        <v>Si</v>
      </c>
      <c r="J138" s="138" t="str">
        <f>VLOOKUP(E138,VIP!$A$2:$O13027,8,FALSE)</f>
        <v>Si</v>
      </c>
      <c r="K138" s="138" t="str">
        <f>VLOOKUP(E138,VIP!$A$2:$O16601,6,0)</f>
        <v>SI</v>
      </c>
      <c r="L138" s="143" t="s">
        <v>2212</v>
      </c>
      <c r="M138" s="93" t="s">
        <v>2437</v>
      </c>
      <c r="N138" s="93" t="s">
        <v>2443</v>
      </c>
      <c r="O138" s="138" t="s">
        <v>2445</v>
      </c>
      <c r="P138" s="143"/>
      <c r="Q138" s="134" t="s">
        <v>2212</v>
      </c>
    </row>
    <row r="139" spans="1:17" ht="18" x14ac:dyDescent="0.25">
      <c r="A139" s="138" t="str">
        <f>VLOOKUP(E139,'LISTADO ATM'!$A$2:$C$901,3,0)</f>
        <v>DISTRITO NACIONAL</v>
      </c>
      <c r="B139" s="144">
        <v>3336036371</v>
      </c>
      <c r="C139" s="94">
        <v>44462.897557870368</v>
      </c>
      <c r="D139" s="94" t="s">
        <v>2174</v>
      </c>
      <c r="E139" s="136">
        <v>224</v>
      </c>
      <c r="F139" s="138" t="str">
        <f>VLOOKUP(E139,VIP!$A$2:$O16150,2,0)</f>
        <v>DRBR224</v>
      </c>
      <c r="G139" s="138" t="str">
        <f>VLOOKUP(E139,'LISTADO ATM'!$A$2:$B$900,2,0)</f>
        <v xml:space="preserve">ATM S/M Nacional El Millón (Núñez de Cáceres) </v>
      </c>
      <c r="H139" s="138" t="str">
        <f>VLOOKUP(E139,VIP!$A$2:$O21111,7,FALSE)</f>
        <v>Si</v>
      </c>
      <c r="I139" s="138" t="str">
        <f>VLOOKUP(E139,VIP!$A$2:$O13076,8,FALSE)</f>
        <v>Si</v>
      </c>
      <c r="J139" s="138" t="str">
        <f>VLOOKUP(E139,VIP!$A$2:$O13026,8,FALSE)</f>
        <v>Si</v>
      </c>
      <c r="K139" s="138" t="str">
        <f>VLOOKUP(E139,VIP!$A$2:$O16600,6,0)</f>
        <v>SI</v>
      </c>
      <c r="L139" s="143" t="s">
        <v>2212</v>
      </c>
      <c r="M139" s="93" t="s">
        <v>2437</v>
      </c>
      <c r="N139" s="93" t="s">
        <v>2443</v>
      </c>
      <c r="O139" s="138" t="s">
        <v>2445</v>
      </c>
      <c r="P139" s="143"/>
      <c r="Q139" s="134" t="s">
        <v>2212</v>
      </c>
    </row>
    <row r="140" spans="1:17" ht="18" x14ac:dyDescent="0.25">
      <c r="A140" s="138" t="str">
        <f>VLOOKUP(E140,'LISTADO ATM'!$A$2:$C$901,3,0)</f>
        <v>NORTE</v>
      </c>
      <c r="B140" s="144">
        <v>3336036370</v>
      </c>
      <c r="C140" s="94">
        <v>44462.896238425928</v>
      </c>
      <c r="D140" s="94" t="s">
        <v>2175</v>
      </c>
      <c r="E140" s="136">
        <v>172</v>
      </c>
      <c r="F140" s="138" t="str">
        <f>VLOOKUP(E140,VIP!$A$2:$O16147,2,0)</f>
        <v>DRBR172</v>
      </c>
      <c r="G140" s="138" t="str">
        <f>VLOOKUP(E140,'LISTADO ATM'!$A$2:$B$900,2,0)</f>
        <v xml:space="preserve">ATM UNP Guaucí </v>
      </c>
      <c r="H140" s="138" t="str">
        <f>VLOOKUP(E140,VIP!$A$2:$O21108,7,FALSE)</f>
        <v>Si</v>
      </c>
      <c r="I140" s="138" t="str">
        <f>VLOOKUP(E140,VIP!$A$2:$O13073,8,FALSE)</f>
        <v>Si</v>
      </c>
      <c r="J140" s="138" t="str">
        <f>VLOOKUP(E140,VIP!$A$2:$O13023,8,FALSE)</f>
        <v>Si</v>
      </c>
      <c r="K140" s="138" t="str">
        <f>VLOOKUP(E140,VIP!$A$2:$O16597,6,0)</f>
        <v>NO</v>
      </c>
      <c r="L140" s="143" t="s">
        <v>2212</v>
      </c>
      <c r="M140" s="93" t="s">
        <v>2437</v>
      </c>
      <c r="N140" s="93" t="s">
        <v>2443</v>
      </c>
      <c r="O140" s="138" t="s">
        <v>2622</v>
      </c>
      <c r="P140" s="143"/>
      <c r="Q140" s="134" t="s">
        <v>2212</v>
      </c>
    </row>
    <row r="141" spans="1:17" ht="18" x14ac:dyDescent="0.25">
      <c r="A141" s="138" t="str">
        <f>VLOOKUP(E141,'LISTADO ATM'!$A$2:$C$901,3,0)</f>
        <v>DISTRITO NACIONAL</v>
      </c>
      <c r="B141" s="144">
        <v>3336036367</v>
      </c>
      <c r="C141" s="94">
        <v>44462.891006944446</v>
      </c>
      <c r="D141" s="94" t="s">
        <v>2174</v>
      </c>
      <c r="E141" s="136">
        <v>943</v>
      </c>
      <c r="F141" s="138" t="str">
        <f>VLOOKUP(E141,VIP!$A$2:$O16172,2,0)</f>
        <v>DRBR16K</v>
      </c>
      <c r="G141" s="138" t="str">
        <f>VLOOKUP(E141,'LISTADO ATM'!$A$2:$B$900,2,0)</f>
        <v xml:space="preserve">ATM Oficina Tránsito Terreste </v>
      </c>
      <c r="H141" s="138" t="str">
        <f>VLOOKUP(E141,VIP!$A$2:$O21133,7,FALSE)</f>
        <v>Si</v>
      </c>
      <c r="I141" s="138" t="str">
        <f>VLOOKUP(E141,VIP!$A$2:$O13098,8,FALSE)</f>
        <v>Si</v>
      </c>
      <c r="J141" s="138" t="str">
        <f>VLOOKUP(E141,VIP!$A$2:$O13048,8,FALSE)</f>
        <v>Si</v>
      </c>
      <c r="K141" s="138" t="str">
        <f>VLOOKUP(E141,VIP!$A$2:$O16622,6,0)</f>
        <v>NO</v>
      </c>
      <c r="L141" s="143" t="s">
        <v>2212</v>
      </c>
      <c r="M141" s="93" t="s">
        <v>2437</v>
      </c>
      <c r="N141" s="93" t="s">
        <v>2443</v>
      </c>
      <c r="O141" s="138" t="s">
        <v>2445</v>
      </c>
      <c r="P141" s="143"/>
      <c r="Q141" s="134" t="s">
        <v>2212</v>
      </c>
    </row>
    <row r="142" spans="1:17" ht="18" x14ac:dyDescent="0.25">
      <c r="A142" s="138" t="str">
        <f>VLOOKUP(E142,'LISTADO ATM'!$A$2:$C$901,3,0)</f>
        <v>DISTRITO NACIONAL</v>
      </c>
      <c r="B142" s="144">
        <v>3336036366</v>
      </c>
      <c r="C142" s="94">
        <v>44462.889664351853</v>
      </c>
      <c r="D142" s="94" t="s">
        <v>2174</v>
      </c>
      <c r="E142" s="136">
        <v>694</v>
      </c>
      <c r="F142" s="138" t="str">
        <f>VLOOKUP(E142,VIP!$A$2:$O16163,2,0)</f>
        <v>DRBR694</v>
      </c>
      <c r="G142" s="138" t="str">
        <f>VLOOKUP(E142,'LISTADO ATM'!$A$2:$B$900,2,0)</f>
        <v>ATM Optica 27 de Febrero</v>
      </c>
      <c r="H142" s="138" t="str">
        <f>VLOOKUP(E142,VIP!$A$2:$O21124,7,FALSE)</f>
        <v>Si</v>
      </c>
      <c r="I142" s="138" t="str">
        <f>VLOOKUP(E142,VIP!$A$2:$O13089,8,FALSE)</f>
        <v>Si</v>
      </c>
      <c r="J142" s="138" t="str">
        <f>VLOOKUP(E142,VIP!$A$2:$O13039,8,FALSE)</f>
        <v>Si</v>
      </c>
      <c r="K142" s="138" t="str">
        <f>VLOOKUP(E142,VIP!$A$2:$O16613,6,0)</f>
        <v>NO</v>
      </c>
      <c r="L142" s="143" t="s">
        <v>2212</v>
      </c>
      <c r="M142" s="93" t="s">
        <v>2437</v>
      </c>
      <c r="N142" s="93" t="s">
        <v>2443</v>
      </c>
      <c r="O142" s="138" t="s">
        <v>2445</v>
      </c>
      <c r="P142" s="143"/>
      <c r="Q142" s="134" t="s">
        <v>2212</v>
      </c>
    </row>
    <row r="143" spans="1:17" ht="18" x14ac:dyDescent="0.25">
      <c r="A143" s="138" t="str">
        <f>VLOOKUP(E143,'LISTADO ATM'!$A$2:$C$901,3,0)</f>
        <v>SUR</v>
      </c>
      <c r="B143" s="144">
        <v>3336036365</v>
      </c>
      <c r="C143" s="94">
        <v>44462.873287037037</v>
      </c>
      <c r="D143" s="94" t="s">
        <v>2174</v>
      </c>
      <c r="E143" s="136">
        <v>455</v>
      </c>
      <c r="F143" s="138" t="str">
        <f>VLOOKUP(E143,VIP!$A$2:$O16158,2,0)</f>
        <v>DRBR455</v>
      </c>
      <c r="G143" s="138" t="str">
        <f>VLOOKUP(E143,'LISTADO ATM'!$A$2:$B$900,2,0)</f>
        <v xml:space="preserve">ATM Oficina Baní II </v>
      </c>
      <c r="H143" s="138" t="str">
        <f>VLOOKUP(E143,VIP!$A$2:$O21119,7,FALSE)</f>
        <v>Si</v>
      </c>
      <c r="I143" s="138" t="str">
        <f>VLOOKUP(E143,VIP!$A$2:$O13084,8,FALSE)</f>
        <v>Si</v>
      </c>
      <c r="J143" s="138" t="str">
        <f>VLOOKUP(E143,VIP!$A$2:$O13034,8,FALSE)</f>
        <v>Si</v>
      </c>
      <c r="K143" s="138" t="str">
        <f>VLOOKUP(E143,VIP!$A$2:$O16608,6,0)</f>
        <v>NO</v>
      </c>
      <c r="L143" s="143" t="s">
        <v>2212</v>
      </c>
      <c r="M143" s="93" t="s">
        <v>2437</v>
      </c>
      <c r="N143" s="93" t="s">
        <v>2443</v>
      </c>
      <c r="O143" s="138" t="s">
        <v>2445</v>
      </c>
      <c r="P143" s="143"/>
      <c r="Q143" s="134" t="s">
        <v>2212</v>
      </c>
    </row>
    <row r="144" spans="1:17" ht="18" x14ac:dyDescent="0.25">
      <c r="A144" s="138" t="str">
        <f>VLOOKUP(E144,'LISTADO ATM'!$A$2:$C$901,3,0)</f>
        <v>SUR</v>
      </c>
      <c r="B144" s="144">
        <v>3336036364</v>
      </c>
      <c r="C144" s="94">
        <v>44462.871458333335</v>
      </c>
      <c r="D144" s="94" t="s">
        <v>2174</v>
      </c>
      <c r="E144" s="136">
        <v>131</v>
      </c>
      <c r="F144" s="138" t="str">
        <f>VLOOKUP(E144,VIP!$A$2:$O16143,2,0)</f>
        <v>DRBR131</v>
      </c>
      <c r="G144" s="138" t="str">
        <f>VLOOKUP(E144,'LISTADO ATM'!$A$2:$B$900,2,0)</f>
        <v xml:space="preserve">ATM Oficina Baní I </v>
      </c>
      <c r="H144" s="138" t="str">
        <f>VLOOKUP(E144,VIP!$A$2:$O21104,7,FALSE)</f>
        <v>Si</v>
      </c>
      <c r="I144" s="138" t="str">
        <f>VLOOKUP(E144,VIP!$A$2:$O13069,8,FALSE)</f>
        <v>Si</v>
      </c>
      <c r="J144" s="138" t="str">
        <f>VLOOKUP(E144,VIP!$A$2:$O13019,8,FALSE)</f>
        <v>Si</v>
      </c>
      <c r="K144" s="138" t="str">
        <f>VLOOKUP(E144,VIP!$A$2:$O16593,6,0)</f>
        <v>NO</v>
      </c>
      <c r="L144" s="143" t="s">
        <v>2212</v>
      </c>
      <c r="M144" s="93" t="s">
        <v>2437</v>
      </c>
      <c r="N144" s="93" t="s">
        <v>2443</v>
      </c>
      <c r="O144" s="138" t="s">
        <v>2445</v>
      </c>
      <c r="P144" s="143"/>
      <c r="Q144" s="134" t="s">
        <v>2212</v>
      </c>
    </row>
    <row r="145" spans="1:17" ht="18" x14ac:dyDescent="0.25">
      <c r="A145" s="138" t="str">
        <f>VLOOKUP(E145,'LISTADO ATM'!$A$2:$C$901,3,0)</f>
        <v>DISTRITO NACIONAL</v>
      </c>
      <c r="B145" s="144">
        <v>3336036361</v>
      </c>
      <c r="C145" s="94">
        <v>44462.85837962963</v>
      </c>
      <c r="D145" s="94" t="s">
        <v>2174</v>
      </c>
      <c r="E145" s="136">
        <v>281</v>
      </c>
      <c r="F145" s="138" t="str">
        <f>VLOOKUP(E145,VIP!$A$2:$O16295,2,0)</f>
        <v>DRBR737</v>
      </c>
      <c r="G145" s="138" t="str">
        <f>VLOOKUP(E145,'LISTADO ATM'!$A$2:$B$900,2,0)</f>
        <v xml:space="preserve">ATM S/M Pola Independencia </v>
      </c>
      <c r="H145" s="138" t="str">
        <f>VLOOKUP(E145,VIP!$A$2:$O21256,7,FALSE)</f>
        <v>Si</v>
      </c>
      <c r="I145" s="138" t="str">
        <f>VLOOKUP(E145,VIP!$A$2:$O13221,8,FALSE)</f>
        <v>Si</v>
      </c>
      <c r="J145" s="138" t="str">
        <f>VLOOKUP(E145,VIP!$A$2:$O13171,8,FALSE)</f>
        <v>Si</v>
      </c>
      <c r="K145" s="138" t="str">
        <f>VLOOKUP(E145,VIP!$A$2:$O16745,6,0)</f>
        <v>NO</v>
      </c>
      <c r="L145" s="143" t="s">
        <v>2455</v>
      </c>
      <c r="M145" s="93" t="s">
        <v>2437</v>
      </c>
      <c r="N145" s="93" t="s">
        <v>2443</v>
      </c>
      <c r="O145" s="138" t="s">
        <v>2445</v>
      </c>
      <c r="P145" s="143"/>
      <c r="Q145" s="134" t="s">
        <v>2455</v>
      </c>
    </row>
    <row r="146" spans="1:17" ht="18" x14ac:dyDescent="0.25">
      <c r="A146" s="138" t="str">
        <f>VLOOKUP(E146,'LISTADO ATM'!$A$2:$C$901,3,0)</f>
        <v>SUR</v>
      </c>
      <c r="B146" s="144">
        <v>3336036360</v>
      </c>
      <c r="C146" s="94">
        <v>44462.856192129628</v>
      </c>
      <c r="D146" s="94" t="s">
        <v>2459</v>
      </c>
      <c r="E146" s="136">
        <v>48</v>
      </c>
      <c r="F146" s="138" t="str">
        <f>VLOOKUP(E146,VIP!$A$2:$O16231,2,0)</f>
        <v>DRBR048</v>
      </c>
      <c r="G146" s="138" t="str">
        <f>VLOOKUP(E146,'LISTADO ATM'!$A$2:$B$900,2,0)</f>
        <v xml:space="preserve">ATM Autoservicio Neiba I </v>
      </c>
      <c r="H146" s="138" t="str">
        <f>VLOOKUP(E146,VIP!$A$2:$O21192,7,FALSE)</f>
        <v>Si</v>
      </c>
      <c r="I146" s="138" t="str">
        <f>VLOOKUP(E146,VIP!$A$2:$O13157,8,FALSE)</f>
        <v>Si</v>
      </c>
      <c r="J146" s="138" t="str">
        <f>VLOOKUP(E146,VIP!$A$2:$O13107,8,FALSE)</f>
        <v>Si</v>
      </c>
      <c r="K146" s="138" t="str">
        <f>VLOOKUP(E146,VIP!$A$2:$O16681,6,0)</f>
        <v>SI</v>
      </c>
      <c r="L146" s="143" t="s">
        <v>2409</v>
      </c>
      <c r="M146" s="93" t="s">
        <v>2437</v>
      </c>
      <c r="N146" s="93" t="s">
        <v>2443</v>
      </c>
      <c r="O146" s="138" t="s">
        <v>2630</v>
      </c>
      <c r="P146" s="143"/>
      <c r="Q146" s="134" t="s">
        <v>2409</v>
      </c>
    </row>
    <row r="147" spans="1:17" ht="18" x14ac:dyDescent="0.25">
      <c r="A147" s="138" t="str">
        <f>VLOOKUP(E147,'LISTADO ATM'!$A$2:$C$901,3,0)</f>
        <v>SUR</v>
      </c>
      <c r="B147" s="144">
        <v>3336036358</v>
      </c>
      <c r="C147" s="94">
        <v>44462.85428240741</v>
      </c>
      <c r="D147" s="94" t="s">
        <v>2459</v>
      </c>
      <c r="E147" s="136">
        <v>984</v>
      </c>
      <c r="F147" s="138" t="str">
        <f>VLOOKUP(E147,VIP!$A$2:$O16287,2,0)</f>
        <v>DRBR984</v>
      </c>
      <c r="G147" s="138" t="str">
        <f>VLOOKUP(E147,'LISTADO ATM'!$A$2:$B$900,2,0)</f>
        <v xml:space="preserve">ATM Oficina Neiba II </v>
      </c>
      <c r="H147" s="138" t="str">
        <f>VLOOKUP(E147,VIP!$A$2:$O21248,7,FALSE)</f>
        <v>Si</v>
      </c>
      <c r="I147" s="138" t="str">
        <f>VLOOKUP(E147,VIP!$A$2:$O13213,8,FALSE)</f>
        <v>Si</v>
      </c>
      <c r="J147" s="138" t="str">
        <f>VLOOKUP(E147,VIP!$A$2:$O13163,8,FALSE)</f>
        <v>Si</v>
      </c>
      <c r="K147" s="138" t="str">
        <f>VLOOKUP(E147,VIP!$A$2:$O16737,6,0)</f>
        <v>NO</v>
      </c>
      <c r="L147" s="143" t="s">
        <v>2409</v>
      </c>
      <c r="M147" s="93" t="s">
        <v>2437</v>
      </c>
      <c r="N147" s="93" t="s">
        <v>2443</v>
      </c>
      <c r="O147" s="138" t="s">
        <v>2630</v>
      </c>
      <c r="P147" s="143"/>
      <c r="Q147" s="134" t="s">
        <v>2409</v>
      </c>
    </row>
    <row r="148" spans="1:17" ht="18" x14ac:dyDescent="0.25">
      <c r="A148" s="138" t="str">
        <f>VLOOKUP(E148,'LISTADO ATM'!$A$2:$C$901,3,0)</f>
        <v>ESTE</v>
      </c>
      <c r="B148" s="144">
        <v>3336036356</v>
      </c>
      <c r="C148" s="94">
        <v>44462.847824074073</v>
      </c>
      <c r="D148" s="94" t="s">
        <v>2440</v>
      </c>
      <c r="E148" s="136">
        <v>294</v>
      </c>
      <c r="F148" s="138" t="str">
        <f>VLOOKUP(E148,VIP!$A$2:$O16245,2,0)</f>
        <v>DRBR294</v>
      </c>
      <c r="G148" s="138" t="str">
        <f>VLOOKUP(E148,'LISTADO ATM'!$A$2:$B$900,2,0)</f>
        <v xml:space="preserve">ATM Plaza Zaglul San Pedro II </v>
      </c>
      <c r="H148" s="138" t="str">
        <f>VLOOKUP(E148,VIP!$A$2:$O21206,7,FALSE)</f>
        <v>Si</v>
      </c>
      <c r="I148" s="138" t="str">
        <f>VLOOKUP(E148,VIP!$A$2:$O13171,8,FALSE)</f>
        <v>Si</v>
      </c>
      <c r="J148" s="138" t="str">
        <f>VLOOKUP(E148,VIP!$A$2:$O13121,8,FALSE)</f>
        <v>Si</v>
      </c>
      <c r="K148" s="138" t="str">
        <f>VLOOKUP(E148,VIP!$A$2:$O16695,6,0)</f>
        <v>NO</v>
      </c>
      <c r="L148" s="143" t="s">
        <v>2409</v>
      </c>
      <c r="M148" s="93" t="s">
        <v>2437</v>
      </c>
      <c r="N148" s="93" t="s">
        <v>2443</v>
      </c>
      <c r="O148" s="138" t="s">
        <v>2444</v>
      </c>
      <c r="P148" s="143"/>
      <c r="Q148" s="134" t="s">
        <v>2409</v>
      </c>
    </row>
    <row r="149" spans="1:17" ht="18" x14ac:dyDescent="0.25">
      <c r="A149" s="138" t="str">
        <f>VLOOKUP(E149,'LISTADO ATM'!$A$2:$C$901,3,0)</f>
        <v>DISTRITO NACIONAL</v>
      </c>
      <c r="B149" s="144">
        <v>3336036301</v>
      </c>
      <c r="C149" s="94">
        <v>44462.826481481483</v>
      </c>
      <c r="D149" s="94" t="s">
        <v>2174</v>
      </c>
      <c r="E149" s="136">
        <v>932</v>
      </c>
      <c r="F149" s="138" t="str">
        <f>VLOOKUP(E149,VIP!$A$2:$O16171,2,0)</f>
        <v>DRBR01E</v>
      </c>
      <c r="G149" s="138" t="str">
        <f>VLOOKUP(E149,'LISTADO ATM'!$A$2:$B$900,2,0)</f>
        <v xml:space="preserve">ATM Banco Agrícola </v>
      </c>
      <c r="H149" s="138" t="str">
        <f>VLOOKUP(E149,VIP!$A$2:$O21132,7,FALSE)</f>
        <v>Si</v>
      </c>
      <c r="I149" s="138" t="str">
        <f>VLOOKUP(E149,VIP!$A$2:$O13097,8,FALSE)</f>
        <v>Si</v>
      </c>
      <c r="J149" s="138" t="str">
        <f>VLOOKUP(E149,VIP!$A$2:$O13047,8,FALSE)</f>
        <v>Si</v>
      </c>
      <c r="K149" s="138" t="str">
        <f>VLOOKUP(E149,VIP!$A$2:$O16621,6,0)</f>
        <v>NO</v>
      </c>
      <c r="L149" s="143" t="s">
        <v>2212</v>
      </c>
      <c r="M149" s="93" t="s">
        <v>2437</v>
      </c>
      <c r="N149" s="93" t="s">
        <v>2443</v>
      </c>
      <c r="O149" s="138" t="s">
        <v>2445</v>
      </c>
      <c r="P149" s="143"/>
      <c r="Q149" s="134" t="s">
        <v>2212</v>
      </c>
    </row>
    <row r="150" spans="1:17" ht="18" x14ac:dyDescent="0.25">
      <c r="A150" s="138" t="str">
        <f>VLOOKUP(E150,'LISTADO ATM'!$A$2:$C$901,3,0)</f>
        <v>NORTE</v>
      </c>
      <c r="B150" s="144">
        <v>3336036346</v>
      </c>
      <c r="C150" s="94">
        <v>44462.816284722219</v>
      </c>
      <c r="D150" s="94" t="s">
        <v>2459</v>
      </c>
      <c r="E150" s="136">
        <v>604</v>
      </c>
      <c r="F150" s="138" t="str">
        <f>VLOOKUP(E150,VIP!$A$2:$O16205,2,0)</f>
        <v>DRBR401</v>
      </c>
      <c r="G150" s="138" t="str">
        <f>VLOOKUP(E150,'LISTADO ATM'!$A$2:$B$900,2,0)</f>
        <v xml:space="preserve">ATM Oficina Estancia Nueva (Moca) </v>
      </c>
      <c r="H150" s="138" t="str">
        <f>VLOOKUP(E150,VIP!$A$2:$O21166,7,FALSE)</f>
        <v>Si</v>
      </c>
      <c r="I150" s="138" t="str">
        <f>VLOOKUP(E150,VIP!$A$2:$O13131,8,FALSE)</f>
        <v>Si</v>
      </c>
      <c r="J150" s="138" t="str">
        <f>VLOOKUP(E150,VIP!$A$2:$O13081,8,FALSE)</f>
        <v>Si</v>
      </c>
      <c r="K150" s="138" t="str">
        <f>VLOOKUP(E150,VIP!$A$2:$O16655,6,0)</f>
        <v>NO</v>
      </c>
      <c r="L150" s="143" t="s">
        <v>2433</v>
      </c>
      <c r="M150" s="93" t="s">
        <v>2437</v>
      </c>
      <c r="N150" s="93" t="s">
        <v>2443</v>
      </c>
      <c r="O150" s="138" t="s">
        <v>2630</v>
      </c>
      <c r="P150" s="143"/>
      <c r="Q150" s="134" t="s">
        <v>2433</v>
      </c>
    </row>
    <row r="151" spans="1:17" s="119" customFormat="1" ht="18" x14ac:dyDescent="0.25">
      <c r="A151" s="138" t="str">
        <f>VLOOKUP(E151,'LISTADO ATM'!$A$2:$C$901,3,0)</f>
        <v>SUR</v>
      </c>
      <c r="B151" s="144">
        <v>3336036322</v>
      </c>
      <c r="C151" s="94">
        <v>44462.798958333333</v>
      </c>
      <c r="D151" s="94" t="s">
        <v>2440</v>
      </c>
      <c r="E151" s="136">
        <v>6</v>
      </c>
      <c r="F151" s="138" t="str">
        <f>VLOOKUP(E151,VIP!$A$2:$O16200,2,0)</f>
        <v>DRBR006</v>
      </c>
      <c r="G151" s="138" t="str">
        <f>VLOOKUP(E151,'LISTADO ATM'!$A$2:$B$900,2,0)</f>
        <v xml:space="preserve">ATM Plaza WAO San Juan </v>
      </c>
      <c r="H151" s="138" t="str">
        <f>VLOOKUP(E151,VIP!$A$2:$O21161,7,FALSE)</f>
        <v>N/A</v>
      </c>
      <c r="I151" s="138" t="str">
        <f>VLOOKUP(E151,VIP!$A$2:$O13126,8,FALSE)</f>
        <v>N/A</v>
      </c>
      <c r="J151" s="138" t="str">
        <f>VLOOKUP(E151,VIP!$A$2:$O13076,8,FALSE)</f>
        <v>N/A</v>
      </c>
      <c r="K151" s="138" t="str">
        <f>VLOOKUP(E151,VIP!$A$2:$O16650,6,0)</f>
        <v/>
      </c>
      <c r="L151" s="143" t="s">
        <v>2433</v>
      </c>
      <c r="M151" s="93" t="s">
        <v>2437</v>
      </c>
      <c r="N151" s="93" t="s">
        <v>2443</v>
      </c>
      <c r="O151" s="138" t="s">
        <v>2444</v>
      </c>
      <c r="P151" s="143"/>
      <c r="Q151" s="134" t="s">
        <v>2433</v>
      </c>
    </row>
    <row r="152" spans="1:17" s="119" customFormat="1" ht="18" x14ac:dyDescent="0.25">
      <c r="A152" s="138" t="str">
        <f>VLOOKUP(E152,'LISTADO ATM'!$A$2:$C$901,3,0)</f>
        <v>DISTRITO NACIONAL</v>
      </c>
      <c r="B152" s="144">
        <v>3336036320</v>
      </c>
      <c r="C152" s="94">
        <v>44462.788472222222</v>
      </c>
      <c r="D152" s="94" t="s">
        <v>2174</v>
      </c>
      <c r="E152" s="136">
        <v>113</v>
      </c>
      <c r="F152" s="138" t="str">
        <f>VLOOKUP(E152,VIP!$A$2:$O16182,2,0)</f>
        <v>DRBR113</v>
      </c>
      <c r="G152" s="138" t="str">
        <f>VLOOKUP(E152,'LISTADO ATM'!$A$2:$B$900,2,0)</f>
        <v xml:space="preserve">ATM Autoservicio Atalaya del Mar </v>
      </c>
      <c r="H152" s="138" t="str">
        <f>VLOOKUP(E152,VIP!$A$2:$O21143,7,FALSE)</f>
        <v>Si</v>
      </c>
      <c r="I152" s="138" t="str">
        <f>VLOOKUP(E152,VIP!$A$2:$O13108,8,FALSE)</f>
        <v>No</v>
      </c>
      <c r="J152" s="138" t="str">
        <f>VLOOKUP(E152,VIP!$A$2:$O13058,8,FALSE)</f>
        <v>No</v>
      </c>
      <c r="K152" s="138" t="str">
        <f>VLOOKUP(E152,VIP!$A$2:$O16632,6,0)</f>
        <v>NO</v>
      </c>
      <c r="L152" s="143" t="s">
        <v>2238</v>
      </c>
      <c r="M152" s="93" t="s">
        <v>2437</v>
      </c>
      <c r="N152" s="93" t="s">
        <v>2443</v>
      </c>
      <c r="O152" s="138" t="s">
        <v>2445</v>
      </c>
      <c r="P152" s="143"/>
      <c r="Q152" s="134" t="s">
        <v>2238</v>
      </c>
    </row>
    <row r="153" spans="1:17" s="119" customFormat="1" ht="18" x14ac:dyDescent="0.25">
      <c r="A153" s="138" t="str">
        <f>VLOOKUP(E153,'LISTADO ATM'!$A$2:$C$901,3,0)</f>
        <v>DISTRITO NACIONAL</v>
      </c>
      <c r="B153" s="144">
        <v>3336036298</v>
      </c>
      <c r="C153" s="94">
        <v>44462.783333333333</v>
      </c>
      <c r="D153" s="94" t="s">
        <v>2174</v>
      </c>
      <c r="E153" s="136">
        <v>618</v>
      </c>
      <c r="F153" s="138" t="str">
        <f>VLOOKUP(E153,VIP!$A$2:$O16184,2,0)</f>
        <v>DRBR618</v>
      </c>
      <c r="G153" s="138" t="str">
        <f>VLOOKUP(E153,'LISTADO ATM'!$A$2:$B$900,2,0)</f>
        <v xml:space="preserve">ATM Bienes Nacionales </v>
      </c>
      <c r="H153" s="138" t="str">
        <f>VLOOKUP(E153,VIP!$A$2:$O21145,7,FALSE)</f>
        <v>Si</v>
      </c>
      <c r="I153" s="138" t="str">
        <f>VLOOKUP(E153,VIP!$A$2:$O13110,8,FALSE)</f>
        <v>Si</v>
      </c>
      <c r="J153" s="138" t="str">
        <f>VLOOKUP(E153,VIP!$A$2:$O13060,8,FALSE)</f>
        <v>Si</v>
      </c>
      <c r="K153" s="138" t="str">
        <f>VLOOKUP(E153,VIP!$A$2:$O16634,6,0)</f>
        <v>NO</v>
      </c>
      <c r="L153" s="143" t="s">
        <v>2238</v>
      </c>
      <c r="M153" s="93" t="s">
        <v>2437</v>
      </c>
      <c r="N153" s="93" t="s">
        <v>2443</v>
      </c>
      <c r="O153" s="138" t="s">
        <v>2445</v>
      </c>
      <c r="P153" s="143"/>
      <c r="Q153" s="134" t="s">
        <v>2238</v>
      </c>
    </row>
    <row r="154" spans="1:17" s="119" customFormat="1" ht="18" x14ac:dyDescent="0.25">
      <c r="A154" s="138" t="str">
        <f>VLOOKUP(E154,'LISTADO ATM'!$A$2:$C$901,3,0)</f>
        <v>ESTE</v>
      </c>
      <c r="B154" s="144">
        <v>3336036348</v>
      </c>
      <c r="C154" s="94">
        <v>44462.727060185185</v>
      </c>
      <c r="D154" s="94" t="s">
        <v>2459</v>
      </c>
      <c r="E154" s="136">
        <v>114</v>
      </c>
      <c r="F154" s="138" t="str">
        <f>VLOOKUP(E154,VIP!$A$2:$O16236,2,0)</f>
        <v>DRBR114</v>
      </c>
      <c r="G154" s="138" t="str">
        <f>VLOOKUP(E154,'LISTADO ATM'!$A$2:$B$900,2,0)</f>
        <v xml:space="preserve">ATM Oficina Hato Mayor </v>
      </c>
      <c r="H154" s="138" t="str">
        <f>VLOOKUP(E154,VIP!$A$2:$O21197,7,FALSE)</f>
        <v>Si</v>
      </c>
      <c r="I154" s="138" t="str">
        <f>VLOOKUP(E154,VIP!$A$2:$O13162,8,FALSE)</f>
        <v>Si</v>
      </c>
      <c r="J154" s="138" t="str">
        <f>VLOOKUP(E154,VIP!$A$2:$O13112,8,FALSE)</f>
        <v>Si</v>
      </c>
      <c r="K154" s="138" t="str">
        <f>VLOOKUP(E154,VIP!$A$2:$O16686,6,0)</f>
        <v>NO</v>
      </c>
      <c r="L154" s="143" t="s">
        <v>2409</v>
      </c>
      <c r="M154" s="93" t="s">
        <v>2437</v>
      </c>
      <c r="N154" s="93" t="s">
        <v>2443</v>
      </c>
      <c r="O154" s="138" t="s">
        <v>2630</v>
      </c>
      <c r="P154" s="143"/>
      <c r="Q154" s="134" t="s">
        <v>2409</v>
      </c>
    </row>
    <row r="155" spans="1:17" s="119" customFormat="1" ht="18" x14ac:dyDescent="0.25">
      <c r="A155" s="138" t="str">
        <f>VLOOKUP(E155,'LISTADO ATM'!$A$2:$C$901,3,0)</f>
        <v>DISTRITO NACIONAL</v>
      </c>
      <c r="B155" s="144">
        <v>3336036345</v>
      </c>
      <c r="C155" s="94">
        <v>44462.724537037036</v>
      </c>
      <c r="D155" s="94" t="s">
        <v>2459</v>
      </c>
      <c r="E155" s="136">
        <v>715</v>
      </c>
      <c r="F155" s="138" t="str">
        <f>VLOOKUP(E155,VIP!$A$2:$O16273,2,0)</f>
        <v>DRBR992</v>
      </c>
      <c r="G155" s="138" t="str">
        <f>VLOOKUP(E155,'LISTADO ATM'!$A$2:$B$900,2,0)</f>
        <v xml:space="preserve">ATM Oficina 27 de Febrero (Lobby) </v>
      </c>
      <c r="H155" s="138" t="str">
        <f>VLOOKUP(E155,VIP!$A$2:$O21234,7,FALSE)</f>
        <v>Si</v>
      </c>
      <c r="I155" s="138" t="str">
        <f>VLOOKUP(E155,VIP!$A$2:$O13199,8,FALSE)</f>
        <v>Si</v>
      </c>
      <c r="J155" s="138" t="str">
        <f>VLOOKUP(E155,VIP!$A$2:$O13149,8,FALSE)</f>
        <v>Si</v>
      </c>
      <c r="K155" s="138" t="str">
        <f>VLOOKUP(E155,VIP!$A$2:$O16723,6,0)</f>
        <v>NO</v>
      </c>
      <c r="L155" s="143" t="s">
        <v>2409</v>
      </c>
      <c r="M155" s="93" t="s">
        <v>2437</v>
      </c>
      <c r="N155" s="93" t="s">
        <v>2443</v>
      </c>
      <c r="O155" s="138" t="s">
        <v>2630</v>
      </c>
      <c r="P155" s="143"/>
      <c r="Q155" s="134" t="s">
        <v>2409</v>
      </c>
    </row>
    <row r="156" spans="1:17" s="119" customFormat="1" ht="18" x14ac:dyDescent="0.25">
      <c r="A156" s="138" t="str">
        <f>VLOOKUP(E156,'LISTADO ATM'!$A$2:$C$901,3,0)</f>
        <v>SUR</v>
      </c>
      <c r="B156" s="144">
        <v>3336036343</v>
      </c>
      <c r="C156" s="94">
        <v>44462.694837962961</v>
      </c>
      <c r="D156" s="94" t="s">
        <v>2459</v>
      </c>
      <c r="E156" s="136">
        <v>137</v>
      </c>
      <c r="F156" s="138" t="str">
        <f>VLOOKUP(E156,VIP!$A$2:$O16239,2,0)</f>
        <v>DRBR137</v>
      </c>
      <c r="G156" s="138" t="str">
        <f>VLOOKUP(E156,'LISTADO ATM'!$A$2:$B$900,2,0)</f>
        <v xml:space="preserve">ATM Oficina Nizao </v>
      </c>
      <c r="H156" s="138" t="str">
        <f>VLOOKUP(E156,VIP!$A$2:$O21200,7,FALSE)</f>
        <v>Si</v>
      </c>
      <c r="I156" s="138" t="str">
        <f>VLOOKUP(E156,VIP!$A$2:$O13165,8,FALSE)</f>
        <v>Si</v>
      </c>
      <c r="J156" s="138" t="str">
        <f>VLOOKUP(E156,VIP!$A$2:$O13115,8,FALSE)</f>
        <v>Si</v>
      </c>
      <c r="K156" s="138" t="str">
        <f>VLOOKUP(E156,VIP!$A$2:$O16689,6,0)</f>
        <v>NO</v>
      </c>
      <c r="L156" s="143" t="s">
        <v>2409</v>
      </c>
      <c r="M156" s="93" t="s">
        <v>2437</v>
      </c>
      <c r="N156" s="93" t="s">
        <v>2443</v>
      </c>
      <c r="O156" s="138" t="s">
        <v>2630</v>
      </c>
      <c r="P156" s="143"/>
      <c r="Q156" s="134" t="s">
        <v>2409</v>
      </c>
    </row>
    <row r="157" spans="1:17" s="119" customFormat="1" ht="18" x14ac:dyDescent="0.25">
      <c r="A157" s="138" t="str">
        <f>VLOOKUP(E157,'LISTADO ATM'!$A$2:$C$901,3,0)</f>
        <v>DISTRITO NACIONAL</v>
      </c>
      <c r="B157" s="144">
        <v>3336036341</v>
      </c>
      <c r="C157" s="94">
        <v>44462.694293981483</v>
      </c>
      <c r="D157" s="94" t="s">
        <v>2440</v>
      </c>
      <c r="E157" s="136">
        <v>629</v>
      </c>
      <c r="F157" s="138" t="str">
        <f>VLOOKUP(E157,VIP!$A$2:$O16266,2,0)</f>
        <v>DRBR24M</v>
      </c>
      <c r="G157" s="138" t="str">
        <f>VLOOKUP(E157,'LISTADO ATM'!$A$2:$B$900,2,0)</f>
        <v xml:space="preserve">ATM Oficina Americana Independencia I </v>
      </c>
      <c r="H157" s="138" t="str">
        <f>VLOOKUP(E157,VIP!$A$2:$O21227,7,FALSE)</f>
        <v>Si</v>
      </c>
      <c r="I157" s="138" t="str">
        <f>VLOOKUP(E157,VIP!$A$2:$O13192,8,FALSE)</f>
        <v>Si</v>
      </c>
      <c r="J157" s="138" t="str">
        <f>VLOOKUP(E157,VIP!$A$2:$O13142,8,FALSE)</f>
        <v>Si</v>
      </c>
      <c r="K157" s="138" t="str">
        <f>VLOOKUP(E157,VIP!$A$2:$O16716,6,0)</f>
        <v>SI</v>
      </c>
      <c r="L157" s="143" t="s">
        <v>2409</v>
      </c>
      <c r="M157" s="93" t="s">
        <v>2437</v>
      </c>
      <c r="N157" s="93" t="s">
        <v>2443</v>
      </c>
      <c r="O157" s="138" t="s">
        <v>2444</v>
      </c>
      <c r="P157" s="143"/>
      <c r="Q157" s="134" t="s">
        <v>2409</v>
      </c>
    </row>
    <row r="158" spans="1:17" s="119" customFormat="1" ht="18" x14ac:dyDescent="0.25">
      <c r="A158" s="138" t="str">
        <f>VLOOKUP(E158,'LISTADO ATM'!$A$2:$C$901,3,0)</f>
        <v>ESTE</v>
      </c>
      <c r="B158" s="144">
        <v>3336036340</v>
      </c>
      <c r="C158" s="94">
        <v>44462.693460648145</v>
      </c>
      <c r="D158" s="94" t="s">
        <v>2440</v>
      </c>
      <c r="E158" s="136">
        <v>427</v>
      </c>
      <c r="F158" s="138" t="str">
        <f>VLOOKUP(E158,VIP!$A$2:$O16255,2,0)</f>
        <v>DRBR427</v>
      </c>
      <c r="G158" s="138" t="str">
        <f>VLOOKUP(E158,'LISTADO ATM'!$A$2:$B$900,2,0)</f>
        <v xml:space="preserve">ATM Almacenes Iberia (Hato Mayor) </v>
      </c>
      <c r="H158" s="138" t="str">
        <f>VLOOKUP(E158,VIP!$A$2:$O21216,7,FALSE)</f>
        <v>Si</v>
      </c>
      <c r="I158" s="138" t="str">
        <f>VLOOKUP(E158,VIP!$A$2:$O13181,8,FALSE)</f>
        <v>Si</v>
      </c>
      <c r="J158" s="138" t="str">
        <f>VLOOKUP(E158,VIP!$A$2:$O13131,8,FALSE)</f>
        <v>Si</v>
      </c>
      <c r="K158" s="138" t="str">
        <f>VLOOKUP(E158,VIP!$A$2:$O16705,6,0)</f>
        <v>NO</v>
      </c>
      <c r="L158" s="143" t="s">
        <v>2409</v>
      </c>
      <c r="M158" s="93" t="s">
        <v>2437</v>
      </c>
      <c r="N158" s="93" t="s">
        <v>2443</v>
      </c>
      <c r="O158" s="138" t="s">
        <v>2444</v>
      </c>
      <c r="P158" s="143"/>
      <c r="Q158" s="134" t="s">
        <v>2409</v>
      </c>
    </row>
    <row r="159" spans="1:17" s="119" customFormat="1" ht="18" x14ac:dyDescent="0.25">
      <c r="A159" s="138" t="str">
        <f>VLOOKUP(E159,'LISTADO ATM'!$A$2:$C$901,3,0)</f>
        <v>DISTRITO NACIONAL</v>
      </c>
      <c r="B159" s="144">
        <v>3336036284</v>
      </c>
      <c r="C159" s="94">
        <v>44462.686759259261</v>
      </c>
      <c r="D159" s="94" t="s">
        <v>2440</v>
      </c>
      <c r="E159" s="136">
        <v>573</v>
      </c>
      <c r="F159" s="138" t="str">
        <f>VLOOKUP(E159,VIP!$A$2:$O16260,2,0)</f>
        <v>DRBR038</v>
      </c>
      <c r="G159" s="138" t="str">
        <f>VLOOKUP(E159,'LISTADO ATM'!$A$2:$B$900,2,0)</f>
        <v xml:space="preserve">ATM IDSS </v>
      </c>
      <c r="H159" s="138" t="str">
        <f>VLOOKUP(E159,VIP!$A$2:$O21221,7,FALSE)</f>
        <v>Si</v>
      </c>
      <c r="I159" s="138" t="str">
        <f>VLOOKUP(E159,VIP!$A$2:$O13186,8,FALSE)</f>
        <v>Si</v>
      </c>
      <c r="J159" s="138" t="str">
        <f>VLOOKUP(E159,VIP!$A$2:$O13136,8,FALSE)</f>
        <v>Si</v>
      </c>
      <c r="K159" s="138" t="str">
        <f>VLOOKUP(E159,VIP!$A$2:$O16710,6,0)</f>
        <v>NO</v>
      </c>
      <c r="L159" s="143" t="s">
        <v>2409</v>
      </c>
      <c r="M159" s="93" t="s">
        <v>2437</v>
      </c>
      <c r="N159" s="93" t="s">
        <v>2443</v>
      </c>
      <c r="O159" s="138" t="s">
        <v>2444</v>
      </c>
      <c r="P159" s="143"/>
      <c r="Q159" s="134" t="s">
        <v>2409</v>
      </c>
    </row>
    <row r="160" spans="1:17" s="119" customFormat="1" ht="18" x14ac:dyDescent="0.25">
      <c r="A160" s="138" t="str">
        <f>VLOOKUP(E160,'LISTADO ATM'!$A$2:$C$901,3,0)</f>
        <v>DISTRITO NACIONAL</v>
      </c>
      <c r="B160" s="144">
        <v>3336036214</v>
      </c>
      <c r="C160" s="94">
        <v>44462.68550925926</v>
      </c>
      <c r="D160" s="94" t="s">
        <v>2459</v>
      </c>
      <c r="E160" s="136">
        <v>23</v>
      </c>
      <c r="F160" s="138" t="str">
        <f>VLOOKUP(E160,VIP!$A$2:$O16227,2,0)</f>
        <v>DRBR023</v>
      </c>
      <c r="G160" s="138" t="str">
        <f>VLOOKUP(E160,'LISTADO ATM'!$A$2:$B$900,2,0)</f>
        <v xml:space="preserve">ATM Oficina México </v>
      </c>
      <c r="H160" s="138" t="str">
        <f>VLOOKUP(E160,VIP!$A$2:$O21188,7,FALSE)</f>
        <v>Si</v>
      </c>
      <c r="I160" s="138" t="str">
        <f>VLOOKUP(E160,VIP!$A$2:$O13153,8,FALSE)</f>
        <v>Si</v>
      </c>
      <c r="J160" s="138" t="str">
        <f>VLOOKUP(E160,VIP!$A$2:$O13103,8,FALSE)</f>
        <v>Si</v>
      </c>
      <c r="K160" s="138" t="str">
        <f>VLOOKUP(E160,VIP!$A$2:$O16677,6,0)</f>
        <v>NO</v>
      </c>
      <c r="L160" s="143" t="s">
        <v>2409</v>
      </c>
      <c r="M160" s="93" t="s">
        <v>2437</v>
      </c>
      <c r="N160" s="93" t="s">
        <v>2443</v>
      </c>
      <c r="O160" s="138" t="s">
        <v>2630</v>
      </c>
      <c r="P160" s="143"/>
      <c r="Q160" s="134" t="s">
        <v>2409</v>
      </c>
    </row>
    <row r="161" spans="1:17" s="119" customFormat="1" ht="18" x14ac:dyDescent="0.25">
      <c r="A161" s="138" t="str">
        <f>VLOOKUP(E161,'LISTADO ATM'!$A$2:$C$901,3,0)</f>
        <v>DISTRITO NACIONAL</v>
      </c>
      <c r="B161" s="144">
        <v>3336036213</v>
      </c>
      <c r="C161" s="94">
        <v>44462.668379629627</v>
      </c>
      <c r="D161" s="94" t="s">
        <v>2459</v>
      </c>
      <c r="E161" s="136">
        <v>24</v>
      </c>
      <c r="F161" s="138" t="str">
        <f>VLOOKUP(E161,VIP!$A$2:$O16228,2,0)</f>
        <v>DRBR024</v>
      </c>
      <c r="G161" s="138" t="str">
        <f>VLOOKUP(E161,'LISTADO ATM'!$A$2:$B$900,2,0)</f>
        <v xml:space="preserve">ATM Oficina Eusebio Manzueta </v>
      </c>
      <c r="H161" s="138" t="str">
        <f>VLOOKUP(E161,VIP!$A$2:$O21189,7,FALSE)</f>
        <v>No</v>
      </c>
      <c r="I161" s="138" t="str">
        <f>VLOOKUP(E161,VIP!$A$2:$O13154,8,FALSE)</f>
        <v>No</v>
      </c>
      <c r="J161" s="138" t="str">
        <f>VLOOKUP(E161,VIP!$A$2:$O13104,8,FALSE)</f>
        <v>No</v>
      </c>
      <c r="K161" s="138" t="str">
        <f>VLOOKUP(E161,VIP!$A$2:$O16678,6,0)</f>
        <v>NO</v>
      </c>
      <c r="L161" s="143" t="s">
        <v>2409</v>
      </c>
      <c r="M161" s="93" t="s">
        <v>2437</v>
      </c>
      <c r="N161" s="93" t="s">
        <v>2443</v>
      </c>
      <c r="O161" s="138" t="s">
        <v>2630</v>
      </c>
      <c r="P161" s="143"/>
      <c r="Q161" s="134" t="s">
        <v>2409</v>
      </c>
    </row>
    <row r="162" spans="1:17" s="119" customFormat="1" ht="18" x14ac:dyDescent="0.25">
      <c r="A162" s="138" t="str">
        <f>VLOOKUP(E162,'LISTADO ATM'!$A$2:$C$901,3,0)</f>
        <v>DISTRITO NACIONAL</v>
      </c>
      <c r="B162" s="144">
        <v>3336036175</v>
      </c>
      <c r="C162" s="94">
        <v>44462.668055555558</v>
      </c>
      <c r="D162" s="94" t="s">
        <v>2174</v>
      </c>
      <c r="E162" s="136">
        <v>43</v>
      </c>
      <c r="F162" s="138" t="str">
        <f>VLOOKUP(E162,VIP!$A$2:$O16290,2,0)</f>
        <v>DRBR043</v>
      </c>
      <c r="G162" s="138" t="str">
        <f>VLOOKUP(E162,'LISTADO ATM'!$A$2:$B$900,2,0)</f>
        <v xml:space="preserve">ATM Zona Franca San Isidro </v>
      </c>
      <c r="H162" s="138" t="str">
        <f>VLOOKUP(E162,VIP!$A$2:$O21251,7,FALSE)</f>
        <v>Si</v>
      </c>
      <c r="I162" s="138" t="str">
        <f>VLOOKUP(E162,VIP!$A$2:$O13216,8,FALSE)</f>
        <v>No</v>
      </c>
      <c r="J162" s="138" t="str">
        <f>VLOOKUP(E162,VIP!$A$2:$O13166,8,FALSE)</f>
        <v>No</v>
      </c>
      <c r="K162" s="138" t="str">
        <f>VLOOKUP(E162,VIP!$A$2:$O16740,6,0)</f>
        <v>NO</v>
      </c>
      <c r="L162" s="143" t="s">
        <v>2455</v>
      </c>
      <c r="M162" s="93" t="s">
        <v>2437</v>
      </c>
      <c r="N162" s="93" t="s">
        <v>2443</v>
      </c>
      <c r="O162" s="138" t="s">
        <v>2445</v>
      </c>
      <c r="P162" s="143"/>
      <c r="Q162" s="134" t="s">
        <v>2455</v>
      </c>
    </row>
    <row r="163" spans="1:17" s="119" customFormat="1" ht="18" x14ac:dyDescent="0.25">
      <c r="A163" s="138" t="str">
        <f>VLOOKUP(E163,'LISTADO ATM'!$A$2:$C$901,3,0)</f>
        <v>SUR</v>
      </c>
      <c r="B163" s="144">
        <v>3336036304</v>
      </c>
      <c r="C163" s="94">
        <v>44462.656412037039</v>
      </c>
      <c r="D163" s="94" t="s">
        <v>2174</v>
      </c>
      <c r="E163" s="136">
        <v>584</v>
      </c>
      <c r="F163" s="138" t="str">
        <f>VLOOKUP(E163,VIP!$A$2:$O16302,2,0)</f>
        <v>DRBR404</v>
      </c>
      <c r="G163" s="138" t="str">
        <f>VLOOKUP(E163,'LISTADO ATM'!$A$2:$B$900,2,0)</f>
        <v xml:space="preserve">ATM Oficina San Cristóbal I </v>
      </c>
      <c r="H163" s="138" t="str">
        <f>VLOOKUP(E163,VIP!$A$2:$O21263,7,FALSE)</f>
        <v>Si</v>
      </c>
      <c r="I163" s="138" t="str">
        <f>VLOOKUP(E163,VIP!$A$2:$O13228,8,FALSE)</f>
        <v>Si</v>
      </c>
      <c r="J163" s="138" t="str">
        <f>VLOOKUP(E163,VIP!$A$2:$O13178,8,FALSE)</f>
        <v>Si</v>
      </c>
      <c r="K163" s="138" t="str">
        <f>VLOOKUP(E163,VIP!$A$2:$O16752,6,0)</f>
        <v>SI</v>
      </c>
      <c r="L163" s="143" t="s">
        <v>2455</v>
      </c>
      <c r="M163" s="93" t="s">
        <v>2437</v>
      </c>
      <c r="N163" s="93" t="s">
        <v>2443</v>
      </c>
      <c r="O163" s="138" t="s">
        <v>2445</v>
      </c>
      <c r="P163" s="143"/>
      <c r="Q163" s="134" t="s">
        <v>2455</v>
      </c>
    </row>
    <row r="164" spans="1:17" s="119" customFormat="1" ht="18" x14ac:dyDescent="0.25">
      <c r="A164" s="138" t="str">
        <f>VLOOKUP(E164,'LISTADO ATM'!$A$2:$C$901,3,0)</f>
        <v>DISTRITO NACIONAL</v>
      </c>
      <c r="B164" s="144">
        <v>3336036054</v>
      </c>
      <c r="C164" s="94">
        <v>44462.635150462964</v>
      </c>
      <c r="D164" s="94" t="s">
        <v>2440</v>
      </c>
      <c r="E164" s="136">
        <v>15</v>
      </c>
      <c r="F164" s="138" t="str">
        <f>VLOOKUP(E164,VIP!$A$2:$O16226,2,0)</f>
        <v>DRBR058</v>
      </c>
      <c r="G164" s="138" t="str">
        <f>VLOOKUP(E164,'LISTADO ATM'!$A$2:$B$900,2,0)</f>
        <v>ATM DNI</v>
      </c>
      <c r="H164" s="138" t="str">
        <f>VLOOKUP(E164,VIP!$A$2:$O21187,7,FALSE)</f>
        <v>N/A</v>
      </c>
      <c r="I164" s="138" t="str">
        <f>VLOOKUP(E164,VIP!$A$2:$O13152,8,FALSE)</f>
        <v>N/A</v>
      </c>
      <c r="J164" s="138" t="str">
        <f>VLOOKUP(E164,VIP!$A$2:$O13102,8,FALSE)</f>
        <v>N/A</v>
      </c>
      <c r="K164" s="138" t="str">
        <f>VLOOKUP(E164,VIP!$A$2:$O16676,6,0)</f>
        <v>N/A</v>
      </c>
      <c r="L164" s="143" t="s">
        <v>2409</v>
      </c>
      <c r="M164" s="93" t="s">
        <v>2437</v>
      </c>
      <c r="N164" s="93" t="s">
        <v>2443</v>
      </c>
      <c r="O164" s="138" t="s">
        <v>2444</v>
      </c>
      <c r="P164" s="143"/>
      <c r="Q164" s="134" t="s">
        <v>2409</v>
      </c>
    </row>
    <row r="165" spans="1:17" s="119" customFormat="1" ht="18" x14ac:dyDescent="0.25">
      <c r="A165" s="138" t="str">
        <f>VLOOKUP(E165,'LISTADO ATM'!$A$2:$C$901,3,0)</f>
        <v>SUR</v>
      </c>
      <c r="B165" s="144">
        <v>3336036036</v>
      </c>
      <c r="C165" s="94">
        <v>44462.629513888889</v>
      </c>
      <c r="D165" s="94" t="s">
        <v>2440</v>
      </c>
      <c r="E165" s="136">
        <v>311</v>
      </c>
      <c r="F165" s="138" t="str">
        <f>VLOOKUP(E165,VIP!$A$2:$O16201,2,0)</f>
        <v>DRBR381</v>
      </c>
      <c r="G165" s="138" t="str">
        <f>VLOOKUP(E165,'LISTADO ATM'!$A$2:$B$900,2,0)</f>
        <v>ATM Plaza Eroski</v>
      </c>
      <c r="H165" s="138" t="str">
        <f>VLOOKUP(E165,VIP!$A$2:$O21162,7,FALSE)</f>
        <v>Si</v>
      </c>
      <c r="I165" s="138" t="str">
        <f>VLOOKUP(E165,VIP!$A$2:$O13127,8,FALSE)</f>
        <v>Si</v>
      </c>
      <c r="J165" s="138" t="str">
        <f>VLOOKUP(E165,VIP!$A$2:$O13077,8,FALSE)</f>
        <v>Si</v>
      </c>
      <c r="K165" s="138" t="str">
        <f>VLOOKUP(E165,VIP!$A$2:$O16651,6,0)</f>
        <v>NO</v>
      </c>
      <c r="L165" s="143" t="s">
        <v>2433</v>
      </c>
      <c r="M165" s="93" t="s">
        <v>2437</v>
      </c>
      <c r="N165" s="93" t="s">
        <v>2443</v>
      </c>
      <c r="O165" s="138" t="s">
        <v>2444</v>
      </c>
      <c r="P165" s="143"/>
      <c r="Q165" s="134" t="s">
        <v>2433</v>
      </c>
    </row>
    <row r="166" spans="1:17" s="119" customFormat="1" ht="18" x14ac:dyDescent="0.25">
      <c r="A166" s="138" t="str">
        <f>VLOOKUP(E166,'LISTADO ATM'!$A$2:$C$901,3,0)</f>
        <v>DISTRITO NACIONAL</v>
      </c>
      <c r="B166" s="144">
        <v>3336035936</v>
      </c>
      <c r="C166" s="94">
        <v>44462.587731481479</v>
      </c>
      <c r="D166" s="94" t="s">
        <v>2174</v>
      </c>
      <c r="E166" s="136">
        <v>685</v>
      </c>
      <c r="F166" s="138" t="str">
        <f>VLOOKUP(E166,VIP!$A$2:$O16178,2,0)</f>
        <v>DRBR685</v>
      </c>
      <c r="G166" s="138" t="str">
        <f>VLOOKUP(E166,'LISTADO ATM'!$A$2:$B$900,2,0)</f>
        <v>ATM Autoservicio UASD</v>
      </c>
      <c r="H166" s="138" t="str">
        <f>VLOOKUP(E166,VIP!$A$2:$O21139,7,FALSE)</f>
        <v>NO</v>
      </c>
      <c r="I166" s="138" t="str">
        <f>VLOOKUP(E166,VIP!$A$2:$O13104,8,FALSE)</f>
        <v>SI</v>
      </c>
      <c r="J166" s="138" t="str">
        <f>VLOOKUP(E166,VIP!$A$2:$O13054,8,FALSE)</f>
        <v>SI</v>
      </c>
      <c r="K166" s="138" t="str">
        <f>VLOOKUP(E166,VIP!$A$2:$O16628,6,0)</f>
        <v>NO</v>
      </c>
      <c r="L166" s="143" t="s">
        <v>2629</v>
      </c>
      <c r="M166" s="93" t="s">
        <v>2437</v>
      </c>
      <c r="N166" s="93" t="s">
        <v>2627</v>
      </c>
      <c r="O166" s="138" t="s">
        <v>2445</v>
      </c>
      <c r="P166" s="143"/>
      <c r="Q166" s="134" t="s">
        <v>2629</v>
      </c>
    </row>
    <row r="167" spans="1:17" s="119" customFormat="1" ht="18" x14ac:dyDescent="0.25">
      <c r="A167" s="138" t="str">
        <f>VLOOKUP(E167,'LISTADO ATM'!$A$2:$C$901,3,0)</f>
        <v>DISTRITO NACIONAL</v>
      </c>
      <c r="B167" s="144">
        <v>3336035926</v>
      </c>
      <c r="C167" s="94">
        <v>44462.5783912037</v>
      </c>
      <c r="D167" s="94" t="s">
        <v>2174</v>
      </c>
      <c r="E167" s="136">
        <v>336</v>
      </c>
      <c r="F167" s="138" t="str">
        <f>VLOOKUP(E167,VIP!$A$2:$O16175,2,0)</f>
        <v>DRBR336</v>
      </c>
      <c r="G167" s="138" t="str">
        <f>VLOOKUP(E167,'LISTADO ATM'!$A$2:$B$900,2,0)</f>
        <v>ATM Instituto Nacional de Cancer (incart)</v>
      </c>
      <c r="H167" s="138" t="str">
        <f>VLOOKUP(E167,VIP!$A$2:$O21136,7,FALSE)</f>
        <v>Si</v>
      </c>
      <c r="I167" s="138" t="str">
        <f>VLOOKUP(E167,VIP!$A$2:$O13101,8,FALSE)</f>
        <v>Si</v>
      </c>
      <c r="J167" s="138" t="str">
        <f>VLOOKUP(E167,VIP!$A$2:$O13051,8,FALSE)</f>
        <v>Si</v>
      </c>
      <c r="K167" s="138" t="str">
        <f>VLOOKUP(E167,VIP!$A$2:$O16625,6,0)</f>
        <v>NO</v>
      </c>
      <c r="L167" s="143" t="s">
        <v>2629</v>
      </c>
      <c r="M167" s="93" t="s">
        <v>2437</v>
      </c>
      <c r="N167" s="93" t="s">
        <v>2627</v>
      </c>
      <c r="O167" s="138" t="s">
        <v>2445</v>
      </c>
      <c r="P167" s="143"/>
      <c r="Q167" s="134" t="s">
        <v>2629</v>
      </c>
    </row>
    <row r="168" spans="1:17" s="119" customFormat="1" ht="18" x14ac:dyDescent="0.25">
      <c r="A168" s="138" t="str">
        <f>VLOOKUP(E168,'LISTADO ATM'!$A$2:$C$901,3,0)</f>
        <v>ESTE</v>
      </c>
      <c r="B168" s="144">
        <v>3336035919</v>
      </c>
      <c r="C168" s="94">
        <v>44462.576284722221</v>
      </c>
      <c r="D168" s="94" t="s">
        <v>2174</v>
      </c>
      <c r="E168" s="136">
        <v>682</v>
      </c>
      <c r="F168" s="138" t="str">
        <f>VLOOKUP(E168,VIP!$A$2:$O16177,2,0)</f>
        <v>DRBR682</v>
      </c>
      <c r="G168" s="138" t="str">
        <f>VLOOKUP(E168,'LISTADO ATM'!$A$2:$B$900,2,0)</f>
        <v>ATM Blue Mall Punta Cana</v>
      </c>
      <c r="H168" s="138" t="str">
        <f>VLOOKUP(E168,VIP!$A$2:$O21138,7,FALSE)</f>
        <v>NO</v>
      </c>
      <c r="I168" s="138" t="str">
        <f>VLOOKUP(E168,VIP!$A$2:$O13103,8,FALSE)</f>
        <v>NO</v>
      </c>
      <c r="J168" s="138" t="str">
        <f>VLOOKUP(E168,VIP!$A$2:$O13053,8,FALSE)</f>
        <v>NO</v>
      </c>
      <c r="K168" s="138" t="str">
        <f>VLOOKUP(E168,VIP!$A$2:$O16627,6,0)</f>
        <v>NO</v>
      </c>
      <c r="L168" s="143" t="s">
        <v>2629</v>
      </c>
      <c r="M168" s="93" t="s">
        <v>2437</v>
      </c>
      <c r="N168" s="93" t="s">
        <v>2627</v>
      </c>
      <c r="O168" s="138" t="s">
        <v>2445</v>
      </c>
      <c r="P168" s="143"/>
      <c r="Q168" s="134" t="s">
        <v>2629</v>
      </c>
    </row>
    <row r="169" spans="1:17" s="119" customFormat="1" ht="18" x14ac:dyDescent="0.25">
      <c r="A169" s="138" t="str">
        <f>VLOOKUP(E169,'LISTADO ATM'!$A$2:$C$901,3,0)</f>
        <v>DISTRITO NACIONAL</v>
      </c>
      <c r="B169" s="144">
        <v>3336035911</v>
      </c>
      <c r="C169" s="94">
        <v>44462.566307870373</v>
      </c>
      <c r="D169" s="94" t="s">
        <v>2174</v>
      </c>
      <c r="E169" s="136">
        <v>710</v>
      </c>
      <c r="F169" s="138" t="str">
        <f>VLOOKUP(E169,VIP!$A$2:$O16180,2,0)</f>
        <v>DRBR506</v>
      </c>
      <c r="G169" s="138" t="str">
        <f>VLOOKUP(E169,'LISTADO ATM'!$A$2:$B$900,2,0)</f>
        <v xml:space="preserve">ATM S/M Soberano </v>
      </c>
      <c r="H169" s="138" t="str">
        <f>VLOOKUP(E169,VIP!$A$2:$O21141,7,FALSE)</f>
        <v>Si</v>
      </c>
      <c r="I169" s="138" t="str">
        <f>VLOOKUP(E169,VIP!$A$2:$O13106,8,FALSE)</f>
        <v>Si</v>
      </c>
      <c r="J169" s="138" t="str">
        <f>VLOOKUP(E169,VIP!$A$2:$O13056,8,FALSE)</f>
        <v>Si</v>
      </c>
      <c r="K169" s="138" t="str">
        <f>VLOOKUP(E169,VIP!$A$2:$O16630,6,0)</f>
        <v>NO</v>
      </c>
      <c r="L169" s="143" t="s">
        <v>2629</v>
      </c>
      <c r="M169" s="93" t="s">
        <v>2437</v>
      </c>
      <c r="N169" s="93" t="s">
        <v>2627</v>
      </c>
      <c r="O169" s="138" t="s">
        <v>2445</v>
      </c>
      <c r="P169" s="143"/>
      <c r="Q169" s="134" t="s">
        <v>2629</v>
      </c>
    </row>
    <row r="170" spans="1:17" s="119" customFormat="1" ht="18" x14ac:dyDescent="0.25">
      <c r="A170" s="138" t="str">
        <f>VLOOKUP(E170,'LISTADO ATM'!$A$2:$C$901,3,0)</f>
        <v>NORTE</v>
      </c>
      <c r="B170" s="144">
        <v>3336035844</v>
      </c>
      <c r="C170" s="94">
        <v>44462.515370370369</v>
      </c>
      <c r="D170" s="94" t="s">
        <v>2175</v>
      </c>
      <c r="E170" s="136">
        <v>668</v>
      </c>
      <c r="F170" s="138" t="str">
        <f>VLOOKUP(E170,VIP!$A$2:$O16176,2,0)</f>
        <v>DRBR668</v>
      </c>
      <c r="G170" s="138" t="str">
        <f>VLOOKUP(E170,'LISTADO ATM'!$A$2:$B$900,2,0)</f>
        <v>ATM Hospital HEMMI (Santiago)</v>
      </c>
      <c r="H170" s="138" t="str">
        <f>VLOOKUP(E170,VIP!$A$2:$O21137,7,FALSE)</f>
        <v>N/A</v>
      </c>
      <c r="I170" s="138" t="str">
        <f>VLOOKUP(E170,VIP!$A$2:$O13102,8,FALSE)</f>
        <v>N/A</v>
      </c>
      <c r="J170" s="138" t="str">
        <f>VLOOKUP(E170,VIP!$A$2:$O13052,8,FALSE)</f>
        <v>N/A</v>
      </c>
      <c r="K170" s="138" t="str">
        <f>VLOOKUP(E170,VIP!$A$2:$O16626,6,0)</f>
        <v>N/A</v>
      </c>
      <c r="L170" s="143" t="s">
        <v>2629</v>
      </c>
      <c r="M170" s="93" t="s">
        <v>2437</v>
      </c>
      <c r="N170" s="93" t="s">
        <v>2443</v>
      </c>
      <c r="O170" s="138" t="s">
        <v>2628</v>
      </c>
      <c r="P170" s="143"/>
      <c r="Q170" s="134" t="s">
        <v>2629</v>
      </c>
    </row>
    <row r="171" spans="1:17" s="119" customFormat="1" ht="18" x14ac:dyDescent="0.25">
      <c r="A171" s="138" t="str">
        <f>VLOOKUP(E171,'LISTADO ATM'!$A$2:$C$901,3,0)</f>
        <v>DISTRITO NACIONAL</v>
      </c>
      <c r="B171" s="144">
        <v>3336035837</v>
      </c>
      <c r="C171" s="94">
        <v>44462.512280092589</v>
      </c>
      <c r="D171" s="94" t="s">
        <v>2174</v>
      </c>
      <c r="E171" s="136">
        <v>686</v>
      </c>
      <c r="F171" s="138" t="str">
        <f>VLOOKUP(E171,VIP!$A$2:$O16179,2,0)</f>
        <v>DRBR686</v>
      </c>
      <c r="G171" s="138" t="str">
        <f>VLOOKUP(E171,'LISTADO ATM'!$A$2:$B$900,2,0)</f>
        <v>ATM Autoservicio Oficina Máximo Gómez</v>
      </c>
      <c r="H171" s="138" t="str">
        <f>VLOOKUP(E171,VIP!$A$2:$O21140,7,FALSE)</f>
        <v>Si</v>
      </c>
      <c r="I171" s="138" t="str">
        <f>VLOOKUP(E171,VIP!$A$2:$O13105,8,FALSE)</f>
        <v>Si</v>
      </c>
      <c r="J171" s="138" t="str">
        <f>VLOOKUP(E171,VIP!$A$2:$O13055,8,FALSE)</f>
        <v>Si</v>
      </c>
      <c r="K171" s="138" t="str">
        <f>VLOOKUP(E171,VIP!$A$2:$O16629,6,0)</f>
        <v>NO</v>
      </c>
      <c r="L171" s="143" t="s">
        <v>2629</v>
      </c>
      <c r="M171" s="93" t="s">
        <v>2437</v>
      </c>
      <c r="N171" s="93" t="s">
        <v>2627</v>
      </c>
      <c r="O171" s="138" t="s">
        <v>2445</v>
      </c>
      <c r="P171" s="143"/>
      <c r="Q171" s="134" t="s">
        <v>2629</v>
      </c>
    </row>
    <row r="172" spans="1:17" s="119" customFormat="1" ht="18" x14ac:dyDescent="0.25">
      <c r="A172" s="138" t="str">
        <f>VLOOKUP(E172,'LISTADO ATM'!$A$2:$C$901,3,0)</f>
        <v>DISTRITO NACIONAL</v>
      </c>
      <c r="B172" s="144">
        <v>3336035700</v>
      </c>
      <c r="C172" s="94">
        <v>44462.467581018522</v>
      </c>
      <c r="D172" s="94" t="s">
        <v>2440</v>
      </c>
      <c r="E172" s="136">
        <v>620</v>
      </c>
      <c r="F172" s="138" t="str">
        <f>VLOOKUP(E172,VIP!$A$2:$O16207,2,0)</f>
        <v>DRBR620</v>
      </c>
      <c r="G172" s="138" t="str">
        <f>VLOOKUP(E172,'LISTADO ATM'!$A$2:$B$900,2,0)</f>
        <v xml:space="preserve">ATM Ministerio de Medio Ambiente </v>
      </c>
      <c r="H172" s="138" t="str">
        <f>VLOOKUP(E172,VIP!$A$2:$O21168,7,FALSE)</f>
        <v>Si</v>
      </c>
      <c r="I172" s="138" t="str">
        <f>VLOOKUP(E172,VIP!$A$2:$O13133,8,FALSE)</f>
        <v>No</v>
      </c>
      <c r="J172" s="138" t="str">
        <f>VLOOKUP(E172,VIP!$A$2:$O13083,8,FALSE)</f>
        <v>No</v>
      </c>
      <c r="K172" s="138" t="str">
        <f>VLOOKUP(E172,VIP!$A$2:$O16657,6,0)</f>
        <v>NO</v>
      </c>
      <c r="L172" s="143" t="s">
        <v>2433</v>
      </c>
      <c r="M172" s="93" t="s">
        <v>2437</v>
      </c>
      <c r="N172" s="93" t="s">
        <v>2443</v>
      </c>
      <c r="O172" s="138" t="s">
        <v>2444</v>
      </c>
      <c r="P172" s="143"/>
      <c r="Q172" s="134" t="s">
        <v>2433</v>
      </c>
    </row>
    <row r="173" spans="1:17" s="119" customFormat="1" ht="18" x14ac:dyDescent="0.25">
      <c r="A173" s="138" t="str">
        <f>VLOOKUP(E173,'LISTADO ATM'!$A$2:$C$901,3,0)</f>
        <v>DISTRITO NACIONAL</v>
      </c>
      <c r="B173" s="144">
        <v>3336035210</v>
      </c>
      <c r="C173" s="94">
        <v>44462.331678240742</v>
      </c>
      <c r="D173" s="94" t="s">
        <v>2440</v>
      </c>
      <c r="E173" s="136">
        <v>438</v>
      </c>
      <c r="F173" s="138" t="str">
        <f>VLOOKUP(E173,VIP!$A$2:$O16204,2,0)</f>
        <v>DRBR438</v>
      </c>
      <c r="G173" s="138" t="str">
        <f>VLOOKUP(E173,'LISTADO ATM'!$A$2:$B$900,2,0)</f>
        <v xml:space="preserve">ATM Autobanco Torre IV </v>
      </c>
      <c r="H173" s="138" t="str">
        <f>VLOOKUP(E173,VIP!$A$2:$O21165,7,FALSE)</f>
        <v>Si</v>
      </c>
      <c r="I173" s="138" t="str">
        <f>VLOOKUP(E173,VIP!$A$2:$O13130,8,FALSE)</f>
        <v>Si</v>
      </c>
      <c r="J173" s="138" t="str">
        <f>VLOOKUP(E173,VIP!$A$2:$O13080,8,FALSE)</f>
        <v>Si</v>
      </c>
      <c r="K173" s="138" t="str">
        <f>VLOOKUP(E173,VIP!$A$2:$O16654,6,0)</f>
        <v>SI</v>
      </c>
      <c r="L173" s="143" t="s">
        <v>2433</v>
      </c>
      <c r="M173" s="93" t="s">
        <v>2437</v>
      </c>
      <c r="N173" s="93" t="s">
        <v>2443</v>
      </c>
      <c r="O173" s="138" t="s">
        <v>2444</v>
      </c>
      <c r="P173" s="143"/>
      <c r="Q173" s="134" t="s">
        <v>2433</v>
      </c>
    </row>
    <row r="174" spans="1:17" s="119" customFormat="1" ht="18" x14ac:dyDescent="0.25">
      <c r="A174" s="138" t="str">
        <f>VLOOKUP(E174,'LISTADO ATM'!$A$2:$C$901,3,0)</f>
        <v>DISTRITO NACIONAL</v>
      </c>
      <c r="B174" s="144">
        <v>3336035149</v>
      </c>
      <c r="C174" s="94">
        <v>44462.068194444444</v>
      </c>
      <c r="D174" s="94" t="s">
        <v>2174</v>
      </c>
      <c r="E174" s="136">
        <v>490</v>
      </c>
      <c r="F174" s="138" t="str">
        <f>VLOOKUP(E174,VIP!$A$2:$O16300,2,0)</f>
        <v>DRBR490</v>
      </c>
      <c r="G174" s="138" t="str">
        <f>VLOOKUP(E174,'LISTADO ATM'!$A$2:$B$900,2,0)</f>
        <v xml:space="preserve">ATM Hospital Ney Arias Lora </v>
      </c>
      <c r="H174" s="138" t="str">
        <f>VLOOKUP(E174,VIP!$A$2:$O21261,7,FALSE)</f>
        <v>Si</v>
      </c>
      <c r="I174" s="138" t="str">
        <f>VLOOKUP(E174,VIP!$A$2:$O13226,8,FALSE)</f>
        <v>Si</v>
      </c>
      <c r="J174" s="138" t="str">
        <f>VLOOKUP(E174,VIP!$A$2:$O13176,8,FALSE)</f>
        <v>Si</v>
      </c>
      <c r="K174" s="138" t="str">
        <f>VLOOKUP(E174,VIP!$A$2:$O16750,6,0)</f>
        <v>NO</v>
      </c>
      <c r="L174" s="143" t="s">
        <v>2455</v>
      </c>
      <c r="M174" s="93" t="s">
        <v>2437</v>
      </c>
      <c r="N174" s="93" t="s">
        <v>2443</v>
      </c>
      <c r="O174" s="138" t="s">
        <v>2445</v>
      </c>
      <c r="P174" s="143"/>
      <c r="Q174" s="134" t="s">
        <v>2455</v>
      </c>
    </row>
    <row r="175" spans="1:17" s="119" customFormat="1" ht="18" x14ac:dyDescent="0.25">
      <c r="A175" s="138" t="str">
        <f>VLOOKUP(E175,'LISTADO ATM'!$A$2:$C$901,3,0)</f>
        <v>DISTRITO NACIONAL</v>
      </c>
      <c r="B175" s="144">
        <v>3336035147</v>
      </c>
      <c r="C175" s="94">
        <v>44462.062708333331</v>
      </c>
      <c r="D175" s="94" t="s">
        <v>2174</v>
      </c>
      <c r="E175" s="136">
        <v>458</v>
      </c>
      <c r="F175" s="138" t="str">
        <f>VLOOKUP(E175,VIP!$A$2:$O16299,2,0)</f>
        <v>DRBR458</v>
      </c>
      <c r="G175" s="138" t="str">
        <f>VLOOKUP(E175,'LISTADO ATM'!$A$2:$B$900,2,0)</f>
        <v>ATM Hospital Dario Contreras</v>
      </c>
      <c r="H175" s="138" t="str">
        <f>VLOOKUP(E175,VIP!$A$2:$O21260,7,FALSE)</f>
        <v>Si</v>
      </c>
      <c r="I175" s="138" t="str">
        <f>VLOOKUP(E175,VIP!$A$2:$O13225,8,FALSE)</f>
        <v>Si</v>
      </c>
      <c r="J175" s="138" t="str">
        <f>VLOOKUP(E175,VIP!$A$2:$O13175,8,FALSE)</f>
        <v>Si</v>
      </c>
      <c r="K175" s="138" t="str">
        <f>VLOOKUP(E175,VIP!$A$2:$O16749,6,0)</f>
        <v>NO</v>
      </c>
      <c r="L175" s="143" t="s">
        <v>2455</v>
      </c>
      <c r="M175" s="93" t="s">
        <v>2437</v>
      </c>
      <c r="N175" s="93" t="s">
        <v>2443</v>
      </c>
      <c r="O175" s="138" t="s">
        <v>2445</v>
      </c>
      <c r="P175" s="143"/>
      <c r="Q175" s="134" t="s">
        <v>2455</v>
      </c>
    </row>
    <row r="176" spans="1:17" s="119" customFormat="1" ht="18" x14ac:dyDescent="0.25">
      <c r="A176" s="138" t="str">
        <f>VLOOKUP(E176,'LISTADO ATM'!$A$2:$C$901,3,0)</f>
        <v>DISTRITO NACIONAL</v>
      </c>
      <c r="B176" s="144">
        <v>3336035127</v>
      </c>
      <c r="C176" s="94">
        <v>44461.907222222224</v>
      </c>
      <c r="D176" s="94" t="s">
        <v>2174</v>
      </c>
      <c r="E176" s="136">
        <v>192</v>
      </c>
      <c r="F176" s="138" t="str">
        <f>VLOOKUP(E176,VIP!$A$2:$O16148,2,0)</f>
        <v>DRBR192</v>
      </c>
      <c r="G176" s="138" t="str">
        <f>VLOOKUP(E176,'LISTADO ATM'!$A$2:$B$900,2,0)</f>
        <v xml:space="preserve">ATM Autobanco Luperón II </v>
      </c>
      <c r="H176" s="138" t="str">
        <f>VLOOKUP(E176,VIP!$A$2:$O21109,7,FALSE)</f>
        <v>Si</v>
      </c>
      <c r="I176" s="138" t="str">
        <f>VLOOKUP(E176,VIP!$A$2:$O13074,8,FALSE)</f>
        <v>Si</v>
      </c>
      <c r="J176" s="138" t="str">
        <f>VLOOKUP(E176,VIP!$A$2:$O13024,8,FALSE)</f>
        <v>Si</v>
      </c>
      <c r="K176" s="138" t="str">
        <f>VLOOKUP(E176,VIP!$A$2:$O16598,6,0)</f>
        <v>NO</v>
      </c>
      <c r="L176" s="143" t="s">
        <v>2212</v>
      </c>
      <c r="M176" s="93" t="s">
        <v>2437</v>
      </c>
      <c r="N176" s="93" t="s">
        <v>2443</v>
      </c>
      <c r="O176" s="138" t="s">
        <v>2445</v>
      </c>
      <c r="P176" s="143"/>
      <c r="Q176" s="134" t="s">
        <v>2212</v>
      </c>
    </row>
    <row r="177" spans="1:17" s="119" customFormat="1" ht="18" x14ac:dyDescent="0.25">
      <c r="A177" s="138" t="str">
        <f>VLOOKUP(E177,'LISTADO ATM'!$A$2:$C$901,3,0)</f>
        <v>DISTRITO NACIONAL</v>
      </c>
      <c r="B177" s="144">
        <v>3336035126</v>
      </c>
      <c r="C177" s="94">
        <v>44461.906539351854</v>
      </c>
      <c r="D177" s="94" t="s">
        <v>2174</v>
      </c>
      <c r="E177" s="136">
        <v>194</v>
      </c>
      <c r="F177" s="138" t="str">
        <f>VLOOKUP(E177,VIP!$A$2:$O16149,2,0)</f>
        <v>DRBR194</v>
      </c>
      <c r="G177" s="138" t="str">
        <f>VLOOKUP(E177,'LISTADO ATM'!$A$2:$B$900,2,0)</f>
        <v xml:space="preserve">ATM UNP Pantoja </v>
      </c>
      <c r="H177" s="138" t="str">
        <f>VLOOKUP(E177,VIP!$A$2:$O21110,7,FALSE)</f>
        <v>Si</v>
      </c>
      <c r="I177" s="138" t="str">
        <f>VLOOKUP(E177,VIP!$A$2:$O13075,8,FALSE)</f>
        <v>No</v>
      </c>
      <c r="J177" s="138" t="str">
        <f>VLOOKUP(E177,VIP!$A$2:$O13025,8,FALSE)</f>
        <v>No</v>
      </c>
      <c r="K177" s="138" t="str">
        <f>VLOOKUP(E177,VIP!$A$2:$O16599,6,0)</f>
        <v>NO</v>
      </c>
      <c r="L177" s="143" t="s">
        <v>2212</v>
      </c>
      <c r="M177" s="93" t="s">
        <v>2437</v>
      </c>
      <c r="N177" s="93" t="s">
        <v>2443</v>
      </c>
      <c r="O177" s="138" t="s">
        <v>2445</v>
      </c>
      <c r="P177" s="143"/>
      <c r="Q177" s="134" t="s">
        <v>2212</v>
      </c>
    </row>
    <row r="178" spans="1:17" s="119" customFormat="1" ht="18" x14ac:dyDescent="0.25">
      <c r="A178" s="138" t="str">
        <f>VLOOKUP(E178,'LISTADO ATM'!$A$2:$C$901,3,0)</f>
        <v>DISTRITO NACIONAL</v>
      </c>
      <c r="B178" s="144">
        <v>3336035083</v>
      </c>
      <c r="C178" s="94">
        <v>44461.778113425928</v>
      </c>
      <c r="D178" s="94" t="s">
        <v>2440</v>
      </c>
      <c r="E178" s="136">
        <v>26</v>
      </c>
      <c r="F178" s="138" t="str">
        <f>VLOOKUP(E178,VIP!$A$2:$O16185,2,0)</f>
        <v>DRBR221</v>
      </c>
      <c r="G178" s="138" t="str">
        <f>VLOOKUP(E178,'LISTADO ATM'!$A$2:$B$900,2,0)</f>
        <v>ATM S/M Jumbo San Isidro</v>
      </c>
      <c r="H178" s="138" t="str">
        <f>VLOOKUP(E178,VIP!$A$2:$O21146,7,FALSE)</f>
        <v>Si</v>
      </c>
      <c r="I178" s="138" t="str">
        <f>VLOOKUP(E178,VIP!$A$2:$O13111,8,FALSE)</f>
        <v>Si</v>
      </c>
      <c r="J178" s="138" t="str">
        <f>VLOOKUP(E178,VIP!$A$2:$O13061,8,FALSE)</f>
        <v>Si</v>
      </c>
      <c r="K178" s="138" t="str">
        <f>VLOOKUP(E178,VIP!$A$2:$O16635,6,0)</f>
        <v>NO</v>
      </c>
      <c r="L178" s="143" t="s">
        <v>2625</v>
      </c>
      <c r="M178" s="93" t="s">
        <v>2437</v>
      </c>
      <c r="N178" s="93" t="s">
        <v>2443</v>
      </c>
      <c r="O178" s="138" t="s">
        <v>2444</v>
      </c>
      <c r="P178" s="143"/>
      <c r="Q178" s="134" t="s">
        <v>2625</v>
      </c>
    </row>
    <row r="179" spans="1:17" s="119" customFormat="1" ht="18" x14ac:dyDescent="0.25">
      <c r="A179" s="138" t="str">
        <f>VLOOKUP(E179,'LISTADO ATM'!$A$2:$C$901,3,0)</f>
        <v>DISTRITO NACIONAL</v>
      </c>
      <c r="B179" s="144">
        <v>3336035060</v>
      </c>
      <c r="C179" s="94">
        <v>44461.742361111108</v>
      </c>
      <c r="D179" s="94" t="s">
        <v>2440</v>
      </c>
      <c r="E179" s="136">
        <v>474</v>
      </c>
      <c r="F179" s="138" t="str">
        <f>VLOOKUP(E179,VIP!$A$2:$O16190,2,0)</f>
        <v>DRBR474</v>
      </c>
      <c r="G179" s="138" t="str">
        <f>VLOOKUP(E179,'LISTADO ATM'!$A$2:$B$900,2,0)</f>
        <v>Ofic. Dual Blue Mall #7</v>
      </c>
      <c r="H179" s="138" t="str">
        <f>VLOOKUP(E179,VIP!$A$2:$O21151,7,FALSE)</f>
        <v>Si</v>
      </c>
      <c r="I179" s="138" t="str">
        <f>VLOOKUP(E179,VIP!$A$2:$O13116,8,FALSE)</f>
        <v>Si</v>
      </c>
      <c r="J179" s="138" t="str">
        <f>VLOOKUP(E179,VIP!$A$2:$O13066,8,FALSE)</f>
        <v>Si</v>
      </c>
      <c r="K179" s="138" t="str">
        <f>VLOOKUP(E179,VIP!$A$2:$O16640,6,0)</f>
        <v>SI</v>
      </c>
      <c r="L179" s="143" t="s">
        <v>2625</v>
      </c>
      <c r="M179" s="93" t="s">
        <v>2437</v>
      </c>
      <c r="N179" s="93" t="s">
        <v>2443</v>
      </c>
      <c r="O179" s="138" t="s">
        <v>2444</v>
      </c>
      <c r="P179" s="143"/>
      <c r="Q179" s="134" t="s">
        <v>2625</v>
      </c>
    </row>
    <row r="180" spans="1:17" s="119" customFormat="1" ht="18" x14ac:dyDescent="0.25">
      <c r="A180" s="138" t="str">
        <f>VLOOKUP(E180,'LISTADO ATM'!$A$2:$C$901,3,0)</f>
        <v>DISTRITO NACIONAL</v>
      </c>
      <c r="B180" s="144">
        <v>3336034749</v>
      </c>
      <c r="C180" s="94">
        <v>44461.642361111109</v>
      </c>
      <c r="D180" s="94" t="s">
        <v>2459</v>
      </c>
      <c r="E180" s="136">
        <v>745</v>
      </c>
      <c r="F180" s="138" t="str">
        <f>VLOOKUP(E180,VIP!$A$2:$O16210,2,0)</f>
        <v>DRBR027</v>
      </c>
      <c r="G180" s="138" t="str">
        <f>VLOOKUP(E180,'LISTADO ATM'!$A$2:$B$900,2,0)</f>
        <v xml:space="preserve">ATM Oficina Ave. Duarte </v>
      </c>
      <c r="H180" s="138" t="str">
        <f>VLOOKUP(E180,VIP!$A$2:$O21171,7,FALSE)</f>
        <v>No</v>
      </c>
      <c r="I180" s="138" t="str">
        <f>VLOOKUP(E180,VIP!$A$2:$O13136,8,FALSE)</f>
        <v>No</v>
      </c>
      <c r="J180" s="138" t="str">
        <f>VLOOKUP(E180,VIP!$A$2:$O13086,8,FALSE)</f>
        <v>No</v>
      </c>
      <c r="K180" s="138" t="str">
        <f>VLOOKUP(E180,VIP!$A$2:$O16660,6,0)</f>
        <v>NO</v>
      </c>
      <c r="L180" s="143" t="s">
        <v>2433</v>
      </c>
      <c r="M180" s="93" t="s">
        <v>2437</v>
      </c>
      <c r="N180" s="93" t="s">
        <v>2443</v>
      </c>
      <c r="O180" s="138" t="s">
        <v>2614</v>
      </c>
      <c r="P180" s="143"/>
      <c r="Q180" s="134" t="s">
        <v>2433</v>
      </c>
    </row>
    <row r="181" spans="1:17" s="119" customFormat="1" ht="18" x14ac:dyDescent="0.25">
      <c r="A181" s="138" t="str">
        <f>VLOOKUP(E181,'LISTADO ATM'!$A$2:$C$901,3,0)</f>
        <v>DISTRITO NACIONAL</v>
      </c>
      <c r="B181" s="144">
        <v>3336034610</v>
      </c>
      <c r="C181" s="94">
        <v>44461.596608796295</v>
      </c>
      <c r="D181" s="94" t="s">
        <v>2174</v>
      </c>
      <c r="E181" s="136">
        <v>239</v>
      </c>
      <c r="F181" s="138" t="str">
        <f>VLOOKUP(E181,VIP!$A$2:$O16294,2,0)</f>
        <v>DRBR239</v>
      </c>
      <c r="G181" s="138" t="str">
        <f>VLOOKUP(E181,'LISTADO ATM'!$A$2:$B$900,2,0)</f>
        <v xml:space="preserve">ATM Autobanco Charles de Gaulle </v>
      </c>
      <c r="H181" s="138" t="str">
        <f>VLOOKUP(E181,VIP!$A$2:$O21255,7,FALSE)</f>
        <v>Si</v>
      </c>
      <c r="I181" s="138" t="str">
        <f>VLOOKUP(E181,VIP!$A$2:$O13220,8,FALSE)</f>
        <v>Si</v>
      </c>
      <c r="J181" s="138" t="str">
        <f>VLOOKUP(E181,VIP!$A$2:$O13170,8,FALSE)</f>
        <v>Si</v>
      </c>
      <c r="K181" s="138" t="str">
        <f>VLOOKUP(E181,VIP!$A$2:$O16744,6,0)</f>
        <v>SI</v>
      </c>
      <c r="L181" s="143" t="s">
        <v>2455</v>
      </c>
      <c r="M181" s="93" t="s">
        <v>2437</v>
      </c>
      <c r="N181" s="93" t="s">
        <v>2627</v>
      </c>
      <c r="O181" s="138" t="s">
        <v>2445</v>
      </c>
      <c r="P181" s="143"/>
      <c r="Q181" s="134" t="s">
        <v>2455</v>
      </c>
    </row>
    <row r="182" spans="1:17" s="119" customFormat="1" ht="18" x14ac:dyDescent="0.25">
      <c r="A182" s="138" t="str">
        <f>VLOOKUP(E182,'LISTADO ATM'!$A$2:$C$901,3,0)</f>
        <v>DISTRITO NACIONAL</v>
      </c>
      <c r="B182" s="144">
        <v>3336033194</v>
      </c>
      <c r="C182" s="94">
        <v>44460.627476851849</v>
      </c>
      <c r="D182" s="94" t="s">
        <v>2440</v>
      </c>
      <c r="E182" s="136">
        <v>850</v>
      </c>
      <c r="F182" s="138" t="str">
        <f>VLOOKUP(E182,VIP!$A$2:$O16283,2,0)</f>
        <v>DRBR850</v>
      </c>
      <c r="G182" s="138" t="str">
        <f>VLOOKUP(E182,'LISTADO ATM'!$A$2:$B$900,2,0)</f>
        <v xml:space="preserve">ATM Hotel Be Live Hamaca </v>
      </c>
      <c r="H182" s="138" t="str">
        <f>VLOOKUP(E182,VIP!$A$2:$O21244,7,FALSE)</f>
        <v>Si</v>
      </c>
      <c r="I182" s="138" t="str">
        <f>VLOOKUP(E182,VIP!$A$2:$O13209,8,FALSE)</f>
        <v>Si</v>
      </c>
      <c r="J182" s="138" t="str">
        <f>VLOOKUP(E182,VIP!$A$2:$O13159,8,FALSE)</f>
        <v>Si</v>
      </c>
      <c r="K182" s="138" t="str">
        <f>VLOOKUP(E182,VIP!$A$2:$O16733,6,0)</f>
        <v>NO</v>
      </c>
      <c r="L182" s="143" t="s">
        <v>2409</v>
      </c>
      <c r="M182" s="93" t="s">
        <v>2437</v>
      </c>
      <c r="N182" s="93" t="s">
        <v>2443</v>
      </c>
      <c r="O182" s="138" t="s">
        <v>2444</v>
      </c>
      <c r="P182" s="143"/>
      <c r="Q182" s="134" t="s">
        <v>2409</v>
      </c>
    </row>
    <row r="183" spans="1:17" s="119" customFormat="1" ht="18" x14ac:dyDescent="0.25">
      <c r="A183" s="138" t="str">
        <f>VLOOKUP(E183,'LISTADO ATM'!$A$2:$C$901,3,0)</f>
        <v>DISTRITO NACIONAL</v>
      </c>
      <c r="B183" s="144">
        <v>3336032435</v>
      </c>
      <c r="C183" s="94">
        <v>44460.393321759257</v>
      </c>
      <c r="D183" s="94" t="s">
        <v>2440</v>
      </c>
      <c r="E183" s="136">
        <v>818</v>
      </c>
      <c r="F183" s="138" t="str">
        <f>VLOOKUP(E183,VIP!$A$2:$O16197,2,0)</f>
        <v>DRBR818</v>
      </c>
      <c r="G183" s="138" t="str">
        <f>VLOOKUP(E183,'LISTADO ATM'!$A$2:$B$900,2,0)</f>
        <v xml:space="preserve">ATM Juridicción Inmobiliaria </v>
      </c>
      <c r="H183" s="138" t="str">
        <f>VLOOKUP(E183,VIP!$A$2:$O21158,7,FALSE)</f>
        <v>No</v>
      </c>
      <c r="I183" s="138" t="str">
        <f>VLOOKUP(E183,VIP!$A$2:$O13123,8,FALSE)</f>
        <v>No</v>
      </c>
      <c r="J183" s="138" t="str">
        <f>VLOOKUP(E183,VIP!$A$2:$O13073,8,FALSE)</f>
        <v>No</v>
      </c>
      <c r="K183" s="138" t="str">
        <f>VLOOKUP(E183,VIP!$A$2:$O16647,6,0)</f>
        <v>NO</v>
      </c>
      <c r="L183" s="143" t="s">
        <v>2625</v>
      </c>
      <c r="M183" s="93" t="s">
        <v>2437</v>
      </c>
      <c r="N183" s="93" t="s">
        <v>2443</v>
      </c>
      <c r="O183" s="138" t="s">
        <v>2444</v>
      </c>
      <c r="P183" s="143"/>
      <c r="Q183" s="134" t="s">
        <v>2625</v>
      </c>
    </row>
    <row r="184" spans="1:17" s="119" customFormat="1" ht="18" x14ac:dyDescent="0.25">
      <c r="A184" s="138" t="str">
        <f>VLOOKUP(E184,'LISTADO ATM'!$A$2:$C$901,3,0)</f>
        <v>DISTRITO NACIONAL</v>
      </c>
      <c r="B184" s="144">
        <v>3336030324</v>
      </c>
      <c r="C184" s="94">
        <v>44457.48841435185</v>
      </c>
      <c r="D184" s="94" t="s">
        <v>2174</v>
      </c>
      <c r="E184" s="136">
        <v>861</v>
      </c>
      <c r="F184" s="138" t="str">
        <f>VLOOKUP(E184,VIP!$A$2:$O16169,2,0)</f>
        <v>DRBR861</v>
      </c>
      <c r="G184" s="138" t="str">
        <f>VLOOKUP(E184,'LISTADO ATM'!$A$2:$B$900,2,0)</f>
        <v xml:space="preserve">ATM Oficina Bella Vista 27 de Febrero II </v>
      </c>
      <c r="H184" s="138" t="str">
        <f>VLOOKUP(E184,VIP!$A$2:$O21130,7,FALSE)</f>
        <v>Si</v>
      </c>
      <c r="I184" s="138" t="str">
        <f>VLOOKUP(E184,VIP!$A$2:$O13095,8,FALSE)</f>
        <v>Si</v>
      </c>
      <c r="J184" s="138" t="str">
        <f>VLOOKUP(E184,VIP!$A$2:$O13045,8,FALSE)</f>
        <v>Si</v>
      </c>
      <c r="K184" s="138" t="str">
        <f>VLOOKUP(E184,VIP!$A$2:$O16619,6,0)</f>
        <v>NO</v>
      </c>
      <c r="L184" s="143" t="s">
        <v>2212</v>
      </c>
      <c r="M184" s="93" t="s">
        <v>2437</v>
      </c>
      <c r="N184" s="93" t="s">
        <v>2443</v>
      </c>
      <c r="O184" s="138" t="s">
        <v>2445</v>
      </c>
      <c r="P184" s="143"/>
      <c r="Q184" s="134" t="s">
        <v>2212</v>
      </c>
    </row>
    <row r="185" spans="1:17" s="119" customFormat="1" ht="18" x14ac:dyDescent="0.25">
      <c r="A185" s="138" t="str">
        <f>VLOOKUP(E185,'LISTADO ATM'!$A$2:$C$901,3,0)</f>
        <v>SUR</v>
      </c>
      <c r="B185" s="144">
        <v>3336030155</v>
      </c>
      <c r="C185" s="94">
        <v>44457.361319444448</v>
      </c>
      <c r="D185" s="94" t="s">
        <v>2174</v>
      </c>
      <c r="E185" s="136">
        <v>134</v>
      </c>
      <c r="F185" s="138" t="str">
        <f>VLOOKUP(E185,VIP!$A$2:$O16144,2,0)</f>
        <v>DRBR134</v>
      </c>
      <c r="G185" s="138" t="str">
        <f>VLOOKUP(E185,'LISTADO ATM'!$A$2:$B$900,2,0)</f>
        <v xml:space="preserve">ATM Oficina San José de Ocoa </v>
      </c>
      <c r="H185" s="138" t="str">
        <f>VLOOKUP(E185,VIP!$A$2:$O21105,7,FALSE)</f>
        <v>Si</v>
      </c>
      <c r="I185" s="138" t="str">
        <f>VLOOKUP(E185,VIP!$A$2:$O13070,8,FALSE)</f>
        <v>Si</v>
      </c>
      <c r="J185" s="138" t="str">
        <f>VLOOKUP(E185,VIP!$A$2:$O13020,8,FALSE)</f>
        <v>Si</v>
      </c>
      <c r="K185" s="138" t="str">
        <f>VLOOKUP(E185,VIP!$A$2:$O16594,6,0)</f>
        <v>SI</v>
      </c>
      <c r="L185" s="143" t="s">
        <v>2212</v>
      </c>
      <c r="M185" s="93" t="s">
        <v>2437</v>
      </c>
      <c r="N185" s="93" t="s">
        <v>2443</v>
      </c>
      <c r="O185" s="138" t="s">
        <v>2445</v>
      </c>
      <c r="P185" s="143"/>
      <c r="Q185" s="134" t="s">
        <v>2212</v>
      </c>
    </row>
    <row r="1024197" spans="16:16" ht="18" x14ac:dyDescent="0.25">
      <c r="P1024197" s="127"/>
    </row>
  </sheetData>
  <autoFilter ref="A4:Q4">
    <sortState ref="A5:Q185">
      <sortCondition descending="1"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39:E40">
    <cfRule type="duplicateValues" dxfId="808" priority="616"/>
  </conditionalFormatting>
  <conditionalFormatting sqref="E39:E40">
    <cfRule type="duplicateValues" dxfId="807" priority="614"/>
    <cfRule type="duplicateValues" dxfId="806" priority="615"/>
  </conditionalFormatting>
  <conditionalFormatting sqref="E39:E40">
    <cfRule type="duplicateValues" dxfId="805" priority="611"/>
    <cfRule type="duplicateValues" dxfId="804" priority="612"/>
    <cfRule type="duplicateValues" dxfId="803" priority="613"/>
  </conditionalFormatting>
  <conditionalFormatting sqref="B39:B40">
    <cfRule type="duplicateValues" dxfId="802" priority="609"/>
    <cfRule type="duplicateValues" dxfId="801" priority="610"/>
  </conditionalFormatting>
  <conditionalFormatting sqref="B39:B40">
    <cfRule type="duplicateValues" dxfId="800" priority="608"/>
  </conditionalFormatting>
  <conditionalFormatting sqref="B39:B40">
    <cfRule type="duplicateValues" dxfId="799" priority="605"/>
    <cfRule type="duplicateValues" dxfId="798" priority="606"/>
    <cfRule type="duplicateValues" dxfId="797" priority="607"/>
  </conditionalFormatting>
  <conditionalFormatting sqref="B39:B40">
    <cfRule type="duplicateValues" dxfId="796" priority="601"/>
    <cfRule type="duplicateValues" dxfId="795" priority="602"/>
    <cfRule type="duplicateValues" dxfId="794" priority="603"/>
    <cfRule type="duplicateValues" dxfId="793" priority="604"/>
  </conditionalFormatting>
  <conditionalFormatting sqref="E41">
    <cfRule type="duplicateValues" dxfId="792" priority="598"/>
  </conditionalFormatting>
  <conditionalFormatting sqref="E41">
    <cfRule type="duplicateValues" dxfId="791" priority="596"/>
    <cfRule type="duplicateValues" dxfId="790" priority="597"/>
  </conditionalFormatting>
  <conditionalFormatting sqref="E41">
    <cfRule type="duplicateValues" dxfId="789" priority="593"/>
    <cfRule type="duplicateValues" dxfId="788" priority="594"/>
    <cfRule type="duplicateValues" dxfId="787" priority="595"/>
  </conditionalFormatting>
  <conditionalFormatting sqref="B41">
    <cfRule type="duplicateValues" dxfId="786" priority="591"/>
    <cfRule type="duplicateValues" dxfId="785" priority="592"/>
  </conditionalFormatting>
  <conditionalFormatting sqref="B41">
    <cfRule type="duplicateValues" dxfId="784" priority="590"/>
  </conditionalFormatting>
  <conditionalFormatting sqref="B41">
    <cfRule type="duplicateValues" dxfId="783" priority="587"/>
    <cfRule type="duplicateValues" dxfId="782" priority="588"/>
    <cfRule type="duplicateValues" dxfId="781" priority="589"/>
  </conditionalFormatting>
  <conditionalFormatting sqref="B41">
    <cfRule type="duplicateValues" dxfId="780" priority="583"/>
    <cfRule type="duplicateValues" dxfId="779" priority="584"/>
    <cfRule type="duplicateValues" dxfId="778" priority="585"/>
    <cfRule type="duplicateValues" dxfId="777" priority="586"/>
  </conditionalFormatting>
  <conditionalFormatting sqref="E42">
    <cfRule type="duplicateValues" dxfId="776" priority="581"/>
  </conditionalFormatting>
  <conditionalFormatting sqref="E42">
    <cfRule type="duplicateValues" dxfId="775" priority="579"/>
    <cfRule type="duplicateValues" dxfId="774" priority="580"/>
  </conditionalFormatting>
  <conditionalFormatting sqref="E42">
    <cfRule type="duplicateValues" dxfId="773" priority="576"/>
    <cfRule type="duplicateValues" dxfId="772" priority="577"/>
    <cfRule type="duplicateValues" dxfId="771" priority="578"/>
  </conditionalFormatting>
  <conditionalFormatting sqref="B42">
    <cfRule type="duplicateValues" dxfId="770" priority="574"/>
    <cfRule type="duplicateValues" dxfId="769" priority="575"/>
  </conditionalFormatting>
  <conditionalFormatting sqref="B42">
    <cfRule type="duplicateValues" dxfId="768" priority="573"/>
  </conditionalFormatting>
  <conditionalFormatting sqref="B42">
    <cfRule type="duplicateValues" dxfId="767" priority="570"/>
    <cfRule type="duplicateValues" dxfId="766" priority="571"/>
    <cfRule type="duplicateValues" dxfId="765" priority="572"/>
  </conditionalFormatting>
  <conditionalFormatting sqref="B42">
    <cfRule type="duplicateValues" dxfId="764" priority="566"/>
    <cfRule type="duplicateValues" dxfId="763" priority="567"/>
    <cfRule type="duplicateValues" dxfId="762" priority="568"/>
    <cfRule type="duplicateValues" dxfId="761" priority="569"/>
  </conditionalFormatting>
  <conditionalFormatting sqref="E43:E45">
    <cfRule type="duplicateValues" dxfId="760" priority="563"/>
  </conditionalFormatting>
  <conditionalFormatting sqref="E43:E45">
    <cfRule type="duplicateValues" dxfId="759" priority="561"/>
    <cfRule type="duplicateValues" dxfId="758" priority="562"/>
  </conditionalFormatting>
  <conditionalFormatting sqref="E43:E45">
    <cfRule type="duplicateValues" dxfId="757" priority="558"/>
    <cfRule type="duplicateValues" dxfId="756" priority="559"/>
    <cfRule type="duplicateValues" dxfId="755" priority="560"/>
  </conditionalFormatting>
  <conditionalFormatting sqref="B43:B45">
    <cfRule type="duplicateValues" dxfId="754" priority="556"/>
    <cfRule type="duplicateValues" dxfId="753" priority="557"/>
  </conditionalFormatting>
  <conditionalFormatting sqref="B43:B45">
    <cfRule type="duplicateValues" dxfId="752" priority="555"/>
  </conditionalFormatting>
  <conditionalFormatting sqref="B43:B45">
    <cfRule type="duplicateValues" dxfId="751" priority="552"/>
    <cfRule type="duplicateValues" dxfId="750" priority="553"/>
    <cfRule type="duplicateValues" dxfId="749" priority="554"/>
  </conditionalFormatting>
  <conditionalFormatting sqref="B43:B45">
    <cfRule type="duplicateValues" dxfId="748" priority="548"/>
    <cfRule type="duplicateValues" dxfId="747" priority="549"/>
    <cfRule type="duplicateValues" dxfId="746" priority="550"/>
    <cfRule type="duplicateValues" dxfId="745" priority="551"/>
  </conditionalFormatting>
  <conditionalFormatting sqref="E46">
    <cfRule type="duplicateValues" dxfId="744" priority="545"/>
  </conditionalFormatting>
  <conditionalFormatting sqref="E46">
    <cfRule type="duplicateValues" dxfId="743" priority="543"/>
    <cfRule type="duplicateValues" dxfId="742" priority="544"/>
  </conditionalFormatting>
  <conditionalFormatting sqref="E46">
    <cfRule type="duplicateValues" dxfId="741" priority="540"/>
    <cfRule type="duplicateValues" dxfId="740" priority="541"/>
    <cfRule type="duplicateValues" dxfId="739" priority="542"/>
  </conditionalFormatting>
  <conditionalFormatting sqref="B46">
    <cfRule type="duplicateValues" dxfId="738" priority="538"/>
    <cfRule type="duplicateValues" dxfId="737" priority="539"/>
  </conditionalFormatting>
  <conditionalFormatting sqref="B46">
    <cfRule type="duplicateValues" dxfId="736" priority="537"/>
  </conditionalFormatting>
  <conditionalFormatting sqref="B46">
    <cfRule type="duplicateValues" dxfId="735" priority="534"/>
    <cfRule type="duplicateValues" dxfId="734" priority="535"/>
    <cfRule type="duplicateValues" dxfId="733" priority="536"/>
  </conditionalFormatting>
  <conditionalFormatting sqref="B46">
    <cfRule type="duplicateValues" dxfId="732" priority="530"/>
    <cfRule type="duplicateValues" dxfId="731" priority="531"/>
    <cfRule type="duplicateValues" dxfId="730" priority="532"/>
    <cfRule type="duplicateValues" dxfId="729" priority="533"/>
  </conditionalFormatting>
  <conditionalFormatting sqref="E42:E51">
    <cfRule type="duplicateValues" dxfId="728" priority="529"/>
  </conditionalFormatting>
  <conditionalFormatting sqref="E42:E51">
    <cfRule type="duplicateValues" dxfId="727" priority="527"/>
    <cfRule type="duplicateValues" dxfId="726" priority="528"/>
  </conditionalFormatting>
  <conditionalFormatting sqref="E42:E51">
    <cfRule type="duplicateValues" dxfId="725" priority="524"/>
    <cfRule type="duplicateValues" dxfId="724" priority="525"/>
    <cfRule type="duplicateValues" dxfId="723" priority="526"/>
  </conditionalFormatting>
  <conditionalFormatting sqref="B47:B51">
    <cfRule type="duplicateValues" dxfId="722" priority="522"/>
    <cfRule type="duplicateValues" dxfId="721" priority="523"/>
  </conditionalFormatting>
  <conditionalFormatting sqref="B47:B51">
    <cfRule type="duplicateValues" dxfId="720" priority="521"/>
  </conditionalFormatting>
  <conditionalFormatting sqref="B47:B51">
    <cfRule type="duplicateValues" dxfId="719" priority="518"/>
    <cfRule type="duplicateValues" dxfId="718" priority="519"/>
    <cfRule type="duplicateValues" dxfId="717" priority="520"/>
  </conditionalFormatting>
  <conditionalFormatting sqref="B47:B51">
    <cfRule type="duplicateValues" dxfId="716" priority="514"/>
    <cfRule type="duplicateValues" dxfId="715" priority="515"/>
    <cfRule type="duplicateValues" dxfId="714" priority="516"/>
    <cfRule type="duplicateValues" dxfId="713" priority="517"/>
  </conditionalFormatting>
  <conditionalFormatting sqref="B52:B61">
    <cfRule type="duplicateValues" dxfId="712" priority="512"/>
    <cfRule type="duplicateValues" dxfId="711" priority="513"/>
  </conditionalFormatting>
  <conditionalFormatting sqref="B52:B61">
    <cfRule type="duplicateValues" dxfId="710" priority="511"/>
  </conditionalFormatting>
  <conditionalFormatting sqref="B52:B61">
    <cfRule type="duplicateValues" dxfId="709" priority="509"/>
    <cfRule type="duplicateValues" dxfId="708" priority="510"/>
  </conditionalFormatting>
  <conditionalFormatting sqref="B52:B61">
    <cfRule type="duplicateValues" dxfId="707" priority="506"/>
    <cfRule type="duplicateValues" dxfId="706" priority="507"/>
    <cfRule type="duplicateValues" dxfId="705" priority="508"/>
  </conditionalFormatting>
  <conditionalFormatting sqref="B52:B61">
    <cfRule type="duplicateValues" dxfId="704" priority="505"/>
  </conditionalFormatting>
  <conditionalFormatting sqref="E52:E61">
    <cfRule type="duplicateValues" dxfId="703" priority="504"/>
  </conditionalFormatting>
  <conditionalFormatting sqref="E52:E61">
    <cfRule type="duplicateValues" dxfId="702" priority="503"/>
  </conditionalFormatting>
  <conditionalFormatting sqref="E52:E61">
    <cfRule type="duplicateValues" dxfId="701" priority="501"/>
    <cfRule type="duplicateValues" dxfId="700" priority="502"/>
  </conditionalFormatting>
  <conditionalFormatting sqref="E52:E61">
    <cfRule type="duplicateValues" dxfId="699" priority="498"/>
    <cfRule type="duplicateValues" dxfId="698" priority="499"/>
    <cfRule type="duplicateValues" dxfId="697" priority="500"/>
  </conditionalFormatting>
  <conditionalFormatting sqref="E52:E61">
    <cfRule type="duplicateValues" dxfId="696" priority="495"/>
    <cfRule type="duplicateValues" dxfId="695" priority="496"/>
    <cfRule type="duplicateValues" dxfId="694" priority="497"/>
  </conditionalFormatting>
  <conditionalFormatting sqref="E52:E61">
    <cfRule type="duplicateValues" dxfId="693" priority="493"/>
    <cfRule type="duplicateValues" dxfId="692" priority="494"/>
  </conditionalFormatting>
  <conditionalFormatting sqref="B52:B61">
    <cfRule type="duplicateValues" dxfId="691" priority="489"/>
    <cfRule type="duplicateValues" dxfId="690" priority="490"/>
    <cfRule type="duplicateValues" dxfId="689" priority="491"/>
    <cfRule type="duplicateValues" dxfId="688" priority="492"/>
  </conditionalFormatting>
  <conditionalFormatting sqref="E52:E61">
    <cfRule type="duplicateValues" dxfId="687" priority="488"/>
  </conditionalFormatting>
  <conditionalFormatting sqref="B52:B61">
    <cfRule type="duplicateValues" dxfId="686" priority="483"/>
    <cfRule type="duplicateValues" dxfId="685" priority="484"/>
    <cfRule type="duplicateValues" dxfId="684" priority="485"/>
    <cfRule type="duplicateValues" dxfId="683" priority="486"/>
    <cfRule type="duplicateValues" dxfId="682" priority="487"/>
  </conditionalFormatting>
  <conditionalFormatting sqref="E52:E61">
    <cfRule type="duplicateValues" dxfId="681" priority="479"/>
    <cfRule type="duplicateValues" dxfId="680" priority="480"/>
    <cfRule type="duplicateValues" dxfId="679" priority="481"/>
    <cfRule type="duplicateValues" dxfId="678" priority="482"/>
  </conditionalFormatting>
  <conditionalFormatting sqref="E52:E61">
    <cfRule type="duplicateValues" dxfId="677" priority="478"/>
  </conditionalFormatting>
  <conditionalFormatting sqref="E52:E61">
    <cfRule type="duplicateValues" dxfId="676" priority="476"/>
    <cfRule type="duplicateValues" dxfId="675" priority="477"/>
  </conditionalFormatting>
  <conditionalFormatting sqref="E52:E61">
    <cfRule type="duplicateValues" dxfId="674" priority="473"/>
    <cfRule type="duplicateValues" dxfId="673" priority="474"/>
    <cfRule type="duplicateValues" dxfId="672" priority="475"/>
  </conditionalFormatting>
  <conditionalFormatting sqref="B52:B61">
    <cfRule type="duplicateValues" dxfId="671" priority="471"/>
    <cfRule type="duplicateValues" dxfId="670" priority="472"/>
  </conditionalFormatting>
  <conditionalFormatting sqref="B52:B61">
    <cfRule type="duplicateValues" dxfId="669" priority="470"/>
  </conditionalFormatting>
  <conditionalFormatting sqref="B52:B61">
    <cfRule type="duplicateValues" dxfId="668" priority="467"/>
    <cfRule type="duplicateValues" dxfId="667" priority="468"/>
    <cfRule type="duplicateValues" dxfId="666" priority="469"/>
  </conditionalFormatting>
  <conditionalFormatting sqref="B52:B61">
    <cfRule type="duplicateValues" dxfId="665" priority="463"/>
    <cfRule type="duplicateValues" dxfId="664" priority="464"/>
    <cfRule type="duplicateValues" dxfId="663" priority="465"/>
    <cfRule type="duplicateValues" dxfId="662" priority="466"/>
  </conditionalFormatting>
  <conditionalFormatting sqref="B81:B82">
    <cfRule type="duplicateValues" dxfId="661" priority="410"/>
    <cfRule type="duplicateValues" dxfId="660" priority="411"/>
  </conditionalFormatting>
  <conditionalFormatting sqref="B81:B82">
    <cfRule type="duplicateValues" dxfId="659" priority="409"/>
  </conditionalFormatting>
  <conditionalFormatting sqref="B81:B82">
    <cfRule type="duplicateValues" dxfId="658" priority="407"/>
    <cfRule type="duplicateValues" dxfId="657" priority="408"/>
  </conditionalFormatting>
  <conditionalFormatting sqref="B81:B82">
    <cfRule type="duplicateValues" dxfId="656" priority="404"/>
    <cfRule type="duplicateValues" dxfId="655" priority="405"/>
    <cfRule type="duplicateValues" dxfId="654" priority="406"/>
  </conditionalFormatting>
  <conditionalFormatting sqref="B81:B82">
    <cfRule type="duplicateValues" dxfId="653" priority="403"/>
  </conditionalFormatting>
  <conditionalFormatting sqref="E81:E82">
    <cfRule type="duplicateValues" dxfId="652" priority="402"/>
  </conditionalFormatting>
  <conditionalFormatting sqref="E81:E82">
    <cfRule type="duplicateValues" dxfId="651" priority="401"/>
  </conditionalFormatting>
  <conditionalFormatting sqref="E81:E82">
    <cfRule type="duplicateValues" dxfId="650" priority="399"/>
    <cfRule type="duplicateValues" dxfId="649" priority="400"/>
  </conditionalFormatting>
  <conditionalFormatting sqref="E81:E82">
    <cfRule type="duplicateValues" dxfId="648" priority="396"/>
    <cfRule type="duplicateValues" dxfId="647" priority="397"/>
    <cfRule type="duplicateValues" dxfId="646" priority="398"/>
  </conditionalFormatting>
  <conditionalFormatting sqref="E81:E82">
    <cfRule type="duplicateValues" dxfId="645" priority="393"/>
    <cfRule type="duplicateValues" dxfId="644" priority="394"/>
    <cfRule type="duplicateValues" dxfId="643" priority="395"/>
  </conditionalFormatting>
  <conditionalFormatting sqref="E81:E82">
    <cfRule type="duplicateValues" dxfId="642" priority="391"/>
    <cfRule type="duplicateValues" dxfId="641" priority="392"/>
  </conditionalFormatting>
  <conditionalFormatting sqref="B81:B82">
    <cfRule type="duplicateValues" dxfId="640" priority="387"/>
    <cfRule type="duplicateValues" dxfId="639" priority="388"/>
    <cfRule type="duplicateValues" dxfId="638" priority="389"/>
    <cfRule type="duplicateValues" dxfId="637" priority="390"/>
  </conditionalFormatting>
  <conditionalFormatting sqref="E81:E82">
    <cfRule type="duplicateValues" dxfId="636" priority="386"/>
  </conditionalFormatting>
  <conditionalFormatting sqref="B81:B82">
    <cfRule type="duplicateValues" dxfId="635" priority="381"/>
    <cfRule type="duplicateValues" dxfId="634" priority="382"/>
    <cfRule type="duplicateValues" dxfId="633" priority="383"/>
    <cfRule type="duplicateValues" dxfId="632" priority="384"/>
    <cfRule type="duplicateValues" dxfId="631" priority="385"/>
  </conditionalFormatting>
  <conditionalFormatting sqref="E81:E82">
    <cfRule type="duplicateValues" dxfId="630" priority="377"/>
    <cfRule type="duplicateValues" dxfId="629" priority="378"/>
    <cfRule type="duplicateValues" dxfId="628" priority="379"/>
    <cfRule type="duplicateValues" dxfId="627" priority="380"/>
  </conditionalFormatting>
  <conditionalFormatting sqref="E81:E82">
    <cfRule type="duplicateValues" dxfId="626" priority="376"/>
  </conditionalFormatting>
  <conditionalFormatting sqref="E81:E82">
    <cfRule type="duplicateValues" dxfId="625" priority="374"/>
    <cfRule type="duplicateValues" dxfId="624" priority="375"/>
  </conditionalFormatting>
  <conditionalFormatting sqref="E81:E82">
    <cfRule type="duplicateValues" dxfId="623" priority="371"/>
    <cfRule type="duplicateValues" dxfId="622" priority="372"/>
    <cfRule type="duplicateValues" dxfId="621" priority="373"/>
  </conditionalFormatting>
  <conditionalFormatting sqref="B81:B82">
    <cfRule type="duplicateValues" dxfId="620" priority="369"/>
    <cfRule type="duplicateValues" dxfId="619" priority="370"/>
  </conditionalFormatting>
  <conditionalFormatting sqref="B81:B82">
    <cfRule type="duplicateValues" dxfId="618" priority="368"/>
  </conditionalFormatting>
  <conditionalFormatting sqref="B81:B82">
    <cfRule type="duplicateValues" dxfId="617" priority="365"/>
    <cfRule type="duplicateValues" dxfId="616" priority="366"/>
    <cfRule type="duplicateValues" dxfId="615" priority="367"/>
  </conditionalFormatting>
  <conditionalFormatting sqref="B81:B82">
    <cfRule type="duplicateValues" dxfId="614" priority="361"/>
    <cfRule type="duplicateValues" dxfId="613" priority="362"/>
    <cfRule type="duplicateValues" dxfId="612" priority="363"/>
    <cfRule type="duplicateValues" dxfId="611" priority="364"/>
  </conditionalFormatting>
  <conditionalFormatting sqref="B186:B1048576 B39:B51 B1:B4 B105:B150">
    <cfRule type="duplicateValues" dxfId="610" priority="162100"/>
    <cfRule type="duplicateValues" dxfId="609" priority="162101"/>
  </conditionalFormatting>
  <conditionalFormatting sqref="B186:B1048576 B39:B51 B1:B4 B105:B150">
    <cfRule type="duplicateValues" dxfId="608" priority="162108"/>
  </conditionalFormatting>
  <conditionalFormatting sqref="B186:B1048576 B39:B51 B105:B150">
    <cfRule type="duplicateValues" dxfId="607" priority="162112"/>
    <cfRule type="duplicateValues" dxfId="606" priority="162113"/>
  </conditionalFormatting>
  <conditionalFormatting sqref="B186:B1048576 B39:B51 B1:B4 B105:B150">
    <cfRule type="duplicateValues" dxfId="605" priority="162118"/>
    <cfRule type="duplicateValues" dxfId="604" priority="162119"/>
    <cfRule type="duplicateValues" dxfId="603" priority="162120"/>
  </conditionalFormatting>
  <conditionalFormatting sqref="B186:B1048576 B39:B51 B105:B150">
    <cfRule type="duplicateValues" dxfId="602" priority="162130"/>
  </conditionalFormatting>
  <conditionalFormatting sqref="E186:E1048576 E39:E51 E1:E4 E105:E150">
    <cfRule type="duplicateValues" dxfId="601" priority="162133"/>
  </conditionalFormatting>
  <conditionalFormatting sqref="E186:E1048576 E39:E51 E105:E150">
    <cfRule type="duplicateValues" dxfId="600" priority="162137"/>
  </conditionalFormatting>
  <conditionalFormatting sqref="E186:E1048576 E39:E51 E1:E4 E105:E150">
    <cfRule type="duplicateValues" dxfId="599" priority="162140"/>
    <cfRule type="duplicateValues" dxfId="598" priority="162141"/>
  </conditionalFormatting>
  <conditionalFormatting sqref="E186:E1048576 E39:E51 E1:E4 E105:E150">
    <cfRule type="duplicateValues" dxfId="597" priority="162148"/>
    <cfRule type="duplicateValues" dxfId="596" priority="162149"/>
    <cfRule type="duplicateValues" dxfId="595" priority="162150"/>
  </conditionalFormatting>
  <conditionalFormatting sqref="E186:E1048576 E39:E51 E105:E150">
    <cfRule type="duplicateValues" dxfId="594" priority="162160"/>
    <cfRule type="duplicateValues" dxfId="593" priority="162161"/>
    <cfRule type="duplicateValues" dxfId="592" priority="162162"/>
  </conditionalFormatting>
  <conditionalFormatting sqref="E186:E1048576 E39:E51 E105:E150">
    <cfRule type="duplicateValues" dxfId="591" priority="162169"/>
    <cfRule type="duplicateValues" dxfId="590" priority="162170"/>
  </conditionalFormatting>
  <conditionalFormatting sqref="B186:B1048576 B39:B51 B1:B4 B105:B150">
    <cfRule type="duplicateValues" dxfId="589" priority="162175"/>
    <cfRule type="duplicateValues" dxfId="588" priority="162176"/>
    <cfRule type="duplicateValues" dxfId="587" priority="162177"/>
    <cfRule type="duplicateValues" dxfId="586" priority="162178"/>
  </conditionalFormatting>
  <conditionalFormatting sqref="E39:E51">
    <cfRule type="duplicateValues" dxfId="585" priority="162191"/>
  </conditionalFormatting>
  <conditionalFormatting sqref="B186:B1048576 B105:B150 B1:B51">
    <cfRule type="duplicateValues" dxfId="584" priority="162195"/>
    <cfRule type="duplicateValues" dxfId="583" priority="162196"/>
    <cfRule type="duplicateValues" dxfId="582" priority="162197"/>
    <cfRule type="duplicateValues" dxfId="581" priority="162198"/>
    <cfRule type="duplicateValues" dxfId="580" priority="162199"/>
  </conditionalFormatting>
  <conditionalFormatting sqref="E186:E1048576 E105:E150 E1:E51">
    <cfRule type="duplicateValues" dxfId="579" priority="162210"/>
    <cfRule type="duplicateValues" dxfId="578" priority="162211"/>
    <cfRule type="duplicateValues" dxfId="577" priority="162212"/>
    <cfRule type="duplicateValues" dxfId="576" priority="162213"/>
  </conditionalFormatting>
  <conditionalFormatting sqref="B5:B11">
    <cfRule type="duplicateValues" dxfId="575" priority="162360"/>
    <cfRule type="duplicateValues" dxfId="574" priority="162361"/>
  </conditionalFormatting>
  <conditionalFormatting sqref="B5:B11">
    <cfRule type="duplicateValues" dxfId="573" priority="162362"/>
  </conditionalFormatting>
  <conditionalFormatting sqref="B5:B11">
    <cfRule type="duplicateValues" dxfId="572" priority="162363"/>
    <cfRule type="duplicateValues" dxfId="571" priority="162364"/>
    <cfRule type="duplicateValues" dxfId="570" priority="162365"/>
  </conditionalFormatting>
  <conditionalFormatting sqref="E5:E11">
    <cfRule type="duplicateValues" dxfId="569" priority="162366"/>
  </conditionalFormatting>
  <conditionalFormatting sqref="E5:E11">
    <cfRule type="duplicateValues" dxfId="568" priority="162367"/>
    <cfRule type="duplicateValues" dxfId="567" priority="162368"/>
  </conditionalFormatting>
  <conditionalFormatting sqref="E5:E11">
    <cfRule type="duplicateValues" dxfId="566" priority="162369"/>
    <cfRule type="duplicateValues" dxfId="565" priority="162370"/>
    <cfRule type="duplicateValues" dxfId="564" priority="162371"/>
  </conditionalFormatting>
  <conditionalFormatting sqref="B5:B11">
    <cfRule type="duplicateValues" dxfId="563" priority="162372"/>
    <cfRule type="duplicateValues" dxfId="562" priority="162373"/>
    <cfRule type="duplicateValues" dxfId="561" priority="162374"/>
    <cfRule type="duplicateValues" dxfId="560" priority="162375"/>
  </conditionalFormatting>
  <conditionalFormatting sqref="B151:B173">
    <cfRule type="duplicateValues" dxfId="559" priority="257"/>
    <cfRule type="duplicateValues" dxfId="558" priority="258"/>
  </conditionalFormatting>
  <conditionalFormatting sqref="B151:B173">
    <cfRule type="duplicateValues" dxfId="557" priority="256"/>
  </conditionalFormatting>
  <conditionalFormatting sqref="B151:B173">
    <cfRule type="duplicateValues" dxfId="556" priority="254"/>
    <cfRule type="duplicateValues" dxfId="555" priority="255"/>
  </conditionalFormatting>
  <conditionalFormatting sqref="B151:B173">
    <cfRule type="duplicateValues" dxfId="554" priority="251"/>
    <cfRule type="duplicateValues" dxfId="553" priority="252"/>
    <cfRule type="duplicateValues" dxfId="552" priority="253"/>
  </conditionalFormatting>
  <conditionalFormatting sqref="B151:B173">
    <cfRule type="duplicateValues" dxfId="551" priority="250"/>
  </conditionalFormatting>
  <conditionalFormatting sqref="E151:E173">
    <cfRule type="duplicateValues" dxfId="550" priority="249"/>
  </conditionalFormatting>
  <conditionalFormatting sqref="E151:E173">
    <cfRule type="duplicateValues" dxfId="549" priority="248"/>
  </conditionalFormatting>
  <conditionalFormatting sqref="E151:E173">
    <cfRule type="duplicateValues" dxfId="548" priority="246"/>
    <cfRule type="duplicateValues" dxfId="547" priority="247"/>
  </conditionalFormatting>
  <conditionalFormatting sqref="E151:E173">
    <cfRule type="duplicateValues" dxfId="546" priority="243"/>
    <cfRule type="duplicateValues" dxfId="545" priority="244"/>
    <cfRule type="duplicateValues" dxfId="544" priority="245"/>
  </conditionalFormatting>
  <conditionalFormatting sqref="E151:E173">
    <cfRule type="duplicateValues" dxfId="543" priority="240"/>
    <cfRule type="duplicateValues" dxfId="542" priority="241"/>
    <cfRule type="duplicateValues" dxfId="541" priority="242"/>
  </conditionalFormatting>
  <conditionalFormatting sqref="E151:E173">
    <cfRule type="duplicateValues" dxfId="540" priority="238"/>
    <cfRule type="duplicateValues" dxfId="539" priority="239"/>
  </conditionalFormatting>
  <conditionalFormatting sqref="B151:B173">
    <cfRule type="duplicateValues" dxfId="538" priority="234"/>
    <cfRule type="duplicateValues" dxfId="537" priority="235"/>
    <cfRule type="duplicateValues" dxfId="536" priority="236"/>
    <cfRule type="duplicateValues" dxfId="535" priority="237"/>
  </conditionalFormatting>
  <conditionalFormatting sqref="B151:B173">
    <cfRule type="duplicateValues" dxfId="534" priority="229"/>
    <cfRule type="duplicateValues" dxfId="533" priority="230"/>
    <cfRule type="duplicateValues" dxfId="532" priority="231"/>
    <cfRule type="duplicateValues" dxfId="531" priority="232"/>
    <cfRule type="duplicateValues" dxfId="530" priority="233"/>
  </conditionalFormatting>
  <conditionalFormatting sqref="E151:E173">
    <cfRule type="duplicateValues" dxfId="529" priority="225"/>
    <cfRule type="duplicateValues" dxfId="528" priority="226"/>
    <cfRule type="duplicateValues" dxfId="527" priority="227"/>
    <cfRule type="duplicateValues" dxfId="526" priority="228"/>
  </conditionalFormatting>
  <conditionalFormatting sqref="B151:B173">
    <cfRule type="duplicateValues" dxfId="525" priority="223"/>
    <cfRule type="duplicateValues" dxfId="524" priority="224"/>
  </conditionalFormatting>
  <conditionalFormatting sqref="B151:B173">
    <cfRule type="duplicateValues" dxfId="523" priority="222"/>
  </conditionalFormatting>
  <conditionalFormatting sqref="B151:B173">
    <cfRule type="duplicateValues" dxfId="522" priority="220"/>
    <cfRule type="duplicateValues" dxfId="521" priority="221"/>
  </conditionalFormatting>
  <conditionalFormatting sqref="B151:B173">
    <cfRule type="duplicateValues" dxfId="520" priority="217"/>
    <cfRule type="duplicateValues" dxfId="519" priority="218"/>
    <cfRule type="duplicateValues" dxfId="518" priority="219"/>
  </conditionalFormatting>
  <conditionalFormatting sqref="B151:B173">
    <cfRule type="duplicateValues" dxfId="517" priority="216"/>
  </conditionalFormatting>
  <conditionalFormatting sqref="E151:E173">
    <cfRule type="duplicateValues" dxfId="516" priority="215"/>
  </conditionalFormatting>
  <conditionalFormatting sqref="E151:E173">
    <cfRule type="duplicateValues" dxfId="515" priority="214"/>
  </conditionalFormatting>
  <conditionalFormatting sqref="E151:E173">
    <cfRule type="duplicateValues" dxfId="514" priority="212"/>
    <cfRule type="duplicateValues" dxfId="513" priority="213"/>
  </conditionalFormatting>
  <conditionalFormatting sqref="E151:E173">
    <cfRule type="duplicateValues" dxfId="512" priority="209"/>
    <cfRule type="duplicateValues" dxfId="511" priority="210"/>
    <cfRule type="duplicateValues" dxfId="510" priority="211"/>
  </conditionalFormatting>
  <conditionalFormatting sqref="E151:E173">
    <cfRule type="duplicateValues" dxfId="509" priority="206"/>
    <cfRule type="duplicateValues" dxfId="508" priority="207"/>
    <cfRule type="duplicateValues" dxfId="507" priority="208"/>
  </conditionalFormatting>
  <conditionalFormatting sqref="E151:E173">
    <cfRule type="duplicateValues" dxfId="506" priority="204"/>
    <cfRule type="duplicateValues" dxfId="505" priority="205"/>
  </conditionalFormatting>
  <conditionalFormatting sqref="B151:B173">
    <cfRule type="duplicateValues" dxfId="504" priority="200"/>
    <cfRule type="duplicateValues" dxfId="503" priority="201"/>
    <cfRule type="duplicateValues" dxfId="502" priority="202"/>
    <cfRule type="duplicateValues" dxfId="501" priority="203"/>
  </conditionalFormatting>
  <conditionalFormatting sqref="E151:E173">
    <cfRule type="duplicateValues" dxfId="500" priority="199"/>
  </conditionalFormatting>
  <conditionalFormatting sqref="B151:B173">
    <cfRule type="duplicateValues" dxfId="499" priority="194"/>
    <cfRule type="duplicateValues" dxfId="498" priority="195"/>
    <cfRule type="duplicateValues" dxfId="497" priority="196"/>
    <cfRule type="duplicateValues" dxfId="496" priority="197"/>
    <cfRule type="duplicateValues" dxfId="495" priority="198"/>
  </conditionalFormatting>
  <conditionalFormatting sqref="E151:E173">
    <cfRule type="duplicateValues" dxfId="494" priority="190"/>
    <cfRule type="duplicateValues" dxfId="493" priority="191"/>
    <cfRule type="duplicateValues" dxfId="492" priority="192"/>
    <cfRule type="duplicateValues" dxfId="491" priority="193"/>
  </conditionalFormatting>
  <conditionalFormatting sqref="E151:E173">
    <cfRule type="duplicateValues" dxfId="490" priority="189"/>
  </conditionalFormatting>
  <conditionalFormatting sqref="E151:E173">
    <cfRule type="duplicateValues" dxfId="489" priority="187"/>
    <cfRule type="duplicateValues" dxfId="488" priority="188"/>
  </conditionalFormatting>
  <conditionalFormatting sqref="E151:E173">
    <cfRule type="duplicateValues" dxfId="487" priority="184"/>
    <cfRule type="duplicateValues" dxfId="486" priority="185"/>
    <cfRule type="duplicateValues" dxfId="485" priority="186"/>
  </conditionalFormatting>
  <conditionalFormatting sqref="B151:B173">
    <cfRule type="duplicateValues" dxfId="484" priority="182"/>
    <cfRule type="duplicateValues" dxfId="483" priority="183"/>
  </conditionalFormatting>
  <conditionalFormatting sqref="B151:B173">
    <cfRule type="duplicateValues" dxfId="482" priority="181"/>
  </conditionalFormatting>
  <conditionalFormatting sqref="B151:B173">
    <cfRule type="duplicateValues" dxfId="481" priority="178"/>
    <cfRule type="duplicateValues" dxfId="480" priority="179"/>
    <cfRule type="duplicateValues" dxfId="479" priority="180"/>
  </conditionalFormatting>
  <conditionalFormatting sqref="B151:B173">
    <cfRule type="duplicateValues" dxfId="478" priority="174"/>
    <cfRule type="duplicateValues" dxfId="477" priority="175"/>
    <cfRule type="duplicateValues" dxfId="476" priority="176"/>
    <cfRule type="duplicateValues" dxfId="475" priority="177"/>
  </conditionalFormatting>
  <conditionalFormatting sqref="E186:E1048576 E1:E173">
    <cfRule type="duplicateValues" dxfId="474" priority="173"/>
  </conditionalFormatting>
  <conditionalFormatting sqref="B174">
    <cfRule type="duplicateValues" dxfId="473" priority="171"/>
    <cfRule type="duplicateValues" dxfId="472" priority="172"/>
  </conditionalFormatting>
  <conditionalFormatting sqref="B174">
    <cfRule type="duplicateValues" dxfId="471" priority="170"/>
  </conditionalFormatting>
  <conditionalFormatting sqref="B174">
    <cfRule type="duplicateValues" dxfId="470" priority="168"/>
    <cfRule type="duplicateValues" dxfId="469" priority="169"/>
  </conditionalFormatting>
  <conditionalFormatting sqref="B174">
    <cfRule type="duplicateValues" dxfId="468" priority="165"/>
    <cfRule type="duplicateValues" dxfId="467" priority="166"/>
    <cfRule type="duplicateValues" dxfId="466" priority="167"/>
  </conditionalFormatting>
  <conditionalFormatting sqref="B174">
    <cfRule type="duplicateValues" dxfId="465" priority="164"/>
  </conditionalFormatting>
  <conditionalFormatting sqref="E174">
    <cfRule type="duplicateValues" dxfId="464" priority="163"/>
  </conditionalFormatting>
  <conditionalFormatting sqref="E174">
    <cfRule type="duplicateValues" dxfId="463" priority="162"/>
  </conditionalFormatting>
  <conditionalFormatting sqref="E174">
    <cfRule type="duplicateValues" dxfId="462" priority="160"/>
    <cfRule type="duplicateValues" dxfId="461" priority="161"/>
  </conditionalFormatting>
  <conditionalFormatting sqref="E174">
    <cfRule type="duplicateValues" dxfId="460" priority="157"/>
    <cfRule type="duplicateValues" dxfId="459" priority="158"/>
    <cfRule type="duplicateValues" dxfId="458" priority="159"/>
  </conditionalFormatting>
  <conditionalFormatting sqref="E174">
    <cfRule type="duplicateValues" dxfId="457" priority="154"/>
    <cfRule type="duplicateValues" dxfId="456" priority="155"/>
    <cfRule type="duplicateValues" dxfId="455" priority="156"/>
  </conditionalFormatting>
  <conditionalFormatting sqref="E174">
    <cfRule type="duplicateValues" dxfId="454" priority="152"/>
    <cfRule type="duplicateValues" dxfId="453" priority="153"/>
  </conditionalFormatting>
  <conditionalFormatting sqref="B174">
    <cfRule type="duplicateValues" dxfId="452" priority="148"/>
    <cfRule type="duplicateValues" dxfId="451" priority="149"/>
    <cfRule type="duplicateValues" dxfId="450" priority="150"/>
    <cfRule type="duplicateValues" dxfId="449" priority="151"/>
  </conditionalFormatting>
  <conditionalFormatting sqref="B174">
    <cfRule type="duplicateValues" dxfId="448" priority="143"/>
    <cfRule type="duplicateValues" dxfId="447" priority="144"/>
    <cfRule type="duplicateValues" dxfId="446" priority="145"/>
    <cfRule type="duplicateValues" dxfId="445" priority="146"/>
    <cfRule type="duplicateValues" dxfId="444" priority="147"/>
  </conditionalFormatting>
  <conditionalFormatting sqref="E174">
    <cfRule type="duplicateValues" dxfId="443" priority="139"/>
    <cfRule type="duplicateValues" dxfId="442" priority="140"/>
    <cfRule type="duplicateValues" dxfId="441" priority="141"/>
    <cfRule type="duplicateValues" dxfId="440" priority="142"/>
  </conditionalFormatting>
  <conditionalFormatting sqref="B174">
    <cfRule type="duplicateValues" dxfId="439" priority="137"/>
    <cfRule type="duplicateValues" dxfId="438" priority="138"/>
  </conditionalFormatting>
  <conditionalFormatting sqref="B174">
    <cfRule type="duplicateValues" dxfId="437" priority="136"/>
  </conditionalFormatting>
  <conditionalFormatting sqref="B174">
    <cfRule type="duplicateValues" dxfId="436" priority="134"/>
    <cfRule type="duplicateValues" dxfId="435" priority="135"/>
  </conditionalFormatting>
  <conditionalFormatting sqref="B174">
    <cfRule type="duplicateValues" dxfId="434" priority="131"/>
    <cfRule type="duplicateValues" dxfId="433" priority="132"/>
    <cfRule type="duplicateValues" dxfId="432" priority="133"/>
  </conditionalFormatting>
  <conditionalFormatting sqref="B174">
    <cfRule type="duplicateValues" dxfId="431" priority="130"/>
  </conditionalFormatting>
  <conditionalFormatting sqref="E174">
    <cfRule type="duplicateValues" dxfId="430" priority="129"/>
  </conditionalFormatting>
  <conditionalFormatting sqref="E174">
    <cfRule type="duplicateValues" dxfId="429" priority="128"/>
  </conditionalFormatting>
  <conditionalFormatting sqref="E174">
    <cfRule type="duplicateValues" dxfId="428" priority="126"/>
    <cfRule type="duplicateValues" dxfId="427" priority="127"/>
  </conditionalFormatting>
  <conditionalFormatting sqref="E174">
    <cfRule type="duplicateValues" dxfId="426" priority="123"/>
    <cfRule type="duplicateValues" dxfId="425" priority="124"/>
    <cfRule type="duplicateValues" dxfId="424" priority="125"/>
  </conditionalFormatting>
  <conditionalFormatting sqref="E174">
    <cfRule type="duplicateValues" dxfId="423" priority="120"/>
    <cfRule type="duplicateValues" dxfId="422" priority="121"/>
    <cfRule type="duplicateValues" dxfId="421" priority="122"/>
  </conditionalFormatting>
  <conditionalFormatting sqref="E174">
    <cfRule type="duplicateValues" dxfId="420" priority="118"/>
    <cfRule type="duplicateValues" dxfId="419" priority="119"/>
  </conditionalFormatting>
  <conditionalFormatting sqref="B174">
    <cfRule type="duplicateValues" dxfId="418" priority="114"/>
    <cfRule type="duplicateValues" dxfId="417" priority="115"/>
    <cfRule type="duplicateValues" dxfId="416" priority="116"/>
    <cfRule type="duplicateValues" dxfId="415" priority="117"/>
  </conditionalFormatting>
  <conditionalFormatting sqref="E174">
    <cfRule type="duplicateValues" dxfId="414" priority="113"/>
  </conditionalFormatting>
  <conditionalFormatting sqref="B174">
    <cfRule type="duplicateValues" dxfId="413" priority="108"/>
    <cfRule type="duplicateValues" dxfId="412" priority="109"/>
    <cfRule type="duplicateValues" dxfId="411" priority="110"/>
    <cfRule type="duplicateValues" dxfId="410" priority="111"/>
    <cfRule type="duplicateValues" dxfId="409" priority="112"/>
  </conditionalFormatting>
  <conditionalFormatting sqref="E174">
    <cfRule type="duplicateValues" dxfId="408" priority="104"/>
    <cfRule type="duplicateValues" dxfId="407" priority="105"/>
    <cfRule type="duplicateValues" dxfId="406" priority="106"/>
    <cfRule type="duplicateValues" dxfId="405" priority="107"/>
  </conditionalFormatting>
  <conditionalFormatting sqref="E174">
    <cfRule type="duplicateValues" dxfId="404" priority="103"/>
  </conditionalFormatting>
  <conditionalFormatting sqref="E174">
    <cfRule type="duplicateValues" dxfId="403" priority="101"/>
    <cfRule type="duplicateValues" dxfId="402" priority="102"/>
  </conditionalFormatting>
  <conditionalFormatting sqref="E174">
    <cfRule type="duplicateValues" dxfId="401" priority="98"/>
    <cfRule type="duplicateValues" dxfId="400" priority="99"/>
    <cfRule type="duplicateValues" dxfId="399" priority="100"/>
  </conditionalFormatting>
  <conditionalFormatting sqref="B174">
    <cfRule type="duplicateValues" dxfId="398" priority="96"/>
    <cfRule type="duplicateValues" dxfId="397" priority="97"/>
  </conditionalFormatting>
  <conditionalFormatting sqref="B174">
    <cfRule type="duplicateValues" dxfId="396" priority="95"/>
  </conditionalFormatting>
  <conditionalFormatting sqref="B174">
    <cfRule type="duplicateValues" dxfId="395" priority="92"/>
    <cfRule type="duplicateValues" dxfId="394" priority="93"/>
    <cfRule type="duplicateValues" dxfId="393" priority="94"/>
  </conditionalFormatting>
  <conditionalFormatting sqref="B174">
    <cfRule type="duplicateValues" dxfId="392" priority="88"/>
    <cfRule type="duplicateValues" dxfId="391" priority="89"/>
    <cfRule type="duplicateValues" dxfId="390" priority="90"/>
    <cfRule type="duplicateValues" dxfId="389" priority="91"/>
  </conditionalFormatting>
  <conditionalFormatting sqref="E174">
    <cfRule type="duplicateValues" dxfId="388" priority="87"/>
  </conditionalFormatting>
  <conditionalFormatting sqref="B12:B38">
    <cfRule type="duplicateValues" dxfId="387" priority="163142"/>
    <cfRule type="duplicateValues" dxfId="386" priority="163143"/>
  </conditionalFormatting>
  <conditionalFormatting sqref="B12:B38">
    <cfRule type="duplicateValues" dxfId="385" priority="163146"/>
  </conditionalFormatting>
  <conditionalFormatting sqref="B12:B38">
    <cfRule type="duplicateValues" dxfId="384" priority="163148"/>
    <cfRule type="duplicateValues" dxfId="383" priority="163149"/>
    <cfRule type="duplicateValues" dxfId="382" priority="163150"/>
  </conditionalFormatting>
  <conditionalFormatting sqref="E12:E38">
    <cfRule type="duplicateValues" dxfId="381" priority="163154"/>
  </conditionalFormatting>
  <conditionalFormatting sqref="E12:E38">
    <cfRule type="duplicateValues" dxfId="380" priority="163156"/>
    <cfRule type="duplicateValues" dxfId="379" priority="163157"/>
  </conditionalFormatting>
  <conditionalFormatting sqref="E12:E38">
    <cfRule type="duplicateValues" dxfId="378" priority="163160"/>
    <cfRule type="duplicateValues" dxfId="377" priority="163161"/>
    <cfRule type="duplicateValues" dxfId="376" priority="163162"/>
  </conditionalFormatting>
  <conditionalFormatting sqref="B12:B38">
    <cfRule type="duplicateValues" dxfId="375" priority="163166"/>
    <cfRule type="duplicateValues" dxfId="374" priority="163167"/>
    <cfRule type="duplicateValues" dxfId="373" priority="163168"/>
    <cfRule type="duplicateValues" dxfId="372" priority="163169"/>
  </conditionalFormatting>
  <conditionalFormatting sqref="B62:B80">
    <cfRule type="duplicateValues" dxfId="371" priority="163256"/>
    <cfRule type="duplicateValues" dxfId="370" priority="163257"/>
  </conditionalFormatting>
  <conditionalFormatting sqref="B62:B80">
    <cfRule type="duplicateValues" dxfId="369" priority="163260"/>
  </conditionalFormatting>
  <conditionalFormatting sqref="B62:B80">
    <cfRule type="duplicateValues" dxfId="368" priority="163262"/>
    <cfRule type="duplicateValues" dxfId="367" priority="163263"/>
    <cfRule type="duplicateValues" dxfId="366" priority="163264"/>
  </conditionalFormatting>
  <conditionalFormatting sqref="E62:E80">
    <cfRule type="duplicateValues" dxfId="365" priority="163268"/>
  </conditionalFormatting>
  <conditionalFormatting sqref="E62:E80">
    <cfRule type="duplicateValues" dxfId="364" priority="163270"/>
    <cfRule type="duplicateValues" dxfId="363" priority="163271"/>
  </conditionalFormatting>
  <conditionalFormatting sqref="E62:E80">
    <cfRule type="duplicateValues" dxfId="362" priority="163274"/>
    <cfRule type="duplicateValues" dxfId="361" priority="163275"/>
    <cfRule type="duplicateValues" dxfId="360" priority="163276"/>
  </conditionalFormatting>
  <conditionalFormatting sqref="B62:B80">
    <cfRule type="duplicateValues" dxfId="359" priority="163280"/>
    <cfRule type="duplicateValues" dxfId="358" priority="163281"/>
    <cfRule type="duplicateValues" dxfId="357" priority="163282"/>
    <cfRule type="duplicateValues" dxfId="356" priority="163283"/>
  </conditionalFormatting>
  <conditionalFormatting sqref="B62:B80">
    <cfRule type="duplicateValues" dxfId="355" priority="163288"/>
    <cfRule type="duplicateValues" dxfId="354" priority="163289"/>
    <cfRule type="duplicateValues" dxfId="353" priority="163290"/>
    <cfRule type="duplicateValues" dxfId="352" priority="163291"/>
    <cfRule type="duplicateValues" dxfId="351" priority="163292"/>
  </conditionalFormatting>
  <conditionalFormatting sqref="E62:E80">
    <cfRule type="duplicateValues" dxfId="350" priority="163298"/>
    <cfRule type="duplicateValues" dxfId="349" priority="163299"/>
    <cfRule type="duplicateValues" dxfId="348" priority="163300"/>
    <cfRule type="duplicateValues" dxfId="347" priority="163301"/>
  </conditionalFormatting>
  <conditionalFormatting sqref="B175:B185">
    <cfRule type="duplicateValues" dxfId="346" priority="85"/>
    <cfRule type="duplicateValues" dxfId="345" priority="86"/>
  </conditionalFormatting>
  <conditionalFormatting sqref="B175:B185">
    <cfRule type="duplicateValues" dxfId="344" priority="84"/>
  </conditionalFormatting>
  <conditionalFormatting sqref="B175:B185">
    <cfRule type="duplicateValues" dxfId="343" priority="82"/>
    <cfRule type="duplicateValues" dxfId="342" priority="83"/>
  </conditionalFormatting>
  <conditionalFormatting sqref="B175:B185">
    <cfRule type="duplicateValues" dxfId="341" priority="79"/>
    <cfRule type="duplicateValues" dxfId="340" priority="80"/>
    <cfRule type="duplicateValues" dxfId="339" priority="81"/>
  </conditionalFormatting>
  <conditionalFormatting sqref="B175:B185">
    <cfRule type="duplicateValues" dxfId="338" priority="78"/>
  </conditionalFormatting>
  <conditionalFormatting sqref="E175:E185">
    <cfRule type="duplicateValues" dxfId="337" priority="77"/>
  </conditionalFormatting>
  <conditionalFormatting sqref="E175:E185">
    <cfRule type="duplicateValues" dxfId="336" priority="76"/>
  </conditionalFormatting>
  <conditionalFormatting sqref="E175:E185">
    <cfRule type="duplicateValues" dxfId="335" priority="74"/>
    <cfRule type="duplicateValues" dxfId="334" priority="75"/>
  </conditionalFormatting>
  <conditionalFormatting sqref="E175:E185">
    <cfRule type="duplicateValues" dxfId="333" priority="71"/>
    <cfRule type="duplicateValues" dxfId="332" priority="72"/>
    <cfRule type="duplicateValues" dxfId="331" priority="73"/>
  </conditionalFormatting>
  <conditionalFormatting sqref="E175:E185">
    <cfRule type="duplicateValues" dxfId="330" priority="68"/>
    <cfRule type="duplicateValues" dxfId="329" priority="69"/>
    <cfRule type="duplicateValues" dxfId="328" priority="70"/>
  </conditionalFormatting>
  <conditionalFormatting sqref="E175:E185">
    <cfRule type="duplicateValues" dxfId="327" priority="66"/>
    <cfRule type="duplicateValues" dxfId="326" priority="67"/>
  </conditionalFormatting>
  <conditionalFormatting sqref="B175:B185">
    <cfRule type="duplicateValues" dxfId="325" priority="62"/>
    <cfRule type="duplicateValues" dxfId="324" priority="63"/>
    <cfRule type="duplicateValues" dxfId="323" priority="64"/>
    <cfRule type="duplicateValues" dxfId="322" priority="65"/>
  </conditionalFormatting>
  <conditionalFormatting sqref="B175:B185">
    <cfRule type="duplicateValues" dxfId="321" priority="57"/>
    <cfRule type="duplicateValues" dxfId="320" priority="58"/>
    <cfRule type="duplicateValues" dxfId="319" priority="59"/>
    <cfRule type="duplicateValues" dxfId="318" priority="60"/>
    <cfRule type="duplicateValues" dxfId="317" priority="61"/>
  </conditionalFormatting>
  <conditionalFormatting sqref="E175:E185">
    <cfRule type="duplicateValues" dxfId="316" priority="53"/>
    <cfRule type="duplicateValues" dxfId="315" priority="54"/>
    <cfRule type="duplicateValues" dxfId="314" priority="55"/>
    <cfRule type="duplicateValues" dxfId="313" priority="56"/>
  </conditionalFormatting>
  <conditionalFormatting sqref="B175:B185">
    <cfRule type="duplicateValues" dxfId="312" priority="51"/>
    <cfRule type="duplicateValues" dxfId="311" priority="52"/>
  </conditionalFormatting>
  <conditionalFormatting sqref="B175:B185">
    <cfRule type="duplicateValues" dxfId="310" priority="50"/>
  </conditionalFormatting>
  <conditionalFormatting sqref="B175:B185">
    <cfRule type="duplicateValues" dxfId="309" priority="48"/>
    <cfRule type="duplicateValues" dxfId="308" priority="49"/>
  </conditionalFormatting>
  <conditionalFormatting sqref="B175:B185">
    <cfRule type="duplicateValues" dxfId="307" priority="45"/>
    <cfRule type="duplicateValues" dxfId="306" priority="46"/>
    <cfRule type="duplicateValues" dxfId="305" priority="47"/>
  </conditionalFormatting>
  <conditionalFormatting sqref="B175:B185">
    <cfRule type="duplicateValues" dxfId="304" priority="44"/>
  </conditionalFormatting>
  <conditionalFormatting sqref="E175:E185">
    <cfRule type="duplicateValues" dxfId="303" priority="43"/>
  </conditionalFormatting>
  <conditionalFormatting sqref="E175:E185">
    <cfRule type="duplicateValues" dxfId="302" priority="42"/>
  </conditionalFormatting>
  <conditionalFormatting sqref="E175:E185">
    <cfRule type="duplicateValues" dxfId="301" priority="40"/>
    <cfRule type="duplicateValues" dxfId="300" priority="41"/>
  </conditionalFormatting>
  <conditionalFormatting sqref="E175:E185">
    <cfRule type="duplicateValues" dxfId="299" priority="37"/>
    <cfRule type="duplicateValues" dxfId="298" priority="38"/>
    <cfRule type="duplicateValues" dxfId="297" priority="39"/>
  </conditionalFormatting>
  <conditionalFormatting sqref="E175:E185">
    <cfRule type="duplicateValues" dxfId="296" priority="34"/>
    <cfRule type="duplicateValues" dxfId="295" priority="35"/>
    <cfRule type="duplicateValues" dxfId="294" priority="36"/>
  </conditionalFormatting>
  <conditionalFormatting sqref="E175:E185">
    <cfRule type="duplicateValues" dxfId="293" priority="32"/>
    <cfRule type="duplicateValues" dxfId="292" priority="33"/>
  </conditionalFormatting>
  <conditionalFormatting sqref="B175:B185">
    <cfRule type="duplicateValues" dxfId="291" priority="28"/>
    <cfRule type="duplicateValues" dxfId="290" priority="29"/>
    <cfRule type="duplicateValues" dxfId="289" priority="30"/>
    <cfRule type="duplicateValues" dxfId="288" priority="31"/>
  </conditionalFormatting>
  <conditionalFormatting sqref="E175:E185">
    <cfRule type="duplicateValues" dxfId="287" priority="27"/>
  </conditionalFormatting>
  <conditionalFormatting sqref="B175:B185">
    <cfRule type="duplicateValues" dxfId="286" priority="22"/>
    <cfRule type="duplicateValues" dxfId="285" priority="23"/>
    <cfRule type="duplicateValues" dxfId="284" priority="24"/>
    <cfRule type="duplicateValues" dxfId="283" priority="25"/>
    <cfRule type="duplicateValues" dxfId="282" priority="26"/>
  </conditionalFormatting>
  <conditionalFormatting sqref="E175:E185">
    <cfRule type="duplicateValues" dxfId="281" priority="18"/>
    <cfRule type="duplicateValues" dxfId="280" priority="19"/>
    <cfRule type="duplicateValues" dxfId="279" priority="20"/>
    <cfRule type="duplicateValues" dxfId="278" priority="21"/>
  </conditionalFormatting>
  <conditionalFormatting sqref="E175:E185">
    <cfRule type="duplicateValues" dxfId="277" priority="17"/>
  </conditionalFormatting>
  <conditionalFormatting sqref="E175:E185">
    <cfRule type="duplicateValues" dxfId="276" priority="15"/>
    <cfRule type="duplicateValues" dxfId="275" priority="16"/>
  </conditionalFormatting>
  <conditionalFormatting sqref="E175:E185">
    <cfRule type="duplicateValues" dxfId="274" priority="12"/>
    <cfRule type="duplicateValues" dxfId="273" priority="13"/>
    <cfRule type="duplicateValues" dxfId="272" priority="14"/>
  </conditionalFormatting>
  <conditionalFormatting sqref="B175:B185">
    <cfRule type="duplicateValues" dxfId="271" priority="10"/>
    <cfRule type="duplicateValues" dxfId="270" priority="11"/>
  </conditionalFormatting>
  <conditionalFormatting sqref="B175:B185">
    <cfRule type="duplicateValues" dxfId="269" priority="9"/>
  </conditionalFormatting>
  <conditionalFormatting sqref="B175:B185">
    <cfRule type="duplicateValues" dxfId="268" priority="6"/>
    <cfRule type="duplicateValues" dxfId="267" priority="7"/>
    <cfRule type="duplicateValues" dxfId="266" priority="8"/>
  </conditionalFormatting>
  <conditionalFormatting sqref="B175:B185">
    <cfRule type="duplicateValues" dxfId="265" priority="2"/>
    <cfRule type="duplicateValues" dxfId="264" priority="3"/>
    <cfRule type="duplicateValues" dxfId="263" priority="4"/>
    <cfRule type="duplicateValues" dxfId="262" priority="5"/>
  </conditionalFormatting>
  <conditionalFormatting sqref="E175:E185">
    <cfRule type="duplicateValues" dxfId="261" priority="1"/>
  </conditionalFormatting>
  <conditionalFormatting sqref="B83:B150">
    <cfRule type="duplicateValues" dxfId="24" priority="163520"/>
    <cfRule type="duplicateValues" dxfId="23" priority="163521"/>
  </conditionalFormatting>
  <conditionalFormatting sqref="B83:B150">
    <cfRule type="duplicateValues" dxfId="22" priority="163524"/>
  </conditionalFormatting>
  <conditionalFormatting sqref="B83:B150">
    <cfRule type="duplicateValues" dxfId="21" priority="163526"/>
    <cfRule type="duplicateValues" dxfId="20" priority="163527"/>
    <cfRule type="duplicateValues" dxfId="19" priority="163528"/>
  </conditionalFormatting>
  <conditionalFormatting sqref="E83:E150">
    <cfRule type="duplicateValues" dxfId="18" priority="163532"/>
  </conditionalFormatting>
  <conditionalFormatting sqref="E83:E150">
    <cfRule type="duplicateValues" dxfId="17" priority="163534"/>
    <cfRule type="duplicateValues" dxfId="16" priority="163535"/>
  </conditionalFormatting>
  <conditionalFormatting sqref="E83:E150">
    <cfRule type="duplicateValues" dxfId="15" priority="163538"/>
    <cfRule type="duplicateValues" dxfId="14" priority="163539"/>
    <cfRule type="duplicateValues" dxfId="13" priority="163540"/>
  </conditionalFormatting>
  <conditionalFormatting sqref="B83:B150">
    <cfRule type="duplicateValues" dxfId="12" priority="163544"/>
    <cfRule type="duplicateValues" dxfId="11" priority="163545"/>
    <cfRule type="duplicateValues" dxfId="10" priority="163546"/>
    <cfRule type="duplicateValues" dxfId="9" priority="163547"/>
  </conditionalFormatting>
  <conditionalFormatting sqref="B83:B150">
    <cfRule type="duplicateValues" dxfId="8" priority="163552"/>
    <cfRule type="duplicateValues" dxfId="7" priority="163553"/>
    <cfRule type="duplicateValues" dxfId="6" priority="163554"/>
    <cfRule type="duplicateValues" dxfId="5" priority="163555"/>
    <cfRule type="duplicateValues" dxfId="4" priority="163556"/>
  </conditionalFormatting>
  <conditionalFormatting sqref="E83:E150">
    <cfRule type="duplicateValues" dxfId="3" priority="163562"/>
    <cfRule type="duplicateValues" dxfId="2" priority="163563"/>
    <cfRule type="duplicateValues" dxfId="1" priority="163564"/>
    <cfRule type="duplicateValues" dxfId="0" priority="163565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6"/>
  <sheetViews>
    <sheetView topLeftCell="A141" zoomScale="70" zoomScaleNormal="70" workbookViewId="0">
      <selection activeCell="C158" sqref="C158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10" t="s">
        <v>2144</v>
      </c>
      <c r="B1" s="211"/>
      <c r="C1" s="211"/>
      <c r="D1" s="211"/>
      <c r="E1" s="212"/>
      <c r="F1" s="208" t="s">
        <v>2535</v>
      </c>
      <c r="G1" s="209"/>
      <c r="H1" s="98">
        <f>COUNTIF(A:E,"2 Gavetas Vacías + 1 Fallando")</f>
        <v>0</v>
      </c>
      <c r="I1" s="98">
        <f>COUNTIF(A:E,("3 Gavetas Vacías"))</f>
        <v>10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213" t="s">
        <v>2605</v>
      </c>
      <c r="B2" s="214"/>
      <c r="C2" s="214"/>
      <c r="D2" s="214"/>
      <c r="E2" s="215"/>
      <c r="F2" s="97" t="s">
        <v>2534</v>
      </c>
      <c r="G2" s="96">
        <f>G3+G4</f>
        <v>181</v>
      </c>
      <c r="H2" s="97" t="s">
        <v>2541</v>
      </c>
      <c r="I2" s="96">
        <f>COUNTIF(A:E,"Abastecido")</f>
        <v>2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216"/>
      <c r="B3" s="188"/>
      <c r="C3" s="217"/>
      <c r="D3" s="217"/>
      <c r="E3" s="218"/>
      <c r="F3" s="97" t="s">
        <v>2533</v>
      </c>
      <c r="G3" s="96">
        <f>COUNTIF(REPORTE!A:Q,"fuera de Servicio")</f>
        <v>181</v>
      </c>
      <c r="H3" s="97" t="s">
        <v>2609</v>
      </c>
      <c r="I3" s="96">
        <f>COUNTIF(A:E,"GAVETAS VACIAS + GAVETAS FALLANDO")</f>
        <v>29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0" t="s">
        <v>2405</v>
      </c>
      <c r="B4" s="146">
        <v>44463.25</v>
      </c>
      <c r="C4" s="219"/>
      <c r="D4" s="219"/>
      <c r="E4" s="220"/>
      <c r="F4" s="97" t="s">
        <v>2530</v>
      </c>
      <c r="G4" s="96">
        <f>COUNTIF(REPORTE!A:Q,"En Servicio")</f>
        <v>0</v>
      </c>
      <c r="H4" s="97" t="s">
        <v>2608</v>
      </c>
      <c r="I4" s="96">
        <f>COUNTIF(A:E,"Solucionado")</f>
        <v>2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0" t="s">
        <v>2406</v>
      </c>
      <c r="B5" s="146">
        <v>44463.708333333336</v>
      </c>
      <c r="C5" s="219"/>
      <c r="D5" s="219"/>
      <c r="E5" s="220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10</v>
      </c>
      <c r="J5" s="119"/>
      <c r="K5" s="119"/>
    </row>
    <row r="6" spans="1:11" ht="15" customHeight="1" x14ac:dyDescent="0.25">
      <c r="A6" s="205"/>
      <c r="B6" s="206"/>
      <c r="C6" s="221"/>
      <c r="D6" s="221"/>
      <c r="E6" s="222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0</v>
      </c>
      <c r="J6" s="119"/>
      <c r="K6" s="119"/>
    </row>
    <row r="7" spans="1:11" ht="18" customHeight="1" thickBot="1" x14ac:dyDescent="0.3">
      <c r="A7" s="202" t="s">
        <v>2557</v>
      </c>
      <c r="B7" s="203"/>
      <c r="C7" s="203"/>
      <c r="D7" s="203"/>
      <c r="E7" s="204"/>
      <c r="F7" s="97" t="s">
        <v>2607</v>
      </c>
      <c r="G7" s="96">
        <f>COUNTIF(A:E,"Sin Efectivo")</f>
        <v>68</v>
      </c>
      <c r="H7" s="97" t="s">
        <v>2539</v>
      </c>
      <c r="I7" s="96">
        <f>COUNTIF(A:E,"GAVETA DE RECHAZO LLENA")</f>
        <v>14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6" t="s">
        <v>2410</v>
      </c>
      <c r="E8" s="147" t="s">
        <v>2408</v>
      </c>
    </row>
    <row r="9" spans="1:11" s="119" customFormat="1" ht="18" x14ac:dyDescent="0.25">
      <c r="A9" s="142" t="e">
        <f>VLOOKUP(B9,'[1]LISTADO ATM'!$A$2:$C$922,3,0)</f>
        <v>#N/A</v>
      </c>
      <c r="B9" s="136"/>
      <c r="C9" s="142" t="e">
        <f>VLOOKUP(B9,'[1]LISTADO ATM'!$A$2:$B$922,2,0)</f>
        <v>#N/A</v>
      </c>
      <c r="D9" s="145" t="s">
        <v>2620</v>
      </c>
      <c r="E9" s="144"/>
    </row>
    <row r="10" spans="1:11" s="119" customFormat="1" ht="18" x14ac:dyDescent="0.25">
      <c r="A10" s="142" t="e">
        <f>VLOOKUP(B10,'[1]LISTADO ATM'!$A$2:$C$922,3,0)</f>
        <v>#N/A</v>
      </c>
      <c r="B10" s="136"/>
      <c r="C10" s="142" t="e">
        <f>VLOOKUP(B10,'[1]LISTADO ATM'!$A$2:$B$922,2,0)</f>
        <v>#N/A</v>
      </c>
      <c r="D10" s="145" t="s">
        <v>2620</v>
      </c>
      <c r="E10" s="144"/>
    </row>
    <row r="11" spans="1:11" s="119" customFormat="1" ht="18" x14ac:dyDescent="0.25">
      <c r="A11" s="148" t="s">
        <v>2460</v>
      </c>
      <c r="B11" s="149">
        <f>COUNT(B9:B10)</f>
        <v>0</v>
      </c>
      <c r="C11" s="168"/>
      <c r="D11" s="168"/>
      <c r="E11" s="168"/>
    </row>
    <row r="12" spans="1:11" s="119" customFormat="1" ht="18.75" customHeight="1" x14ac:dyDescent="0.25">
      <c r="A12" s="205"/>
      <c r="B12" s="206"/>
      <c r="C12" s="206"/>
      <c r="D12" s="206"/>
      <c r="E12" s="207"/>
    </row>
    <row r="13" spans="1:11" s="119" customFormat="1" ht="18.75" customHeight="1" thickBot="1" x14ac:dyDescent="0.3">
      <c r="A13" s="202" t="s">
        <v>2558</v>
      </c>
      <c r="B13" s="203"/>
      <c r="C13" s="203"/>
      <c r="D13" s="203"/>
      <c r="E13" s="204"/>
    </row>
    <row r="14" spans="1:11" s="119" customFormat="1" ht="18" x14ac:dyDescent="0.25">
      <c r="A14" s="147" t="s">
        <v>15</v>
      </c>
      <c r="B14" s="147" t="s">
        <v>2407</v>
      </c>
      <c r="C14" s="147" t="s">
        <v>46</v>
      </c>
      <c r="D14" s="172" t="s">
        <v>2410</v>
      </c>
      <c r="E14" s="173" t="s">
        <v>2408</v>
      </c>
    </row>
    <row r="15" spans="1:11" s="119" customFormat="1" ht="18" x14ac:dyDescent="0.25">
      <c r="A15" s="139" t="e">
        <f>VLOOKUP(B15,'[1]LISTADO ATM'!$A$2:$C$922,3,0)</f>
        <v>#N/A</v>
      </c>
      <c r="B15" s="136"/>
      <c r="C15" s="139" t="e">
        <f>VLOOKUP(B15,'[1]LISTADO ATM'!$A$2:$B$822,2,0)</f>
        <v>#N/A</v>
      </c>
      <c r="D15" s="145" t="s">
        <v>2621</v>
      </c>
      <c r="E15" s="144"/>
    </row>
    <row r="16" spans="1:11" s="119" customFormat="1" ht="18" x14ac:dyDescent="0.25">
      <c r="A16" s="139" t="e">
        <f>VLOOKUP(B16,'[1]LISTADO ATM'!$A$2:$C$922,3,0)</f>
        <v>#N/A</v>
      </c>
      <c r="B16" s="136"/>
      <c r="C16" s="139" t="e">
        <f>VLOOKUP(B16,'[1]LISTADO ATM'!$A$2:$B$822,2,0)</f>
        <v>#N/A</v>
      </c>
      <c r="D16" s="145" t="s">
        <v>2621</v>
      </c>
      <c r="E16" s="144"/>
    </row>
    <row r="17" spans="1:5" s="119" customFormat="1" ht="18.75" customHeight="1" x14ac:dyDescent="0.25">
      <c r="A17" s="148" t="s">
        <v>2460</v>
      </c>
      <c r="B17" s="149">
        <f>COUNT(B15:B16)</f>
        <v>0</v>
      </c>
      <c r="C17" s="196"/>
      <c r="D17" s="197"/>
      <c r="E17" s="198"/>
    </row>
    <row r="18" spans="1:5" s="119" customFormat="1" ht="15.75" thickBot="1" x14ac:dyDescent="0.3">
      <c r="A18" s="177"/>
      <c r="B18" s="178"/>
      <c r="C18" s="178"/>
      <c r="D18" s="178"/>
      <c r="E18" s="179"/>
    </row>
    <row r="19" spans="1:5" s="106" customFormat="1" ht="18.75" customHeight="1" thickBot="1" x14ac:dyDescent="0.3">
      <c r="A19" s="169" t="s">
        <v>2461</v>
      </c>
      <c r="B19" s="170"/>
      <c r="C19" s="170"/>
      <c r="D19" s="170"/>
      <c r="E19" s="171"/>
    </row>
    <row r="20" spans="1:5" s="106" customFormat="1" ht="18" customHeight="1" x14ac:dyDescent="0.25">
      <c r="A20" s="147" t="s">
        <v>15</v>
      </c>
      <c r="B20" s="147" t="s">
        <v>2407</v>
      </c>
      <c r="C20" s="147" t="s">
        <v>46</v>
      </c>
      <c r="D20" s="156" t="s">
        <v>2410</v>
      </c>
      <c r="E20" s="156" t="s">
        <v>2408</v>
      </c>
    </row>
    <row r="21" spans="1:5" s="106" customFormat="1" ht="18" customHeight="1" x14ac:dyDescent="0.25">
      <c r="A21" s="142" t="str">
        <f>VLOOKUP(B21,'[1]LISTADO ATM'!$A$2:$C$922,3,0)</f>
        <v>DISTRITO NACIONAL</v>
      </c>
      <c r="B21" s="136">
        <v>850</v>
      </c>
      <c r="C21" s="142" t="str">
        <f>VLOOKUP(B21,'[1]LISTADO ATM'!$A$2:$B$922,2,0)</f>
        <v xml:space="preserve">ATM Hotel Be Live Hamaca </v>
      </c>
      <c r="D21" s="152" t="s">
        <v>2428</v>
      </c>
      <c r="E21" s="144">
        <v>3336033194</v>
      </c>
    </row>
    <row r="22" spans="1:5" s="106" customFormat="1" ht="18" customHeight="1" x14ac:dyDescent="0.25">
      <c r="A22" s="142" t="str">
        <f>VLOOKUP(B22,'[1]LISTADO ATM'!$A$2:$C$922,3,0)</f>
        <v>DISTRITO NACIONAL</v>
      </c>
      <c r="B22" s="136">
        <v>15</v>
      </c>
      <c r="C22" s="142" t="str">
        <f>VLOOKUP(B22,'[1]LISTADO ATM'!$A$2:$B$922,2,0)</f>
        <v>ATM DNI</v>
      </c>
      <c r="D22" s="152" t="s">
        <v>2428</v>
      </c>
      <c r="E22" s="144">
        <v>3336036054</v>
      </c>
    </row>
    <row r="23" spans="1:5" s="119" customFormat="1" ht="18" customHeight="1" x14ac:dyDescent="0.25">
      <c r="A23" s="142" t="str">
        <f>VLOOKUP(B23,'[1]LISTADO ATM'!$A$2:$C$922,3,0)</f>
        <v>DISTRITO NACIONAL</v>
      </c>
      <c r="B23" s="136">
        <v>24</v>
      </c>
      <c r="C23" s="142" t="str">
        <f>VLOOKUP(B23,'[1]LISTADO ATM'!$A$2:$B$922,2,0)</f>
        <v xml:space="preserve">ATM Oficina Eusebio Manzueta </v>
      </c>
      <c r="D23" s="152" t="s">
        <v>2428</v>
      </c>
      <c r="E23" s="144">
        <v>3336036213</v>
      </c>
    </row>
    <row r="24" spans="1:5" s="119" customFormat="1" ht="18" customHeight="1" x14ac:dyDescent="0.25">
      <c r="A24" s="142" t="str">
        <f>VLOOKUP(B24,'[1]LISTADO ATM'!$A$2:$C$922,3,0)</f>
        <v>DISTRITO NACIONAL</v>
      </c>
      <c r="B24" s="136">
        <v>23</v>
      </c>
      <c r="C24" s="142" t="str">
        <f>VLOOKUP(B24,'[1]LISTADO ATM'!$A$2:$B$922,2,0)</f>
        <v xml:space="preserve">ATM Oficina México </v>
      </c>
      <c r="D24" s="152" t="s">
        <v>2428</v>
      </c>
      <c r="E24" s="144">
        <v>3336036214</v>
      </c>
    </row>
    <row r="25" spans="1:5" s="119" customFormat="1" ht="18.75" customHeight="1" x14ac:dyDescent="0.25">
      <c r="A25" s="142" t="str">
        <f>VLOOKUP(B25,'[1]LISTADO ATM'!$A$2:$C$922,3,0)</f>
        <v>DISTRITO NACIONAL</v>
      </c>
      <c r="B25" s="136">
        <v>573</v>
      </c>
      <c r="C25" s="142" t="str">
        <f>VLOOKUP(B25,'[1]LISTADO ATM'!$A$2:$B$922,2,0)</f>
        <v xml:space="preserve">ATM IDSS </v>
      </c>
      <c r="D25" s="152" t="s">
        <v>2428</v>
      </c>
      <c r="E25" s="144">
        <v>3336036284</v>
      </c>
    </row>
    <row r="26" spans="1:5" s="119" customFormat="1" ht="18.75" customHeight="1" x14ac:dyDescent="0.25">
      <c r="A26" s="142" t="str">
        <f>VLOOKUP(B26,'[1]LISTADO ATM'!$A$2:$C$922,3,0)</f>
        <v>ESTE</v>
      </c>
      <c r="B26" s="136">
        <v>427</v>
      </c>
      <c r="C26" s="142" t="str">
        <f>VLOOKUP(B26,'[1]LISTADO ATM'!$A$2:$B$922,2,0)</f>
        <v xml:space="preserve">ATM Almacenes Iberia (Hato Mayor) </v>
      </c>
      <c r="D26" s="152" t="s">
        <v>2428</v>
      </c>
      <c r="E26" s="144">
        <v>3336036340</v>
      </c>
    </row>
    <row r="27" spans="1:5" s="119" customFormat="1" ht="18.75" customHeight="1" x14ac:dyDescent="0.25">
      <c r="A27" s="142" t="str">
        <f>VLOOKUP(B27,'[1]LISTADO ATM'!$A$2:$C$922,3,0)</f>
        <v>DISTRITO NACIONAL</v>
      </c>
      <c r="B27" s="136">
        <v>629</v>
      </c>
      <c r="C27" s="142" t="str">
        <f>VLOOKUP(B27,'[1]LISTADO ATM'!$A$2:$B$922,2,0)</f>
        <v xml:space="preserve">ATM Oficina Americana Independencia I </v>
      </c>
      <c r="D27" s="152" t="s">
        <v>2428</v>
      </c>
      <c r="E27" s="144">
        <v>3336036341</v>
      </c>
    </row>
    <row r="28" spans="1:5" s="119" customFormat="1" ht="18.75" customHeight="1" x14ac:dyDescent="0.25">
      <c r="A28" s="142" t="str">
        <f>VLOOKUP(B28,'[1]LISTADO ATM'!$A$2:$C$922,3,0)</f>
        <v>SUR</v>
      </c>
      <c r="B28" s="136">
        <v>137</v>
      </c>
      <c r="C28" s="142" t="str">
        <f>VLOOKUP(B28,'[1]LISTADO ATM'!$A$2:$B$922,2,0)</f>
        <v xml:space="preserve">ATM Oficina Nizao </v>
      </c>
      <c r="D28" s="152" t="s">
        <v>2428</v>
      </c>
      <c r="E28" s="144">
        <v>3336036343</v>
      </c>
    </row>
    <row r="29" spans="1:5" s="119" customFormat="1" ht="18.75" customHeight="1" x14ac:dyDescent="0.25">
      <c r="A29" s="142" t="str">
        <f>VLOOKUP(B29,'[1]LISTADO ATM'!$A$2:$C$922,3,0)</f>
        <v>DISTRITO NACIONAL</v>
      </c>
      <c r="B29" s="136">
        <v>715</v>
      </c>
      <c r="C29" s="142" t="str">
        <f>VLOOKUP(B29,'[1]LISTADO ATM'!$A$2:$B$922,2,0)</f>
        <v xml:space="preserve">ATM Oficina 27 de Febrero (Lobby) </v>
      </c>
      <c r="D29" s="152" t="s">
        <v>2428</v>
      </c>
      <c r="E29" s="144">
        <v>3336036345</v>
      </c>
    </row>
    <row r="30" spans="1:5" s="119" customFormat="1" ht="18" customHeight="1" x14ac:dyDescent="0.25">
      <c r="A30" s="142" t="str">
        <f>VLOOKUP(B30,'[1]LISTADO ATM'!$A$2:$C$922,3,0)</f>
        <v>ESTE</v>
      </c>
      <c r="B30" s="136">
        <v>114</v>
      </c>
      <c r="C30" s="142" t="str">
        <f>VLOOKUP(B30,'[1]LISTADO ATM'!$A$2:$B$922,2,0)</f>
        <v xml:space="preserve">ATM Oficina Hato Mayor </v>
      </c>
      <c r="D30" s="152" t="s">
        <v>2428</v>
      </c>
      <c r="E30" s="144">
        <v>3336036348</v>
      </c>
    </row>
    <row r="31" spans="1:5" s="119" customFormat="1" ht="18" customHeight="1" x14ac:dyDescent="0.25">
      <c r="A31" s="142" t="str">
        <f>VLOOKUP(B31,'[1]LISTADO ATM'!$A$2:$C$922,3,0)</f>
        <v>ESTE</v>
      </c>
      <c r="B31" s="136">
        <v>294</v>
      </c>
      <c r="C31" s="142" t="str">
        <f>VLOOKUP(B31,'[1]LISTADO ATM'!$A$2:$B$922,2,0)</f>
        <v xml:space="preserve">ATM Plaza Zaglul San Pedro II </v>
      </c>
      <c r="D31" s="152" t="s">
        <v>2428</v>
      </c>
      <c r="E31" s="144">
        <v>3336036356</v>
      </c>
    </row>
    <row r="32" spans="1:5" s="119" customFormat="1" ht="18" customHeight="1" x14ac:dyDescent="0.25">
      <c r="A32" s="142" t="str">
        <f>VLOOKUP(B32,'[1]LISTADO ATM'!$A$2:$C$922,3,0)</f>
        <v>SUR</v>
      </c>
      <c r="B32" s="136">
        <v>984</v>
      </c>
      <c r="C32" s="142" t="str">
        <f>VLOOKUP(B32,'[1]LISTADO ATM'!$A$2:$B$922,2,0)</f>
        <v xml:space="preserve">ATM Oficina Neiba II </v>
      </c>
      <c r="D32" s="152" t="s">
        <v>2428</v>
      </c>
      <c r="E32" s="144">
        <v>3336036358</v>
      </c>
    </row>
    <row r="33" spans="1:5" s="119" customFormat="1" ht="18" customHeight="1" x14ac:dyDescent="0.25">
      <c r="A33" s="142" t="str">
        <f>VLOOKUP(B33,'[1]LISTADO ATM'!$A$2:$C$922,3,0)</f>
        <v>SUR</v>
      </c>
      <c r="B33" s="136">
        <v>48</v>
      </c>
      <c r="C33" s="142" t="str">
        <f>VLOOKUP(B33,'[1]LISTADO ATM'!$A$2:$B$922,2,0)</f>
        <v xml:space="preserve">ATM Autoservicio Neiba I </v>
      </c>
      <c r="D33" s="152" t="s">
        <v>2428</v>
      </c>
      <c r="E33" s="144">
        <v>3336036360</v>
      </c>
    </row>
    <row r="34" spans="1:5" s="119" customFormat="1" ht="18" customHeight="1" x14ac:dyDescent="0.25">
      <c r="A34" s="142" t="str">
        <f>VLOOKUP(B34,'[1]LISTADO ATM'!$A$2:$C$922,3,0)</f>
        <v>DISTRITO NACIONAL</v>
      </c>
      <c r="B34" s="136">
        <v>354</v>
      </c>
      <c r="C34" s="142" t="str">
        <f>VLOOKUP(B34,'[1]LISTADO ATM'!$A$2:$B$922,2,0)</f>
        <v xml:space="preserve">ATM Oficina Núñez de Cáceres II </v>
      </c>
      <c r="D34" s="152" t="s">
        <v>2428</v>
      </c>
      <c r="E34" s="144">
        <v>3336036377</v>
      </c>
    </row>
    <row r="35" spans="1:5" s="119" customFormat="1" ht="18" customHeight="1" x14ac:dyDescent="0.25">
      <c r="A35" s="142" t="str">
        <f>VLOOKUP(B35,'[1]LISTADO ATM'!$A$2:$C$922,3,0)</f>
        <v>NORTE</v>
      </c>
      <c r="B35" s="136">
        <v>3</v>
      </c>
      <c r="C35" s="142" t="str">
        <f>VLOOKUP(B35,'[1]LISTADO ATM'!$A$2:$B$922,2,0)</f>
        <v>ATM Autoservicio La Vega Real</v>
      </c>
      <c r="D35" s="152" t="s">
        <v>2428</v>
      </c>
      <c r="E35" s="144">
        <v>3336036397</v>
      </c>
    </row>
    <row r="36" spans="1:5" s="119" customFormat="1" ht="19.5" customHeight="1" x14ac:dyDescent="0.25">
      <c r="A36" s="142" t="str">
        <f>VLOOKUP(B36,'[1]LISTADO ATM'!$A$2:$C$922,3,0)</f>
        <v>DISTRITO NACIONAL</v>
      </c>
      <c r="B36" s="136">
        <v>36</v>
      </c>
      <c r="C36" s="142" t="str">
        <f>VLOOKUP(B36,'[1]LISTADO ATM'!$A$2:$B$922,2,0)</f>
        <v xml:space="preserve">ATM Banco Central </v>
      </c>
      <c r="D36" s="152" t="s">
        <v>2428</v>
      </c>
      <c r="E36" s="144">
        <v>3336036404</v>
      </c>
    </row>
    <row r="37" spans="1:5" s="119" customFormat="1" ht="19.5" customHeight="1" x14ac:dyDescent="0.25">
      <c r="A37" s="142" t="str">
        <f>VLOOKUP(B37,'[1]LISTADO ATM'!$A$2:$C$922,3,0)</f>
        <v>NORTE</v>
      </c>
      <c r="B37" s="136">
        <v>687</v>
      </c>
      <c r="C37" s="142" t="str">
        <f>VLOOKUP(B37,'[1]LISTADO ATM'!$A$2:$B$922,2,0)</f>
        <v>ATM Oficina Monterrico II</v>
      </c>
      <c r="D37" s="152" t="s">
        <v>2428</v>
      </c>
      <c r="E37" s="144" t="s">
        <v>2633</v>
      </c>
    </row>
    <row r="38" spans="1:5" s="119" customFormat="1" ht="19.5" customHeight="1" x14ac:dyDescent="0.25">
      <c r="A38" s="142" t="str">
        <f>VLOOKUP(B38,'[1]LISTADO ATM'!$A$2:$C$922,3,0)</f>
        <v>NORTE</v>
      </c>
      <c r="B38" s="136">
        <v>756</v>
      </c>
      <c r="C38" s="142" t="str">
        <f>VLOOKUP(B38,'[1]LISTADO ATM'!$A$2:$B$922,2,0)</f>
        <v xml:space="preserve">ATM UNP Villa La Mata (Cotuí) </v>
      </c>
      <c r="D38" s="152" t="s">
        <v>2428</v>
      </c>
      <c r="E38" s="144" t="s">
        <v>2647</v>
      </c>
    </row>
    <row r="39" spans="1:5" s="119" customFormat="1" ht="19.5" customHeight="1" x14ac:dyDescent="0.25">
      <c r="A39" s="142" t="str">
        <f>VLOOKUP(B39,'[1]LISTADO ATM'!$A$2:$C$922,3,0)</f>
        <v>DISTRITO NACIONAL</v>
      </c>
      <c r="B39" s="136">
        <v>697</v>
      </c>
      <c r="C39" s="142" t="str">
        <f>VLOOKUP(B39,'[1]LISTADO ATM'!$A$2:$B$922,2,0)</f>
        <v>ATM Hipermercado Olé Ciudad Juan Bosch</v>
      </c>
      <c r="D39" s="152" t="s">
        <v>2428</v>
      </c>
      <c r="E39" s="144" t="s">
        <v>2646</v>
      </c>
    </row>
    <row r="40" spans="1:5" s="119" customFormat="1" ht="19.5" customHeight="1" x14ac:dyDescent="0.25">
      <c r="A40" s="142" t="str">
        <f>VLOOKUP(B40,'[1]LISTADO ATM'!$A$2:$C$922,3,0)</f>
        <v>NORTE</v>
      </c>
      <c r="B40" s="136">
        <v>851</v>
      </c>
      <c r="C40" s="142" t="str">
        <f>VLOOKUP(B40,'[1]LISTADO ATM'!$A$2:$B$922,2,0)</f>
        <v xml:space="preserve">ATM Hospital Vinicio Calventi </v>
      </c>
      <c r="D40" s="152" t="s">
        <v>2428</v>
      </c>
      <c r="E40" s="144" t="s">
        <v>2645</v>
      </c>
    </row>
    <row r="41" spans="1:5" s="119" customFormat="1" ht="19.5" customHeight="1" x14ac:dyDescent="0.25">
      <c r="A41" s="142" t="str">
        <f>VLOOKUP(B41,'[1]LISTADO ATM'!$A$2:$C$922,3,0)</f>
        <v>ESTE</v>
      </c>
      <c r="B41" s="136">
        <v>776</v>
      </c>
      <c r="C41" s="142" t="str">
        <f>VLOOKUP(B41,'[1]LISTADO ATM'!$A$2:$B$922,2,0)</f>
        <v xml:space="preserve">ATM Oficina Monte Plata </v>
      </c>
      <c r="D41" s="152" t="s">
        <v>2428</v>
      </c>
      <c r="E41" s="144" t="s">
        <v>2637</v>
      </c>
    </row>
    <row r="42" spans="1:5" s="119" customFormat="1" ht="19.5" customHeight="1" x14ac:dyDescent="0.25">
      <c r="A42" s="142" t="str">
        <f>VLOOKUP(B42,'[1]LISTADO ATM'!$A$2:$C$922,3,0)</f>
        <v>NORTE</v>
      </c>
      <c r="B42" s="136">
        <v>171</v>
      </c>
      <c r="C42" s="142" t="str">
        <f>VLOOKUP(B42,'[1]LISTADO ATM'!$A$2:$B$922,2,0)</f>
        <v xml:space="preserve">ATM Oficina Moca </v>
      </c>
      <c r="D42" s="152" t="s">
        <v>2428</v>
      </c>
      <c r="E42" s="144" t="s">
        <v>2653</v>
      </c>
    </row>
    <row r="43" spans="1:5" s="119" customFormat="1" ht="19.5" customHeight="1" x14ac:dyDescent="0.25">
      <c r="A43" s="142" t="str">
        <f>VLOOKUP(B43,'[1]LISTADO ATM'!$A$2:$C$922,3,0)</f>
        <v>NORTE</v>
      </c>
      <c r="B43" s="136">
        <v>986</v>
      </c>
      <c r="C43" s="142" t="str">
        <f>VLOOKUP(B43,'[1]LISTADO ATM'!$A$2:$B$922,2,0)</f>
        <v xml:space="preserve">ATM S/M Jumbo (La Vega) </v>
      </c>
      <c r="D43" s="152" t="s">
        <v>2428</v>
      </c>
      <c r="E43" s="144" t="s">
        <v>2654</v>
      </c>
    </row>
    <row r="44" spans="1:5" s="119" customFormat="1" ht="19.5" customHeight="1" x14ac:dyDescent="0.25">
      <c r="A44" s="142" t="str">
        <f>VLOOKUP(B44,'[1]LISTADO ATM'!$A$2:$C$922,3,0)</f>
        <v>NORTE</v>
      </c>
      <c r="B44" s="136">
        <v>402</v>
      </c>
      <c r="C44" s="142" t="str">
        <f>VLOOKUP(B44,'[1]LISTADO ATM'!$A$2:$B$922,2,0)</f>
        <v xml:space="preserve">ATM La Sirena La Vega </v>
      </c>
      <c r="D44" s="152" t="s">
        <v>2428</v>
      </c>
      <c r="E44" s="144" t="s">
        <v>2655</v>
      </c>
    </row>
    <row r="45" spans="1:5" s="119" customFormat="1" ht="19.5" customHeight="1" x14ac:dyDescent="0.25">
      <c r="A45" s="142" t="str">
        <f>VLOOKUP(B45,'[1]LISTADO ATM'!$A$2:$C$922,3,0)</f>
        <v>NORTE</v>
      </c>
      <c r="B45" s="136">
        <v>151</v>
      </c>
      <c r="C45" s="142" t="str">
        <f>VLOOKUP(B45,'[1]LISTADO ATM'!$A$2:$B$922,2,0)</f>
        <v xml:space="preserve">ATM Oficina Nagua </v>
      </c>
      <c r="D45" s="152" t="s">
        <v>2428</v>
      </c>
      <c r="E45" s="144" t="s">
        <v>2658</v>
      </c>
    </row>
    <row r="46" spans="1:5" s="119" customFormat="1" ht="19.5" customHeight="1" x14ac:dyDescent="0.25">
      <c r="A46" s="142" t="str">
        <f>VLOOKUP(B46,'[1]LISTADO ATM'!$A$2:$C$922,3,0)</f>
        <v>NORTE</v>
      </c>
      <c r="B46" s="136">
        <v>760</v>
      </c>
      <c r="C46" s="142" t="str">
        <f>VLOOKUP(B46,'[1]LISTADO ATM'!$A$2:$B$922,2,0)</f>
        <v xml:space="preserve">ATM UNP Cruce Guayacanes (Mao) </v>
      </c>
      <c r="D46" s="152" t="s">
        <v>2428</v>
      </c>
      <c r="E46" s="144" t="s">
        <v>2659</v>
      </c>
    </row>
    <row r="47" spans="1:5" s="119" customFormat="1" ht="19.5" customHeight="1" x14ac:dyDescent="0.25">
      <c r="A47" s="142" t="str">
        <f>VLOOKUP(B47,'[1]LISTADO ATM'!$A$2:$C$922,3,0)</f>
        <v>ESTE</v>
      </c>
      <c r="B47" s="136">
        <v>630</v>
      </c>
      <c r="C47" s="142" t="str">
        <f>VLOOKUP(B47,'[1]LISTADO ATM'!$A$2:$B$922,2,0)</f>
        <v xml:space="preserve">ATM Oficina Plaza Zaglul (SPM) </v>
      </c>
      <c r="D47" s="152" t="s">
        <v>2428</v>
      </c>
      <c r="E47" s="144" t="s">
        <v>2660</v>
      </c>
    </row>
    <row r="48" spans="1:5" s="119" customFormat="1" ht="19.5" customHeight="1" x14ac:dyDescent="0.25">
      <c r="A48" s="142" t="str">
        <f>VLOOKUP(B48,'[1]LISTADO ATM'!$A$2:$C$922,3,0)</f>
        <v>DISTRITO NACIONAL</v>
      </c>
      <c r="B48" s="136">
        <v>958</v>
      </c>
      <c r="C48" s="142" t="str">
        <f>VLOOKUP(B48,'[1]LISTADO ATM'!$A$2:$B$922,2,0)</f>
        <v xml:space="preserve">ATM Olé Aut. San Isidro </v>
      </c>
      <c r="D48" s="152" t="s">
        <v>2428</v>
      </c>
      <c r="E48" s="144" t="s">
        <v>2671</v>
      </c>
    </row>
    <row r="49" spans="1:5" s="119" customFormat="1" ht="19.5" customHeight="1" x14ac:dyDescent="0.25">
      <c r="A49" s="142" t="str">
        <f>VLOOKUP(B49,'[1]LISTADO ATM'!$A$2:$C$922,3,0)</f>
        <v>ESTE</v>
      </c>
      <c r="B49" s="136">
        <v>104</v>
      </c>
      <c r="C49" s="142" t="str">
        <f>VLOOKUP(B49,'[1]LISTADO ATM'!$A$2:$B$922,2,0)</f>
        <v xml:space="preserve">ATM Jumbo Higuey </v>
      </c>
      <c r="D49" s="152" t="s">
        <v>2428</v>
      </c>
      <c r="E49" s="144" t="s">
        <v>2672</v>
      </c>
    </row>
    <row r="50" spans="1:5" s="119" customFormat="1" ht="19.5" customHeight="1" x14ac:dyDescent="0.25">
      <c r="A50" s="142" t="str">
        <f>VLOOKUP(B50,'[1]LISTADO ATM'!$A$2:$C$922,3,0)</f>
        <v>NORTE</v>
      </c>
      <c r="B50" s="136">
        <v>746</v>
      </c>
      <c r="C50" s="142" t="str">
        <f>VLOOKUP(B50,'[1]LISTADO ATM'!$A$2:$B$922,2,0)</f>
        <v xml:space="preserve">ATM Oficina Las Terrenas </v>
      </c>
      <c r="D50" s="152" t="s">
        <v>2428</v>
      </c>
      <c r="E50" s="144" t="s">
        <v>2663</v>
      </c>
    </row>
    <row r="51" spans="1:5" s="119" customFormat="1" ht="19.5" customHeight="1" x14ac:dyDescent="0.25">
      <c r="A51" s="142" t="str">
        <f>VLOOKUP(B51,'[1]LISTADO ATM'!$A$2:$C$922,3,0)</f>
        <v>NORTE</v>
      </c>
      <c r="B51" s="136">
        <v>605</v>
      </c>
      <c r="C51" s="142" t="str">
        <f>VLOOKUP(B51,'[1]LISTADO ATM'!$A$2:$B$922,2,0)</f>
        <v xml:space="preserve">ATM Oficina Bonao I </v>
      </c>
      <c r="D51" s="152" t="s">
        <v>2428</v>
      </c>
      <c r="E51" s="144" t="s">
        <v>2664</v>
      </c>
    </row>
    <row r="52" spans="1:5" s="119" customFormat="1" ht="19.5" customHeight="1" x14ac:dyDescent="0.25">
      <c r="A52" s="142" t="str">
        <f>VLOOKUP(B52,'[1]LISTADO ATM'!$A$2:$C$922,3,0)</f>
        <v>SUR</v>
      </c>
      <c r="B52" s="136">
        <v>615</v>
      </c>
      <c r="C52" s="142" t="str">
        <f>VLOOKUP(B52,'[1]LISTADO ATM'!$A$2:$B$922,2,0)</f>
        <v xml:space="preserve">ATM Estación Sunix Cabral (Barahona) </v>
      </c>
      <c r="D52" s="152" t="s">
        <v>2428</v>
      </c>
      <c r="E52" s="144" t="s">
        <v>2673</v>
      </c>
    </row>
    <row r="53" spans="1:5" s="119" customFormat="1" ht="19.5" customHeight="1" x14ac:dyDescent="0.25">
      <c r="A53" s="142" t="str">
        <f>VLOOKUP(B53,'[1]LISTADO ATM'!$A$2:$C$922,3,0)</f>
        <v>NORTE</v>
      </c>
      <c r="B53" s="136">
        <v>633</v>
      </c>
      <c r="C53" s="142" t="str">
        <f>VLOOKUP(B53,'[1]LISTADO ATM'!$A$2:$B$922,2,0)</f>
        <v xml:space="preserve">ATM Autobanco Las Colinas </v>
      </c>
      <c r="D53" s="152" t="s">
        <v>2428</v>
      </c>
      <c r="E53" s="144" t="s">
        <v>2665</v>
      </c>
    </row>
    <row r="54" spans="1:5" s="119" customFormat="1" ht="18" customHeight="1" x14ac:dyDescent="0.25">
      <c r="A54" s="142" t="str">
        <f>VLOOKUP(B54,'[1]LISTADO ATM'!$A$2:$C$922,3,0)</f>
        <v>NORTE</v>
      </c>
      <c r="B54" s="136">
        <v>348</v>
      </c>
      <c r="C54" s="142" t="str">
        <f>VLOOKUP(B54,'[1]LISTADO ATM'!$A$2:$B$922,2,0)</f>
        <v xml:space="preserve">ATM Oficina Las Terrenas </v>
      </c>
      <c r="D54" s="152" t="s">
        <v>2428</v>
      </c>
      <c r="E54" s="144" t="s">
        <v>2666</v>
      </c>
    </row>
    <row r="55" spans="1:5" s="119" customFormat="1" ht="18" customHeight="1" x14ac:dyDescent="0.25">
      <c r="A55" s="142" t="str">
        <f>VLOOKUP(B55,'[1]LISTADO ATM'!$A$2:$C$922,3,0)</f>
        <v>SUR</v>
      </c>
      <c r="B55" s="136">
        <v>582</v>
      </c>
      <c r="C55" s="142" t="str">
        <f>VLOOKUP(B55,'[1]LISTADO ATM'!$A$2:$B$922,2,0)</f>
        <v>ATM Estación Sabana Yegua</v>
      </c>
      <c r="D55" s="152" t="s">
        <v>2428</v>
      </c>
      <c r="E55" s="144" t="s">
        <v>2674</v>
      </c>
    </row>
    <row r="56" spans="1:5" s="119" customFormat="1" ht="18" customHeight="1" x14ac:dyDescent="0.25">
      <c r="A56" s="142" t="str">
        <f>VLOOKUP(B56,'[1]LISTADO ATM'!$A$2:$C$922,3,0)</f>
        <v>ESTE</v>
      </c>
      <c r="B56" s="136">
        <v>830</v>
      </c>
      <c r="C56" s="142" t="str">
        <f>VLOOKUP(B56,'[1]LISTADO ATM'!$A$2:$B$922,2,0)</f>
        <v xml:space="preserve">ATM UNP Sabana Grande de Boyá </v>
      </c>
      <c r="D56" s="152" t="s">
        <v>2428</v>
      </c>
      <c r="E56" s="144" t="s">
        <v>2667</v>
      </c>
    </row>
    <row r="57" spans="1:5" s="119" customFormat="1" ht="18" customHeight="1" x14ac:dyDescent="0.25">
      <c r="A57" s="142" t="str">
        <f>VLOOKUP(B57,'[1]LISTADO ATM'!$A$2:$C$922,3,0)</f>
        <v>ESTE</v>
      </c>
      <c r="B57" s="136">
        <v>158</v>
      </c>
      <c r="C57" s="142" t="str">
        <f>VLOOKUP(B57,'[1]LISTADO ATM'!$A$2:$B$922,2,0)</f>
        <v xml:space="preserve">ATM Oficina Romana Norte </v>
      </c>
      <c r="D57" s="152" t="s">
        <v>2428</v>
      </c>
      <c r="E57" s="151">
        <v>3336036535</v>
      </c>
    </row>
    <row r="58" spans="1:5" s="119" customFormat="1" ht="18" customHeight="1" x14ac:dyDescent="0.25">
      <c r="A58" s="142" t="str">
        <f>VLOOKUP(B58,'[1]LISTADO ATM'!$A$2:$C$922,3,0)</f>
        <v>SUR</v>
      </c>
      <c r="B58" s="136">
        <v>750</v>
      </c>
      <c r="C58" s="142" t="str">
        <f>VLOOKUP(B58,'[1]LISTADO ATM'!$A$2:$B$922,2,0)</f>
        <v xml:space="preserve">ATM UNP Duvergé </v>
      </c>
      <c r="D58" s="152" t="s">
        <v>2428</v>
      </c>
      <c r="E58" s="151">
        <v>3336036536</v>
      </c>
    </row>
    <row r="59" spans="1:5" s="119" customFormat="1" ht="18" customHeight="1" x14ac:dyDescent="0.25">
      <c r="A59" s="142" t="str">
        <f>VLOOKUP(B59,'[1]LISTADO ATM'!$A$2:$C$922,3,0)</f>
        <v>DISTRITO NACIONAL</v>
      </c>
      <c r="B59" s="136">
        <v>437</v>
      </c>
      <c r="C59" s="142" t="str">
        <f>VLOOKUP(B59,'[1]LISTADO ATM'!$A$2:$B$922,2,0)</f>
        <v xml:space="preserve">ATM Autobanco Torre III </v>
      </c>
      <c r="D59" s="152" t="s">
        <v>2428</v>
      </c>
      <c r="E59" s="151">
        <v>3336036537</v>
      </c>
    </row>
    <row r="60" spans="1:5" s="119" customFormat="1" ht="18" customHeight="1" x14ac:dyDescent="0.25">
      <c r="A60" s="142" t="str">
        <f>VLOOKUP(B60,'[1]LISTADO ATM'!$A$2:$C$922,3,0)</f>
        <v>DISTRITO NACIONAL</v>
      </c>
      <c r="B60" s="136">
        <v>911</v>
      </c>
      <c r="C60" s="142" t="str">
        <f>VLOOKUP(B60,'[1]LISTADO ATM'!$A$2:$B$922,2,0)</f>
        <v xml:space="preserve">ATM Oficina Venezuela II </v>
      </c>
      <c r="D60" s="152" t="s">
        <v>2428</v>
      </c>
      <c r="E60" s="151">
        <v>3336036538</v>
      </c>
    </row>
    <row r="61" spans="1:5" s="119" customFormat="1" ht="18" customHeight="1" x14ac:dyDescent="0.25">
      <c r="A61" s="142" t="str">
        <f>VLOOKUP(B61,'[1]LISTADO ATM'!$A$2:$C$922,3,0)</f>
        <v>DISTRITO NACIONAL</v>
      </c>
      <c r="B61" s="136">
        <v>409</v>
      </c>
      <c r="C61" s="142" t="str">
        <f>VLOOKUP(B61,'[1]LISTADO ATM'!$A$2:$B$922,2,0)</f>
        <v xml:space="preserve">ATM Oficina Las Palmas de Herrera I </v>
      </c>
      <c r="D61" s="152" t="s">
        <v>2428</v>
      </c>
      <c r="E61" s="151">
        <v>3336036539</v>
      </c>
    </row>
    <row r="62" spans="1:5" s="119" customFormat="1" ht="18" customHeight="1" x14ac:dyDescent="0.25">
      <c r="A62" s="142" t="str">
        <f>VLOOKUP(B62,'[1]LISTADO ATM'!$A$2:$C$922,3,0)</f>
        <v>ESTE</v>
      </c>
      <c r="B62" s="136">
        <v>838</v>
      </c>
      <c r="C62" s="142" t="str">
        <f>VLOOKUP(B62,'[1]LISTADO ATM'!$A$2:$B$922,2,0)</f>
        <v xml:space="preserve">ATM UNP Consuelo </v>
      </c>
      <c r="D62" s="152" t="s">
        <v>2428</v>
      </c>
      <c r="E62" s="151" t="s">
        <v>2747</v>
      </c>
    </row>
    <row r="63" spans="1:5" s="119" customFormat="1" ht="18" customHeight="1" x14ac:dyDescent="0.25">
      <c r="A63" s="142" t="str">
        <f>VLOOKUP(B63,'[1]LISTADO ATM'!$A$2:$C$922,3,0)</f>
        <v>DISTRITO NACIONAL</v>
      </c>
      <c r="B63" s="136">
        <v>12</v>
      </c>
      <c r="C63" s="142" t="str">
        <f>VLOOKUP(B63,'[1]LISTADO ATM'!$A$2:$B$922,2,0)</f>
        <v xml:space="preserve">ATM Comercial Ganadera (San Isidro) </v>
      </c>
      <c r="D63" s="152" t="s">
        <v>2428</v>
      </c>
      <c r="E63" s="151" t="s">
        <v>2748</v>
      </c>
    </row>
    <row r="64" spans="1:5" s="119" customFormat="1" ht="18" customHeight="1" x14ac:dyDescent="0.25">
      <c r="A64" s="142" t="str">
        <f>VLOOKUP(B64,'[1]LISTADO ATM'!$A$2:$C$922,3,0)</f>
        <v>NORTE</v>
      </c>
      <c r="B64" s="136">
        <v>40</v>
      </c>
      <c r="C64" s="142" t="str">
        <f>VLOOKUP(B64,'[1]LISTADO ATM'!$A$2:$B$922,2,0)</f>
        <v xml:space="preserve">ATM Oficina El Puñal </v>
      </c>
      <c r="D64" s="152" t="s">
        <v>2428</v>
      </c>
      <c r="E64" s="151" t="s">
        <v>2749</v>
      </c>
    </row>
    <row r="65" spans="1:6" ht="18" x14ac:dyDescent="0.25">
      <c r="A65" s="142" t="str">
        <f>VLOOKUP(B65,'[1]LISTADO ATM'!$A$2:$C$922,3,0)</f>
        <v>SUR</v>
      </c>
      <c r="B65" s="136">
        <v>50</v>
      </c>
      <c r="C65" s="142" t="str">
        <f>VLOOKUP(B65,'[1]LISTADO ATM'!$A$2:$B$922,2,0)</f>
        <v xml:space="preserve">ATM Oficina Padre Las Casas (Azua) </v>
      </c>
      <c r="D65" s="152" t="s">
        <v>2428</v>
      </c>
      <c r="E65" s="151" t="s">
        <v>2750</v>
      </c>
    </row>
    <row r="66" spans="1:6" s="106" customFormat="1" ht="18" customHeight="1" x14ac:dyDescent="0.25">
      <c r="A66" s="142" t="str">
        <f>VLOOKUP(B66,'[1]LISTADO ATM'!$A$2:$C$922,3,0)</f>
        <v>NORTE</v>
      </c>
      <c r="B66" s="136">
        <v>93</v>
      </c>
      <c r="C66" s="142" t="str">
        <f>VLOOKUP(B66,'[1]LISTADO ATM'!$A$2:$B$922,2,0)</f>
        <v xml:space="preserve">ATM Oficina Cotuí </v>
      </c>
      <c r="D66" s="152" t="s">
        <v>2428</v>
      </c>
      <c r="E66" s="151">
        <v>3336036559</v>
      </c>
    </row>
    <row r="67" spans="1:6" s="106" customFormat="1" ht="18.75" customHeight="1" x14ac:dyDescent="0.25">
      <c r="A67" s="142" t="str">
        <f>VLOOKUP(B67,'[1]LISTADO ATM'!$A$2:$C$922,3,0)</f>
        <v>SUR</v>
      </c>
      <c r="B67" s="136">
        <v>101</v>
      </c>
      <c r="C67" s="142" t="str">
        <f>VLOOKUP(B67,'[1]LISTADO ATM'!$A$2:$B$922,2,0)</f>
        <v xml:space="preserve">ATM Oficina San Juan de la Maguana I </v>
      </c>
      <c r="D67" s="152" t="s">
        <v>2428</v>
      </c>
      <c r="E67" s="151" t="s">
        <v>2751</v>
      </c>
    </row>
    <row r="68" spans="1:6" s="106" customFormat="1" ht="18" customHeight="1" x14ac:dyDescent="0.25">
      <c r="A68" s="142" t="str">
        <f>VLOOKUP(B68,'[1]LISTADO ATM'!$A$2:$C$922,3,0)</f>
        <v>NORTE</v>
      </c>
      <c r="B68" s="136">
        <v>142</v>
      </c>
      <c r="C68" s="142" t="str">
        <f>VLOOKUP(B68,'[1]LISTADO ATM'!$A$2:$B$922,2,0)</f>
        <v xml:space="preserve">ATM Centro de Caja Galerías Bonao </v>
      </c>
      <c r="D68" s="152" t="s">
        <v>2428</v>
      </c>
      <c r="E68" s="151" t="s">
        <v>2752</v>
      </c>
    </row>
    <row r="69" spans="1:6" s="106" customFormat="1" ht="18" customHeight="1" x14ac:dyDescent="0.25">
      <c r="A69" s="142" t="str">
        <f>VLOOKUP(B69,'[1]LISTADO ATM'!$A$2:$C$922,3,0)</f>
        <v>SUR</v>
      </c>
      <c r="B69" s="136">
        <v>249</v>
      </c>
      <c r="C69" s="142" t="str">
        <f>VLOOKUP(B69,'[1]LISTADO ATM'!$A$2:$B$922,2,0)</f>
        <v xml:space="preserve">ATM Banco Agrícola Neiba </v>
      </c>
      <c r="D69" s="152" t="s">
        <v>2428</v>
      </c>
      <c r="E69" s="151">
        <v>3336036564</v>
      </c>
    </row>
    <row r="70" spans="1:6" s="111" customFormat="1" ht="18" customHeight="1" x14ac:dyDescent="0.25">
      <c r="A70" s="142" t="str">
        <f>VLOOKUP(B70,'[1]LISTADO ATM'!$A$2:$C$922,3,0)</f>
        <v>NORTE</v>
      </c>
      <c r="B70" s="136">
        <v>304</v>
      </c>
      <c r="C70" s="142" t="str">
        <f>VLOOKUP(B70,'[1]LISTADO ATM'!$A$2:$B$922,2,0)</f>
        <v xml:space="preserve">ATM Multicentro La Sirena Estrella Sadhala </v>
      </c>
      <c r="D70" s="152" t="s">
        <v>2428</v>
      </c>
      <c r="E70" s="151">
        <v>3336036569</v>
      </c>
      <c r="F70" s="119"/>
    </row>
    <row r="71" spans="1:6" s="118" customFormat="1" ht="18" customHeight="1" x14ac:dyDescent="0.25">
      <c r="A71" s="142" t="str">
        <f>VLOOKUP(B71,'[1]LISTADO ATM'!$A$2:$C$922,3,0)</f>
        <v>DISTRITO NACIONAL</v>
      </c>
      <c r="B71" s="136">
        <v>430</v>
      </c>
      <c r="C71" s="142" t="str">
        <f>VLOOKUP(B71,'[1]LISTADO ATM'!$A$2:$B$922,2,0)</f>
        <v xml:space="preserve">ATM Almacén IKEA </v>
      </c>
      <c r="D71" s="152" t="s">
        <v>2428</v>
      </c>
      <c r="E71" s="151" t="s">
        <v>2753</v>
      </c>
      <c r="F71" s="119"/>
    </row>
    <row r="72" spans="1:6" s="119" customFormat="1" ht="18" customHeight="1" x14ac:dyDescent="0.25">
      <c r="A72" s="142" t="str">
        <f>VLOOKUP(B72,'[1]LISTADO ATM'!$A$2:$C$922,3,0)</f>
        <v>NORTE</v>
      </c>
      <c r="B72" s="136">
        <v>504</v>
      </c>
      <c r="C72" s="142" t="str">
        <f>VLOOKUP(B72,'[1]LISTADO ATM'!$A$2:$B$922,2,0)</f>
        <v>ATM CURNA UASD Nagua</v>
      </c>
      <c r="D72" s="152" t="s">
        <v>2428</v>
      </c>
      <c r="E72" s="151" t="s">
        <v>2754</v>
      </c>
    </row>
    <row r="73" spans="1:6" s="119" customFormat="1" ht="18" customHeight="1" x14ac:dyDescent="0.25">
      <c r="A73" s="142" t="str">
        <f>VLOOKUP(B73,'[1]LISTADO ATM'!$A$2:$C$922,3,0)</f>
        <v>DISTRITO NACIONAL</v>
      </c>
      <c r="B73" s="136">
        <v>527</v>
      </c>
      <c r="C73" s="142" t="str">
        <f>VLOOKUP(B73,'[1]LISTADO ATM'!$A$2:$B$922,2,0)</f>
        <v>ATM Oficina Zona Oriental II</v>
      </c>
      <c r="D73" s="152" t="s">
        <v>2428</v>
      </c>
      <c r="E73" s="151">
        <v>3336036576</v>
      </c>
    </row>
    <row r="74" spans="1:6" s="118" customFormat="1" ht="18.75" customHeight="1" x14ac:dyDescent="0.25">
      <c r="A74" s="142" t="str">
        <f>VLOOKUP(B74,'[1]LISTADO ATM'!$A$2:$C$922,3,0)</f>
        <v>DISTRITO NACIONAL</v>
      </c>
      <c r="B74" s="136">
        <v>590</v>
      </c>
      <c r="C74" s="142" t="str">
        <f>VLOOKUP(B74,'[1]LISTADO ATM'!$A$2:$B$922,2,0)</f>
        <v xml:space="preserve">ATM Olé Aut. Las Américas </v>
      </c>
      <c r="D74" s="152" t="s">
        <v>2428</v>
      </c>
      <c r="E74" s="151" t="s">
        <v>2755</v>
      </c>
      <c r="F74" s="119"/>
    </row>
    <row r="75" spans="1:6" s="111" customFormat="1" ht="18.75" customHeight="1" x14ac:dyDescent="0.25">
      <c r="A75" s="142" t="str">
        <f>VLOOKUP(B75,'[1]LISTADO ATM'!$A$2:$C$922,3,0)</f>
        <v>NORTE</v>
      </c>
      <c r="B75" s="136">
        <v>632</v>
      </c>
      <c r="C75" s="142" t="str">
        <f>VLOOKUP(B75,'[1]LISTADO ATM'!$A$2:$B$922,2,0)</f>
        <v xml:space="preserve">ATM Autobanco Gurabo </v>
      </c>
      <c r="D75" s="152" t="s">
        <v>2428</v>
      </c>
      <c r="E75" s="151" t="s">
        <v>2756</v>
      </c>
      <c r="F75" s="119"/>
    </row>
    <row r="76" spans="1:6" s="111" customFormat="1" ht="18" customHeight="1" x14ac:dyDescent="0.25">
      <c r="A76" s="142" t="str">
        <f>VLOOKUP(B76,'[1]LISTADO ATM'!$A$2:$C$922,3,0)</f>
        <v>ESTE</v>
      </c>
      <c r="B76" s="136">
        <v>660</v>
      </c>
      <c r="C76" s="142" t="str">
        <f>VLOOKUP(B76,'[1]LISTADO ATM'!$A$2:$B$922,2,0)</f>
        <v>ATM Oficina Romana Norte II</v>
      </c>
      <c r="D76" s="152" t="s">
        <v>2428</v>
      </c>
      <c r="E76" s="151" t="s">
        <v>2757</v>
      </c>
      <c r="F76" s="119"/>
    </row>
    <row r="77" spans="1:6" ht="18.75" customHeight="1" x14ac:dyDescent="0.25">
      <c r="A77" s="142" t="str">
        <f>VLOOKUP(B77,'[1]LISTADO ATM'!$A$2:$C$922,3,0)</f>
        <v>ESTE</v>
      </c>
      <c r="B77" s="136">
        <v>117</v>
      </c>
      <c r="C77" s="142" t="str">
        <f>VLOOKUP(B77,'[1]LISTADO ATM'!$A$2:$B$922,2,0)</f>
        <v xml:space="preserve">ATM Oficina El Seybo </v>
      </c>
      <c r="D77" s="152" t="s">
        <v>2428</v>
      </c>
      <c r="E77" s="151">
        <v>3336036583</v>
      </c>
      <c r="F77" s="119"/>
    </row>
    <row r="78" spans="1:6" ht="18.75" customHeight="1" x14ac:dyDescent="0.25">
      <c r="A78" s="142" t="str">
        <f>VLOOKUP(B78,'[1]LISTADO ATM'!$A$2:$C$922,3,0)</f>
        <v>ESTE</v>
      </c>
      <c r="B78" s="136">
        <v>121</v>
      </c>
      <c r="C78" s="142" t="str">
        <f>VLOOKUP(B78,'[1]LISTADO ATM'!$A$2:$B$922,2,0)</f>
        <v xml:space="preserve">ATM Oficina Bayaguana </v>
      </c>
      <c r="D78" s="152" t="s">
        <v>2428</v>
      </c>
      <c r="E78" s="151" t="s">
        <v>2724</v>
      </c>
      <c r="F78" s="119"/>
    </row>
    <row r="79" spans="1:6" ht="18.75" customHeight="1" x14ac:dyDescent="0.25">
      <c r="A79" s="142" t="str">
        <f>VLOOKUP(B79,'[1]LISTADO ATM'!$A$2:$C$922,3,0)</f>
        <v>NORTE</v>
      </c>
      <c r="B79" s="136">
        <v>606</v>
      </c>
      <c r="C79" s="142" t="str">
        <f>VLOOKUP(B79,'[1]LISTADO ATM'!$A$2:$B$922,2,0)</f>
        <v xml:space="preserve">ATM UNP Manolo Tavarez Justo </v>
      </c>
      <c r="D79" s="152" t="s">
        <v>2428</v>
      </c>
      <c r="E79" s="151" t="s">
        <v>2725</v>
      </c>
      <c r="F79" s="119"/>
    </row>
    <row r="80" spans="1:6" ht="18.75" customHeight="1" x14ac:dyDescent="0.25">
      <c r="A80" s="142" t="str">
        <f>VLOOKUP(B80,'[1]LISTADO ATM'!$A$2:$C$922,3,0)</f>
        <v>ESTE</v>
      </c>
      <c r="B80" s="136">
        <v>345</v>
      </c>
      <c r="C80" s="142" t="str">
        <f>VLOOKUP(B80,'[1]LISTADO ATM'!$A$2:$B$922,2,0)</f>
        <v>ATM Ofic. Yamasa II</v>
      </c>
      <c r="D80" s="152" t="s">
        <v>2428</v>
      </c>
      <c r="E80" s="151" t="s">
        <v>2726</v>
      </c>
      <c r="F80" s="119"/>
    </row>
    <row r="81" spans="1:6" ht="18" customHeight="1" x14ac:dyDescent="0.25">
      <c r="A81" s="142" t="str">
        <f>VLOOKUP(B81,'[1]LISTADO ATM'!$A$2:$C$922,3,0)</f>
        <v>DISTRITO NACIONAL</v>
      </c>
      <c r="B81" s="136">
        <v>416</v>
      </c>
      <c r="C81" s="142" t="str">
        <f>VLOOKUP(B81,'[1]LISTADO ATM'!$A$2:$B$922,2,0)</f>
        <v xml:space="preserve">ATM Autobanco San Martín II </v>
      </c>
      <c r="D81" s="152" t="s">
        <v>2428</v>
      </c>
      <c r="E81" s="151" t="s">
        <v>2727</v>
      </c>
      <c r="F81" s="119"/>
    </row>
    <row r="82" spans="1:6" ht="18.75" customHeight="1" x14ac:dyDescent="0.25">
      <c r="A82" s="142" t="str">
        <f>VLOOKUP(B82,'[1]LISTADO ATM'!$A$2:$C$922,3,0)</f>
        <v>NORTE</v>
      </c>
      <c r="B82" s="136">
        <v>350</v>
      </c>
      <c r="C82" s="142" t="str">
        <f>VLOOKUP(B82,'[1]LISTADO ATM'!$A$2:$B$922,2,0)</f>
        <v xml:space="preserve">ATM Oficina Villa Tapia </v>
      </c>
      <c r="D82" s="152" t="s">
        <v>2428</v>
      </c>
      <c r="E82" s="151" t="s">
        <v>2729</v>
      </c>
      <c r="F82" s="119"/>
    </row>
    <row r="83" spans="1:6" ht="18.75" customHeight="1" x14ac:dyDescent="0.25">
      <c r="A83" s="142" t="str">
        <f>VLOOKUP(B83,'[1]LISTADO ATM'!$A$2:$C$922,3,0)</f>
        <v>ESTE</v>
      </c>
      <c r="B83" s="136">
        <v>772</v>
      </c>
      <c r="C83" s="142" t="str">
        <f>VLOOKUP(B83,'[1]LISTADO ATM'!$A$2:$B$922,2,0)</f>
        <v xml:space="preserve">ATM UNP Yamasá </v>
      </c>
      <c r="D83" s="152" t="s">
        <v>2428</v>
      </c>
      <c r="E83" s="151" t="s">
        <v>2731</v>
      </c>
      <c r="F83" s="119"/>
    </row>
    <row r="84" spans="1:6" ht="18.75" customHeight="1" x14ac:dyDescent="0.25">
      <c r="A84" s="142" t="str">
        <f>VLOOKUP(B84,'[1]LISTADO ATM'!$A$2:$C$922,3,0)</f>
        <v>NORTE</v>
      </c>
      <c r="B84" s="136">
        <v>728</v>
      </c>
      <c r="C84" s="142" t="str">
        <f>VLOOKUP(B84,'[1]LISTADO ATM'!$A$2:$B$922,2,0)</f>
        <v xml:space="preserve">ATM UNP La Vega Oficina Regional Norcentral </v>
      </c>
      <c r="D84" s="152" t="s">
        <v>2428</v>
      </c>
      <c r="E84" s="151" t="s">
        <v>2733</v>
      </c>
      <c r="F84" s="119"/>
    </row>
    <row r="85" spans="1:6" ht="18.75" customHeight="1" x14ac:dyDescent="0.25">
      <c r="A85" s="142" t="e">
        <f>VLOOKUP(B85,'[1]LISTADO ATM'!$A$2:$C$922,3,0)</f>
        <v>#N/A</v>
      </c>
      <c r="B85" s="136"/>
      <c r="C85" s="142" t="e">
        <f>VLOOKUP(B85,'[1]LISTADO ATM'!$A$2:$B$922,2,0)</f>
        <v>#N/A</v>
      </c>
      <c r="D85" s="152" t="s">
        <v>2428</v>
      </c>
      <c r="E85" s="151"/>
    </row>
    <row r="86" spans="1:6" ht="18.75" customHeight="1" x14ac:dyDescent="0.25">
      <c r="A86" s="142" t="e">
        <f>VLOOKUP(B86,'[1]LISTADO ATM'!$A$2:$C$922,3,0)</f>
        <v>#N/A</v>
      </c>
      <c r="B86" s="136"/>
      <c r="C86" s="142" t="e">
        <f>VLOOKUP(B86,'[1]LISTADO ATM'!$A$2:$B$922,2,0)</f>
        <v>#N/A</v>
      </c>
      <c r="D86" s="152" t="s">
        <v>2428</v>
      </c>
      <c r="E86" s="151"/>
    </row>
    <row r="87" spans="1:6" ht="18.75" customHeight="1" x14ac:dyDescent="0.25">
      <c r="A87" s="142" t="e">
        <f>VLOOKUP(B87,'[1]LISTADO ATM'!$A$2:$C$922,3,0)</f>
        <v>#N/A</v>
      </c>
      <c r="B87" s="136"/>
      <c r="C87" s="142" t="e">
        <f>VLOOKUP(B87,'[1]LISTADO ATM'!$A$2:$B$922,2,0)</f>
        <v>#N/A</v>
      </c>
      <c r="D87" s="152" t="s">
        <v>2428</v>
      </c>
      <c r="E87" s="151"/>
    </row>
    <row r="88" spans="1:6" ht="18.75" customHeight="1" x14ac:dyDescent="0.25">
      <c r="A88" s="142" t="e">
        <f>VLOOKUP(B88,'[1]LISTADO ATM'!$A$2:$C$922,3,0)</f>
        <v>#N/A</v>
      </c>
      <c r="B88" s="136"/>
      <c r="C88" s="142" t="e">
        <f>VLOOKUP(B88,'[1]LISTADO ATM'!$A$2:$B$922,2,0)</f>
        <v>#N/A</v>
      </c>
      <c r="D88" s="152" t="s">
        <v>2428</v>
      </c>
      <c r="E88" s="151"/>
    </row>
    <row r="89" spans="1:6" ht="18" x14ac:dyDescent="0.25">
      <c r="A89" s="148"/>
      <c r="B89" s="149">
        <f>COUNT(B21:B88)</f>
        <v>64</v>
      </c>
      <c r="C89" s="196"/>
      <c r="D89" s="197"/>
      <c r="E89" s="198"/>
    </row>
    <row r="90" spans="1:6" ht="18.75" customHeight="1" thickBot="1" x14ac:dyDescent="0.3">
      <c r="A90" s="177"/>
      <c r="B90" s="178"/>
      <c r="C90" s="178"/>
      <c r="D90" s="178"/>
      <c r="E90" s="179"/>
    </row>
    <row r="91" spans="1:6" ht="18.75" customHeight="1" thickBot="1" x14ac:dyDescent="0.3">
      <c r="A91" s="199" t="s">
        <v>2433</v>
      </c>
      <c r="B91" s="200"/>
      <c r="C91" s="200"/>
      <c r="D91" s="200"/>
      <c r="E91" s="201"/>
    </row>
    <row r="92" spans="1:6" ht="18" x14ac:dyDescent="0.25">
      <c r="A92" s="147" t="s">
        <v>15</v>
      </c>
      <c r="B92" s="147" t="s">
        <v>2407</v>
      </c>
      <c r="C92" s="147" t="s">
        <v>46</v>
      </c>
      <c r="D92" s="156" t="s">
        <v>2410</v>
      </c>
      <c r="E92" s="156" t="s">
        <v>2408</v>
      </c>
    </row>
    <row r="93" spans="1:6" ht="18.75" customHeight="1" x14ac:dyDescent="0.25">
      <c r="A93" s="142" t="str">
        <f>VLOOKUP(B93,'[1]LISTADO ATM'!$A$2:$C$922,3,0)</f>
        <v>ESTE</v>
      </c>
      <c r="B93" s="136">
        <v>609</v>
      </c>
      <c r="C93" s="142" t="str">
        <f>VLOOKUP(B93,'[1]LISTADO ATM'!$A$2:$B$922,2,0)</f>
        <v xml:space="preserve">ATM S/M Jumbo (San Pedro) </v>
      </c>
      <c r="D93" s="143" t="s">
        <v>2433</v>
      </c>
      <c r="E93" s="144" t="s">
        <v>2657</v>
      </c>
    </row>
    <row r="94" spans="1:6" ht="18" x14ac:dyDescent="0.25">
      <c r="A94" s="142" t="str">
        <f>VLOOKUP(B94,'[1]LISTADO ATM'!$A$2:$C$922,3,0)</f>
        <v>NORTE</v>
      </c>
      <c r="B94" s="136">
        <v>395</v>
      </c>
      <c r="C94" s="142" t="str">
        <f>VLOOKUP(B94,'[1]LISTADO ATM'!$A$2:$B$922,2,0)</f>
        <v xml:space="preserve">ATM UNP Sabana Iglesia </v>
      </c>
      <c r="D94" s="143" t="s">
        <v>2433</v>
      </c>
      <c r="E94" s="144" t="s">
        <v>2662</v>
      </c>
    </row>
    <row r="95" spans="1:6" ht="18" x14ac:dyDescent="0.25">
      <c r="A95" s="142" t="str">
        <f>VLOOKUP(B95,'[1]LISTADO ATM'!$A$2:$C$922,3,0)</f>
        <v>DISTRITO NACIONAL</v>
      </c>
      <c r="B95" s="136">
        <v>745</v>
      </c>
      <c r="C95" s="142" t="str">
        <f>VLOOKUP(B95,'[1]LISTADO ATM'!$A$2:$B$922,2,0)</f>
        <v xml:space="preserve">ATM Oficina Ave. Duarte </v>
      </c>
      <c r="D95" s="143" t="s">
        <v>2433</v>
      </c>
      <c r="E95" s="144">
        <v>3336034749</v>
      </c>
    </row>
    <row r="96" spans="1:6" ht="18" x14ac:dyDescent="0.25">
      <c r="A96" s="142" t="str">
        <f>VLOOKUP(B96,'[1]LISTADO ATM'!$A$2:$C$922,3,0)</f>
        <v>DISTRITO NACIONAL</v>
      </c>
      <c r="B96" s="136">
        <v>438</v>
      </c>
      <c r="C96" s="142" t="str">
        <f>VLOOKUP(B96,'[1]LISTADO ATM'!$A$2:$B$922,2,0)</f>
        <v xml:space="preserve">ATM Autobanco Torre IV </v>
      </c>
      <c r="D96" s="143" t="s">
        <v>2433</v>
      </c>
      <c r="E96" s="144">
        <v>3336035210</v>
      </c>
    </row>
    <row r="97" spans="1:5" ht="18" x14ac:dyDescent="0.25">
      <c r="A97" s="142" t="str">
        <f>VLOOKUP(B97,'[1]LISTADO ATM'!$A$2:$C$922,3,0)</f>
        <v>DISTRITO NACIONAL</v>
      </c>
      <c r="B97" s="136">
        <v>620</v>
      </c>
      <c r="C97" s="142" t="str">
        <f>VLOOKUP(B97,'[1]LISTADO ATM'!$A$2:$B$922,2,0)</f>
        <v xml:space="preserve">ATM Ministerio de Medio Ambiente </v>
      </c>
      <c r="D97" s="143" t="s">
        <v>2433</v>
      </c>
      <c r="E97" s="144">
        <v>3336035700</v>
      </c>
    </row>
    <row r="98" spans="1:5" ht="18.75" customHeight="1" x14ac:dyDescent="0.25">
      <c r="A98" s="142" t="str">
        <f>VLOOKUP(B98,'[1]LISTADO ATM'!$A$2:$C$922,3,0)</f>
        <v>SUR</v>
      </c>
      <c r="B98" s="136">
        <v>311</v>
      </c>
      <c r="C98" s="142" t="str">
        <f>VLOOKUP(B98,'[1]LISTADO ATM'!$A$2:$B$922,2,0)</f>
        <v>ATM Plaza Eroski</v>
      </c>
      <c r="D98" s="143" t="s">
        <v>2433</v>
      </c>
      <c r="E98" s="144">
        <v>3336036036</v>
      </c>
    </row>
    <row r="99" spans="1:5" ht="18.75" customHeight="1" x14ac:dyDescent="0.25">
      <c r="A99" s="142" t="str">
        <f>VLOOKUP(B99,'[1]LISTADO ATM'!$A$2:$C$922,3,0)</f>
        <v>SUR</v>
      </c>
      <c r="B99" s="136">
        <v>6</v>
      </c>
      <c r="C99" s="142" t="str">
        <f>VLOOKUP(B99,'[1]LISTADO ATM'!$A$2:$B$922,2,0)</f>
        <v xml:space="preserve">ATM Plaza WAO San Juan </v>
      </c>
      <c r="D99" s="143" t="s">
        <v>2433</v>
      </c>
      <c r="E99" s="144">
        <v>3336036322</v>
      </c>
    </row>
    <row r="100" spans="1:5" ht="18.75" customHeight="1" x14ac:dyDescent="0.25">
      <c r="A100" s="142" t="str">
        <f>VLOOKUP(B100,'[1]LISTADO ATM'!$A$2:$C$922,3,0)</f>
        <v>NORTE</v>
      </c>
      <c r="B100" s="136">
        <v>604</v>
      </c>
      <c r="C100" s="142" t="str">
        <f>VLOOKUP(B100,'[1]LISTADO ATM'!$A$2:$B$922,2,0)</f>
        <v xml:space="preserve">ATM Oficina Estancia Nueva (Moca) </v>
      </c>
      <c r="D100" s="143" t="s">
        <v>2433</v>
      </c>
      <c r="E100" s="144">
        <v>3336036346</v>
      </c>
    </row>
    <row r="101" spans="1:5" ht="18.75" customHeight="1" x14ac:dyDescent="0.25">
      <c r="A101" s="142" t="str">
        <f>VLOOKUP(B101,'[1]LISTADO ATM'!$A$2:$C$922,3,0)</f>
        <v>SUR</v>
      </c>
      <c r="B101" s="136">
        <v>871</v>
      </c>
      <c r="C101" s="142" t="str">
        <f>VLOOKUP(B101,'[1]LISTADO ATM'!$A$2:$B$922,2,0)</f>
        <v>ATM Plaza Cultural San Juan</v>
      </c>
      <c r="D101" s="143" t="s">
        <v>2433</v>
      </c>
      <c r="E101" s="144" t="s">
        <v>2632</v>
      </c>
    </row>
    <row r="102" spans="1:5" ht="18" x14ac:dyDescent="0.25">
      <c r="A102" s="142" t="str">
        <f>VLOOKUP(B102,'[1]LISTADO ATM'!$A$2:$C$922,3,0)</f>
        <v>NORTE</v>
      </c>
      <c r="B102" s="136">
        <v>903</v>
      </c>
      <c r="C102" s="142" t="str">
        <f>VLOOKUP(B102,'[1]LISTADO ATM'!$A$2:$B$922,2,0)</f>
        <v xml:space="preserve">ATM Oficina La Vega Real I </v>
      </c>
      <c r="D102" s="143" t="s">
        <v>2433</v>
      </c>
      <c r="E102" s="144" t="s">
        <v>2648</v>
      </c>
    </row>
    <row r="103" spans="1:5" ht="18" x14ac:dyDescent="0.25">
      <c r="A103" s="142" t="str">
        <f>VLOOKUP(B103,'[1]LISTADO ATM'!$A$2:$C$922,3,0)</f>
        <v>NORTE</v>
      </c>
      <c r="B103" s="136">
        <v>703</v>
      </c>
      <c r="C103" s="142" t="str">
        <f>VLOOKUP(B103,'[1]LISTADO ATM'!$A$2:$B$922,2,0)</f>
        <v xml:space="preserve">ATM Oficina El Mamey Los Hidalgos </v>
      </c>
      <c r="D103" s="143" t="s">
        <v>2433</v>
      </c>
      <c r="E103" s="144" t="s">
        <v>2656</v>
      </c>
    </row>
    <row r="104" spans="1:5" ht="18.75" customHeight="1" x14ac:dyDescent="0.25">
      <c r="A104" s="142" t="str">
        <f>VLOOKUP(B104,'[1]LISTADO ATM'!$A$2:$C$922,3,0)</f>
        <v>SUR</v>
      </c>
      <c r="B104" s="136">
        <v>764</v>
      </c>
      <c r="C104" s="142" t="str">
        <f>VLOOKUP(B104,'[1]LISTADO ATM'!$A$2:$B$922,2,0)</f>
        <v xml:space="preserve">ATM Oficina Elías Piña </v>
      </c>
      <c r="D104" s="143" t="s">
        <v>2433</v>
      </c>
      <c r="E104" s="144" t="s">
        <v>2758</v>
      </c>
    </row>
    <row r="105" spans="1:5" ht="18.75" customHeight="1" x14ac:dyDescent="0.25">
      <c r="A105" s="142" t="str">
        <f>VLOOKUP(B105,'[1]LISTADO ATM'!$A$2:$C$922,3,0)</f>
        <v>NORTE</v>
      </c>
      <c r="B105" s="136">
        <v>91</v>
      </c>
      <c r="C105" s="142" t="str">
        <f>VLOOKUP(B105,'[1]LISTADO ATM'!$A$2:$B$922,2,0)</f>
        <v xml:space="preserve">ATM UNP Villa Isabela </v>
      </c>
      <c r="D105" s="143" t="s">
        <v>2433</v>
      </c>
      <c r="E105" s="144" t="s">
        <v>2759</v>
      </c>
    </row>
    <row r="106" spans="1:5" ht="18" x14ac:dyDescent="0.25">
      <c r="A106" s="142" t="str">
        <f>VLOOKUP(B106,'[1]LISTADO ATM'!$A$2:$C$922,3,0)</f>
        <v>DISTRITO NACIONAL</v>
      </c>
      <c r="B106" s="136">
        <v>302</v>
      </c>
      <c r="C106" s="142" t="str">
        <f>VLOOKUP(B106,'[1]LISTADO ATM'!$A$2:$B$922,2,0)</f>
        <v xml:space="preserve">ATM S/M Aprezio Los Mameyes  </v>
      </c>
      <c r="D106" s="143" t="s">
        <v>2433</v>
      </c>
      <c r="E106" s="144" t="s">
        <v>2760</v>
      </c>
    </row>
    <row r="107" spans="1:5" ht="18" x14ac:dyDescent="0.25">
      <c r="A107" s="142" t="str">
        <f>VLOOKUP(B107,'[1]LISTADO ATM'!$A$2:$C$922,3,0)</f>
        <v>NORTE</v>
      </c>
      <c r="B107" s="136">
        <v>315</v>
      </c>
      <c r="C107" s="142" t="str">
        <f>VLOOKUP(B107,'[1]LISTADO ATM'!$A$2:$B$922,2,0)</f>
        <v xml:space="preserve">ATM Oficina Estrella Sadalá </v>
      </c>
      <c r="D107" s="143" t="s">
        <v>2433</v>
      </c>
      <c r="E107" s="144" t="s">
        <v>2761</v>
      </c>
    </row>
    <row r="108" spans="1:5" ht="18.75" customHeight="1" x14ac:dyDescent="0.25">
      <c r="A108" s="142" t="str">
        <f>VLOOKUP(B108,'[1]LISTADO ATM'!$A$2:$C$922,3,0)</f>
        <v>NORTE</v>
      </c>
      <c r="B108" s="136">
        <v>405</v>
      </c>
      <c r="C108" s="142" t="str">
        <f>VLOOKUP(B108,'[1]LISTADO ATM'!$A$2:$B$922,2,0)</f>
        <v xml:space="preserve">ATM UNP Loma de Cabrera </v>
      </c>
      <c r="D108" s="143" t="s">
        <v>2433</v>
      </c>
      <c r="E108" s="144" t="s">
        <v>2762</v>
      </c>
    </row>
    <row r="109" spans="1:5" ht="18.75" customHeight="1" x14ac:dyDescent="0.25">
      <c r="A109" s="142" t="str">
        <f>VLOOKUP(B109,'[1]LISTADO ATM'!$A$2:$C$922,3,0)</f>
        <v>DISTRITO NACIONAL</v>
      </c>
      <c r="B109" s="136">
        <v>443</v>
      </c>
      <c r="C109" s="142" t="str">
        <f>VLOOKUP(B109,'[1]LISTADO ATM'!$A$2:$B$922,2,0)</f>
        <v xml:space="preserve">ATM Edificio San Rafael </v>
      </c>
      <c r="D109" s="143" t="s">
        <v>2433</v>
      </c>
      <c r="E109" s="144" t="s">
        <v>2763</v>
      </c>
    </row>
    <row r="110" spans="1:5" ht="18.75" customHeight="1" x14ac:dyDescent="0.25">
      <c r="A110" s="142" t="str">
        <f>VLOOKUP(B110,'[1]LISTADO ATM'!$A$2:$C$922,3,0)</f>
        <v>SUR</v>
      </c>
      <c r="B110" s="136">
        <v>616</v>
      </c>
      <c r="C110" s="142" t="str">
        <f>VLOOKUP(B110,'[1]LISTADO ATM'!$A$2:$B$922,2,0)</f>
        <v xml:space="preserve">ATM 5ta. Brigada Barahona </v>
      </c>
      <c r="D110" s="143" t="s">
        <v>2433</v>
      </c>
      <c r="E110" s="144" t="s">
        <v>2764</v>
      </c>
    </row>
    <row r="111" spans="1:5" ht="18" x14ac:dyDescent="0.25">
      <c r="A111" s="142" t="str">
        <f>VLOOKUP(B111,'[1]LISTADO ATM'!$A$2:$C$922,3,0)</f>
        <v>SUR</v>
      </c>
      <c r="B111" s="136">
        <v>962</v>
      </c>
      <c r="C111" s="142" t="str">
        <f>VLOOKUP(B111,'[1]LISTADO ATM'!$A$2:$B$922,2,0)</f>
        <v xml:space="preserve">ATM Oficina Villa Ofelia II (San Juan) </v>
      </c>
      <c r="D111" s="143" t="s">
        <v>2433</v>
      </c>
      <c r="E111" s="144" t="s">
        <v>2728</v>
      </c>
    </row>
    <row r="112" spans="1:5" ht="18.75" customHeight="1" x14ac:dyDescent="0.25">
      <c r="A112" s="142" t="str">
        <f>VLOOKUP(B112,'[1]LISTADO ATM'!$A$2:$C$922,3,0)</f>
        <v>NORTE</v>
      </c>
      <c r="B112" s="136">
        <v>337</v>
      </c>
      <c r="C112" s="142" t="str">
        <f>VLOOKUP(B112,'[1]LISTADO ATM'!$A$2:$B$922,2,0)</f>
        <v>ATM S/M Cooperativa Moca</v>
      </c>
      <c r="D112" s="143" t="s">
        <v>2433</v>
      </c>
      <c r="E112" s="144" t="s">
        <v>2730</v>
      </c>
    </row>
    <row r="113" spans="1:5" ht="18.75" customHeight="1" x14ac:dyDescent="0.25">
      <c r="A113" s="142" t="str">
        <f>VLOOKUP(B113,'[1]LISTADO ATM'!$A$2:$C$922,3,0)</f>
        <v>DISTRITO NACIONAL</v>
      </c>
      <c r="B113" s="136">
        <v>717</v>
      </c>
      <c r="C113" s="142" t="str">
        <f>VLOOKUP(B113,'[1]LISTADO ATM'!$A$2:$B$922,2,0)</f>
        <v xml:space="preserve">ATM Oficina Los Alcarrizos </v>
      </c>
      <c r="D113" s="143" t="s">
        <v>2433</v>
      </c>
      <c r="E113" s="144" t="s">
        <v>2732</v>
      </c>
    </row>
    <row r="114" spans="1:5" ht="18" x14ac:dyDescent="0.25">
      <c r="A114" s="142" t="str">
        <f>VLOOKUP(B114,'[1]LISTADO ATM'!$A$2:$C$922,3,0)</f>
        <v>ESTE</v>
      </c>
      <c r="B114" s="136">
        <v>293</v>
      </c>
      <c r="C114" s="142" t="str">
        <f>VLOOKUP(B114,'[1]LISTADO ATM'!$A$2:$B$922,2,0)</f>
        <v xml:space="preserve">ATM S/M Nueva Visión (San Pedro) </v>
      </c>
      <c r="D114" s="143" t="s">
        <v>2433</v>
      </c>
      <c r="E114" s="144" t="s">
        <v>2702</v>
      </c>
    </row>
    <row r="115" spans="1:5" ht="18" x14ac:dyDescent="0.25">
      <c r="A115" s="142" t="e">
        <f>VLOOKUP(B115,'[1]LISTADO ATM'!$A$2:$C$922,3,0)</f>
        <v>#N/A</v>
      </c>
      <c r="B115" s="136"/>
      <c r="C115" s="142" t="e">
        <f>VLOOKUP(B115,'[1]LISTADO ATM'!$A$2:$B$922,2,0)</f>
        <v>#N/A</v>
      </c>
      <c r="D115" s="143" t="s">
        <v>2433</v>
      </c>
      <c r="E115" s="144"/>
    </row>
    <row r="116" spans="1:5" ht="18" x14ac:dyDescent="0.25">
      <c r="A116" s="142" t="e">
        <f>VLOOKUP(B116,'[1]LISTADO ATM'!$A$2:$C$922,3,0)</f>
        <v>#N/A</v>
      </c>
      <c r="B116" s="136"/>
      <c r="C116" s="142" t="e">
        <f>VLOOKUP(B116,'[1]LISTADO ATM'!$A$2:$B$922,2,0)</f>
        <v>#N/A</v>
      </c>
      <c r="D116" s="143" t="s">
        <v>2433</v>
      </c>
      <c r="E116" s="144"/>
    </row>
    <row r="117" spans="1:5" ht="18" x14ac:dyDescent="0.25">
      <c r="A117" s="142" t="e">
        <f>VLOOKUP(B117,'[1]LISTADO ATM'!$A$2:$C$922,3,0)</f>
        <v>#N/A</v>
      </c>
      <c r="B117" s="136"/>
      <c r="C117" s="142" t="e">
        <f>VLOOKUP(B117,'[1]LISTADO ATM'!$A$2:$B$922,2,0)</f>
        <v>#N/A</v>
      </c>
      <c r="D117" s="143" t="s">
        <v>2433</v>
      </c>
      <c r="E117" s="144"/>
    </row>
    <row r="118" spans="1:5" ht="18" x14ac:dyDescent="0.25">
      <c r="A118" s="142" t="e">
        <f>VLOOKUP(B118,'[1]LISTADO ATM'!$A$2:$C$922,3,0)</f>
        <v>#N/A</v>
      </c>
      <c r="B118" s="136"/>
      <c r="C118" s="142" t="e">
        <f>VLOOKUP(B118,'[1]LISTADO ATM'!$A$2:$B$922,2,0)</f>
        <v>#N/A</v>
      </c>
      <c r="D118" s="143" t="s">
        <v>2433</v>
      </c>
      <c r="E118" s="144"/>
    </row>
    <row r="119" spans="1:5" ht="18" x14ac:dyDescent="0.25">
      <c r="A119" s="142" t="e">
        <f>VLOOKUP(B119,'[1]LISTADO ATM'!$A$2:$C$922,3,0)</f>
        <v>#N/A</v>
      </c>
      <c r="B119" s="136"/>
      <c r="C119" s="142" t="e">
        <f>VLOOKUP(B119,'[1]LISTADO ATM'!$A$2:$B$922,2,0)</f>
        <v>#N/A</v>
      </c>
      <c r="D119" s="143" t="s">
        <v>2433</v>
      </c>
      <c r="E119" s="144"/>
    </row>
    <row r="120" spans="1:5" ht="18" x14ac:dyDescent="0.25">
      <c r="A120" s="142" t="e">
        <f>VLOOKUP(B120,'[1]LISTADO ATM'!$A$2:$C$922,3,0)</f>
        <v>#N/A</v>
      </c>
      <c r="B120" s="136"/>
      <c r="C120" s="142" t="e">
        <f>VLOOKUP(B120,'[1]LISTADO ATM'!$A$2:$B$922,2,0)</f>
        <v>#N/A</v>
      </c>
      <c r="D120" s="143" t="s">
        <v>2433</v>
      </c>
      <c r="E120" s="144"/>
    </row>
    <row r="121" spans="1:5" ht="18.75" thickBot="1" x14ac:dyDescent="0.3">
      <c r="A121" s="141" t="s">
        <v>2460</v>
      </c>
      <c r="B121" s="150">
        <f>COUNTA(B93:B120)</f>
        <v>22</v>
      </c>
      <c r="C121" s="174"/>
      <c r="D121" s="175"/>
      <c r="E121" s="176"/>
    </row>
    <row r="122" spans="1:5" ht="15.75" thickBot="1" x14ac:dyDescent="0.3">
      <c r="A122" s="177"/>
      <c r="B122" s="178"/>
      <c r="C122" s="178"/>
      <c r="D122" s="178"/>
      <c r="E122" s="179"/>
    </row>
    <row r="123" spans="1:5" ht="18.75" thickBot="1" x14ac:dyDescent="0.3">
      <c r="A123" s="180" t="s">
        <v>2571</v>
      </c>
      <c r="B123" s="181"/>
      <c r="C123" s="181"/>
      <c r="D123" s="181"/>
      <c r="E123" s="182"/>
    </row>
    <row r="124" spans="1:5" ht="18" x14ac:dyDescent="0.25">
      <c r="A124" s="147" t="s">
        <v>15</v>
      </c>
      <c r="B124" s="147" t="s">
        <v>2407</v>
      </c>
      <c r="C124" s="147" t="s">
        <v>46</v>
      </c>
      <c r="D124" s="156" t="s">
        <v>2410</v>
      </c>
      <c r="E124" s="156" t="s">
        <v>2408</v>
      </c>
    </row>
    <row r="125" spans="1:5" ht="18" x14ac:dyDescent="0.25">
      <c r="A125" s="139" t="str">
        <f>VLOOKUP(B125,'[1]LISTADO ATM'!$A$2:$C$922,3,0)</f>
        <v>DISTRITO NACIONAL</v>
      </c>
      <c r="B125" s="136">
        <v>818</v>
      </c>
      <c r="C125" s="139" t="str">
        <f>VLOOKUP(B125,'[1]LISTADO ATM'!$A$2:$B$822,2,0)</f>
        <v xml:space="preserve">ATM Juridicción Inmobiliaria </v>
      </c>
      <c r="D125" s="143" t="s">
        <v>2625</v>
      </c>
      <c r="E125" s="144">
        <v>3336032435</v>
      </c>
    </row>
    <row r="126" spans="1:5" ht="18" x14ac:dyDescent="0.25">
      <c r="A126" s="139" t="e">
        <f>VLOOKUP(B126,'[1]LISTADO ATM'!$A$2:$C$922,3,0)</f>
        <v>#N/A</v>
      </c>
      <c r="B126" s="136">
        <v>474</v>
      </c>
      <c r="C126" s="139" t="e">
        <f>VLOOKUP(B126,'[1]LISTADO ATM'!$A$2:$B$822,2,0)</f>
        <v>#N/A</v>
      </c>
      <c r="D126" s="143" t="s">
        <v>2625</v>
      </c>
      <c r="E126" s="144">
        <v>3336035060</v>
      </c>
    </row>
    <row r="127" spans="1:5" ht="18" x14ac:dyDescent="0.25">
      <c r="A127" s="139" t="str">
        <f>VLOOKUP(B127,'[1]LISTADO ATM'!$A$2:$C$922,3,0)</f>
        <v>DISTRITO NACIONAL</v>
      </c>
      <c r="B127" s="136">
        <v>26</v>
      </c>
      <c r="C127" s="139" t="str">
        <f>VLOOKUP(B127,'[1]LISTADO ATM'!$A$2:$B$822,2,0)</f>
        <v>ATM S/M Jumbo San Isidro</v>
      </c>
      <c r="D127" s="143" t="s">
        <v>2625</v>
      </c>
      <c r="E127" s="144">
        <v>3336035083</v>
      </c>
    </row>
    <row r="128" spans="1:5" ht="18" x14ac:dyDescent="0.25">
      <c r="A128" s="139" t="str">
        <f>VLOOKUP(B128,'[1]LISTADO ATM'!$A$2:$C$922,3,0)</f>
        <v>NORTE</v>
      </c>
      <c r="B128" s="136">
        <v>654</v>
      </c>
      <c r="C128" s="139" t="str">
        <f>VLOOKUP(B128,'[1]LISTADO ATM'!$A$2:$B$822,2,0)</f>
        <v>ATM Autoservicio S/M Jumbo Puerto Plata</v>
      </c>
      <c r="D128" s="143" t="s">
        <v>2625</v>
      </c>
      <c r="E128" s="144" t="s">
        <v>2746</v>
      </c>
    </row>
    <row r="129" spans="1:5" ht="18" x14ac:dyDescent="0.25">
      <c r="A129" s="139" t="str">
        <f>VLOOKUP(B129,'[1]LISTADO ATM'!$A$2:$C$922,3,0)</f>
        <v>NORTE</v>
      </c>
      <c r="B129" s="136">
        <v>299</v>
      </c>
      <c r="C129" s="139" t="str">
        <f>VLOOKUP(B129,'[1]LISTADO ATM'!$A$2:$B$822,2,0)</f>
        <v xml:space="preserve">ATM S/M Aprezio Cotui </v>
      </c>
      <c r="D129" s="143" t="s">
        <v>2625</v>
      </c>
      <c r="E129" s="144" t="s">
        <v>2736</v>
      </c>
    </row>
    <row r="130" spans="1:5" ht="18" x14ac:dyDescent="0.25">
      <c r="A130" s="139" t="str">
        <f>VLOOKUP(B130,'[1]LISTADO ATM'!$A$2:$C$922,3,0)</f>
        <v>DISTRITO NACIONAL</v>
      </c>
      <c r="B130" s="136">
        <v>949</v>
      </c>
      <c r="C130" s="139" t="str">
        <f>VLOOKUP(B130,'[1]LISTADO ATM'!$A$2:$B$822,2,0)</f>
        <v xml:space="preserve">ATM S/M Bravo San Isidro Coral Mall </v>
      </c>
      <c r="D130" s="143" t="s">
        <v>2625</v>
      </c>
      <c r="E130" s="144" t="s">
        <v>2735</v>
      </c>
    </row>
    <row r="131" spans="1:5" ht="18" x14ac:dyDescent="0.25">
      <c r="A131" s="139" t="str">
        <f>VLOOKUP(B131,'[1]LISTADO ATM'!$A$2:$C$922,3,0)</f>
        <v>SUR</v>
      </c>
      <c r="B131" s="136">
        <v>297</v>
      </c>
      <c r="C131" s="139" t="str">
        <f>VLOOKUP(B131,'[1]LISTADO ATM'!$A$2:$B$822,2,0)</f>
        <v xml:space="preserve">ATM S/M Cadena Ocoa </v>
      </c>
      <c r="D131" s="143" t="s">
        <v>2625</v>
      </c>
      <c r="E131" s="144" t="s">
        <v>2734</v>
      </c>
    </row>
    <row r="132" spans="1:5" ht="18" x14ac:dyDescent="0.25">
      <c r="A132" s="139" t="str">
        <f>VLOOKUP(B132,'[1]LISTADO ATM'!$A$2:$C$922,3,0)</f>
        <v>NORTE</v>
      </c>
      <c r="B132" s="136">
        <v>277</v>
      </c>
      <c r="C132" s="139" t="str">
        <f>VLOOKUP(B132,'[1]LISTADO ATM'!$A$2:$B$822,2,0)</f>
        <v xml:space="preserve">ATM Oficina Duarte (Santiago) </v>
      </c>
      <c r="D132" s="143" t="s">
        <v>2625</v>
      </c>
      <c r="E132" s="144">
        <v>3336036565</v>
      </c>
    </row>
    <row r="133" spans="1:5" ht="18" x14ac:dyDescent="0.25">
      <c r="A133" s="139" t="str">
        <f>VLOOKUP(B133,'[1]LISTADO ATM'!$A$2:$C$922,3,0)</f>
        <v>DISTRITO NACIONAL</v>
      </c>
      <c r="B133" s="136">
        <v>744</v>
      </c>
      <c r="C133" s="139" t="str">
        <f>VLOOKUP(B133,'[1]LISTADO ATM'!$A$2:$B$822,2,0)</f>
        <v xml:space="preserve">ATM Multicentro La Sirena Venezuela </v>
      </c>
      <c r="D133" s="143" t="s">
        <v>2625</v>
      </c>
      <c r="E133" s="144">
        <v>3336036405</v>
      </c>
    </row>
    <row r="134" spans="1:5" ht="18" x14ac:dyDescent="0.25">
      <c r="A134" s="139" t="str">
        <f>VLOOKUP(B134,'[1]LISTADO ATM'!$A$2:$C$922,3,0)</f>
        <v>DISTRITO NACIONAL</v>
      </c>
      <c r="B134" s="136">
        <v>576</v>
      </c>
      <c r="C134" s="139" t="str">
        <f>VLOOKUP(B134,'[1]LISTADO ATM'!$A$2:$B$822,2,0)</f>
        <v xml:space="preserve">ATM IDSS </v>
      </c>
      <c r="D134" s="143" t="s">
        <v>2625</v>
      </c>
      <c r="E134" s="144" t="s">
        <v>2644</v>
      </c>
    </row>
    <row r="135" spans="1:5" ht="18" x14ac:dyDescent="0.25">
      <c r="A135" s="139" t="str">
        <f>VLOOKUP(B135,'[1]LISTADO ATM'!$A$2:$C$922,3,0)</f>
        <v>DISTRITO NACIONAL</v>
      </c>
      <c r="B135" s="136">
        <v>391</v>
      </c>
      <c r="C135" s="139" t="str">
        <f>VLOOKUP(B135,'[1]LISTADO ATM'!$A$2:$B$822,2,0)</f>
        <v xml:space="preserve">ATM S/M Jumbo Luperón </v>
      </c>
      <c r="D135" s="143" t="s">
        <v>2625</v>
      </c>
      <c r="E135" s="144" t="s">
        <v>2765</v>
      </c>
    </row>
    <row r="136" spans="1:5" ht="18" x14ac:dyDescent="0.25">
      <c r="A136" s="139" t="str">
        <f>VLOOKUP(B136,'[1]LISTADO ATM'!$A$2:$C$922,3,0)</f>
        <v>DISTRITO NACIONAL</v>
      </c>
      <c r="B136" s="136">
        <v>927</v>
      </c>
      <c r="C136" s="139" t="str">
        <f>VLOOKUP(B136,'[1]LISTADO ATM'!$A$2:$B$822,2,0)</f>
        <v>ATM S/M Bravo La Esperilla</v>
      </c>
      <c r="D136" s="143" t="s">
        <v>2625</v>
      </c>
      <c r="E136" s="144" t="s">
        <v>2766</v>
      </c>
    </row>
    <row r="137" spans="1:5" ht="18" x14ac:dyDescent="0.25">
      <c r="A137" s="142" t="str">
        <f>VLOOKUP(B137,'[1]LISTADO ATM'!$A$2:$C$922,3,0)</f>
        <v>DISTRITO NACIONAL</v>
      </c>
      <c r="B137" s="136">
        <v>493</v>
      </c>
      <c r="C137" s="142" t="str">
        <f>VLOOKUP(B137,'[1]LISTADO ATM'!$A$2:$B$922,2,0)</f>
        <v xml:space="preserve">ATM Oficina Haina Occidental II </v>
      </c>
      <c r="D137" s="143" t="s">
        <v>2625</v>
      </c>
      <c r="E137" s="144" t="s">
        <v>2767</v>
      </c>
    </row>
    <row r="138" spans="1:5" ht="18" x14ac:dyDescent="0.25">
      <c r="A138" s="139" t="str">
        <f>VLOOKUP(B138,'[1]LISTADO ATM'!$A$2:$C$922,3,0)</f>
        <v>NORTE</v>
      </c>
      <c r="B138" s="136">
        <v>796</v>
      </c>
      <c r="C138" s="139" t="str">
        <f>VLOOKUP(B138,'[1]LISTADO ATM'!$A$2:$B$822,2,0)</f>
        <v xml:space="preserve">ATM Oficina Plaza Ventura (Nagua) </v>
      </c>
      <c r="D138" s="143" t="s">
        <v>2625</v>
      </c>
      <c r="E138" s="144" t="s">
        <v>2768</v>
      </c>
    </row>
    <row r="139" spans="1:5" ht="18" x14ac:dyDescent="0.25">
      <c r="A139" s="139" t="str">
        <f>VLOOKUP(B139,'[1]LISTADO ATM'!$A$2:$C$922,3,0)</f>
        <v>NORTE</v>
      </c>
      <c r="B139" s="136">
        <v>304</v>
      </c>
      <c r="C139" s="139" t="str">
        <f>VLOOKUP(B139,'[1]LISTADO ATM'!$A$2:$B$822,2,0)</f>
        <v xml:space="preserve">ATM Multicentro La Sirena Estrella Sadhala </v>
      </c>
      <c r="D139" s="153" t="s">
        <v>2675</v>
      </c>
      <c r="E139" s="144" t="s">
        <v>2670</v>
      </c>
    </row>
    <row r="140" spans="1:5" ht="18.75" thickBot="1" x14ac:dyDescent="0.3">
      <c r="A140" s="141" t="s">
        <v>2460</v>
      </c>
      <c r="B140" s="137">
        <f>COUNT(B125:B139)</f>
        <v>15</v>
      </c>
      <c r="C140" s="183"/>
      <c r="D140" s="184"/>
      <c r="E140" s="185"/>
    </row>
    <row r="141" spans="1:5" ht="15.75" thickBot="1" x14ac:dyDescent="0.3">
      <c r="A141" s="186"/>
      <c r="B141" s="187"/>
      <c r="C141" s="188"/>
      <c r="D141" s="188"/>
      <c r="E141" s="189"/>
    </row>
    <row r="142" spans="1:5" ht="18.75" thickBot="1" x14ac:dyDescent="0.3">
      <c r="A142" s="192" t="s">
        <v>2462</v>
      </c>
      <c r="B142" s="193"/>
      <c r="C142" s="190"/>
      <c r="D142" s="190"/>
      <c r="E142" s="191"/>
    </row>
    <row r="143" spans="1:5" ht="18.75" thickBot="1" x14ac:dyDescent="0.3">
      <c r="A143" s="194">
        <f>+B89+B121+B140</f>
        <v>101</v>
      </c>
      <c r="B143" s="195"/>
      <c r="C143" s="190"/>
      <c r="D143" s="190"/>
      <c r="E143" s="191"/>
    </row>
    <row r="144" spans="1:5" ht="15.75" thickBot="1" x14ac:dyDescent="0.3">
      <c r="A144" s="186"/>
      <c r="B144" s="187"/>
      <c r="C144" s="178"/>
      <c r="D144" s="178"/>
      <c r="E144" s="179"/>
    </row>
    <row r="145" spans="1:5" ht="18.75" thickBot="1" x14ac:dyDescent="0.3">
      <c r="A145" s="169" t="s">
        <v>2463</v>
      </c>
      <c r="B145" s="170"/>
      <c r="C145" s="170"/>
      <c r="D145" s="170"/>
      <c r="E145" s="171"/>
    </row>
    <row r="146" spans="1:5" ht="18" x14ac:dyDescent="0.25">
      <c r="A146" s="147" t="s">
        <v>15</v>
      </c>
      <c r="B146" s="147" t="s">
        <v>2407</v>
      </c>
      <c r="C146" s="147" t="s">
        <v>46</v>
      </c>
      <c r="D146" s="172" t="s">
        <v>2410</v>
      </c>
      <c r="E146" s="173"/>
    </row>
    <row r="147" spans="1:5" ht="18" x14ac:dyDescent="0.25">
      <c r="A147" s="139" t="str">
        <f>VLOOKUP(B147,'[1]LISTADO ATM'!$A$2:$C$922,3,0)</f>
        <v>DISTRITO NACIONAL</v>
      </c>
      <c r="B147" s="138">
        <v>574</v>
      </c>
      <c r="C147" s="139" t="str">
        <f>VLOOKUP(B147,'[1]LISTADO ATM'!$A$2:$B$822,2,0)</f>
        <v xml:space="preserve">ATM Club Obras Públicas </v>
      </c>
      <c r="D147" s="166" t="s">
        <v>2573</v>
      </c>
      <c r="E147" s="167"/>
    </row>
    <row r="148" spans="1:5" ht="18" x14ac:dyDescent="0.25">
      <c r="A148" s="139" t="str">
        <f>VLOOKUP(B148,'[1]LISTADO ATM'!$A$2:$C$922,3,0)</f>
        <v>ESTE</v>
      </c>
      <c r="B148" s="138">
        <v>219</v>
      </c>
      <c r="C148" s="139" t="str">
        <f>VLOOKUP(B148,'[1]LISTADO ATM'!$A$2:$B$822,2,0)</f>
        <v xml:space="preserve">ATM Oficina La Altagracia (Higuey) </v>
      </c>
      <c r="D148" s="166" t="s">
        <v>2573</v>
      </c>
      <c r="E148" s="167"/>
    </row>
    <row r="149" spans="1:5" ht="18" x14ac:dyDescent="0.25">
      <c r="A149" s="139" t="str">
        <f>VLOOKUP(B149,'[1]LISTADO ATM'!$A$2:$C$922,3,0)</f>
        <v>ESTE</v>
      </c>
      <c r="B149" s="138">
        <v>399</v>
      </c>
      <c r="C149" s="139" t="str">
        <f>VLOOKUP(B149,'[1]LISTADO ATM'!$A$2:$B$822,2,0)</f>
        <v xml:space="preserve">ATM Oficina La Romana II </v>
      </c>
      <c r="D149" s="166" t="s">
        <v>2769</v>
      </c>
      <c r="E149" s="167"/>
    </row>
    <row r="150" spans="1:5" ht="18" x14ac:dyDescent="0.25">
      <c r="A150" s="139" t="str">
        <f>VLOOKUP(B150,'[1]LISTADO ATM'!$A$2:$C$922,3,0)</f>
        <v>DISTRITO NACIONAL</v>
      </c>
      <c r="B150" s="138">
        <v>237</v>
      </c>
      <c r="C150" s="139" t="str">
        <f>VLOOKUP(B150,'[1]LISTADO ATM'!$A$2:$B$822,2,0)</f>
        <v xml:space="preserve">ATM UNP Plaza Vásquez </v>
      </c>
      <c r="D150" s="166" t="s">
        <v>2573</v>
      </c>
      <c r="E150" s="167"/>
    </row>
    <row r="151" spans="1:5" ht="18" x14ac:dyDescent="0.25">
      <c r="A151" s="139" t="str">
        <f>VLOOKUP(B151,'[1]LISTADO ATM'!$A$2:$C$922,3,0)</f>
        <v>DISTRITO NACIONAL</v>
      </c>
      <c r="B151" s="138">
        <v>39</v>
      </c>
      <c r="C151" s="139" t="str">
        <f>VLOOKUP(B151,'[1]LISTADO ATM'!$A$2:$B$822,2,0)</f>
        <v xml:space="preserve">ATM Oficina Ovando </v>
      </c>
      <c r="D151" s="166" t="s">
        <v>2573</v>
      </c>
      <c r="E151" s="167"/>
    </row>
    <row r="152" spans="1:5" ht="18" x14ac:dyDescent="0.25">
      <c r="A152" s="139" t="str">
        <f>VLOOKUP(B152,'[1]LISTADO ATM'!$A$2:$C$922,3,0)</f>
        <v>NORTE</v>
      </c>
      <c r="B152" s="138">
        <v>277</v>
      </c>
      <c r="C152" s="139" t="str">
        <f>VLOOKUP(B152,'[1]LISTADO ATM'!$A$2:$B$822,2,0)</f>
        <v xml:space="preserve">ATM Oficina Duarte (Santiago) </v>
      </c>
      <c r="D152" s="166" t="s">
        <v>2573</v>
      </c>
      <c r="E152" s="167"/>
    </row>
    <row r="153" spans="1:5" ht="18" x14ac:dyDescent="0.25">
      <c r="A153" s="139" t="str">
        <f>VLOOKUP(B153,'[1]LISTADO ATM'!$A$2:$C$922,3,0)</f>
        <v>SUR</v>
      </c>
      <c r="B153" s="138">
        <v>297</v>
      </c>
      <c r="C153" s="139" t="str">
        <f>VLOOKUP(B153,'[1]LISTADO ATM'!$A$2:$B$822,2,0)</f>
        <v xml:space="preserve">ATM S/M Cadena Ocoa </v>
      </c>
      <c r="D153" s="166" t="s">
        <v>2769</v>
      </c>
      <c r="E153" s="167"/>
    </row>
    <row r="154" spans="1:5" ht="18" x14ac:dyDescent="0.25">
      <c r="A154" s="139" t="str">
        <f>VLOOKUP(B154,'[1]LISTADO ATM'!$A$2:$C$922,3,0)</f>
        <v>NORTE</v>
      </c>
      <c r="B154" s="138">
        <v>373</v>
      </c>
      <c r="C154" s="139" t="str">
        <f>VLOOKUP(B154,'[1]LISTADO ATM'!$A$2:$B$822,2,0)</f>
        <v>S/M Tangui Nagua</v>
      </c>
      <c r="D154" s="166" t="s">
        <v>2573</v>
      </c>
      <c r="E154" s="167"/>
    </row>
    <row r="155" spans="1:5" ht="18" x14ac:dyDescent="0.25">
      <c r="A155" s="139" t="str">
        <f>VLOOKUP(B155,'[1]LISTADO ATM'!$A$2:$C$922,3,0)</f>
        <v>NORTE</v>
      </c>
      <c r="B155" s="138">
        <v>431</v>
      </c>
      <c r="C155" s="139" t="str">
        <f>VLOOKUP(B155,'[1]LISTADO ATM'!$A$2:$B$822,2,0)</f>
        <v xml:space="preserve">ATM Autoservicio Sol (Santiago) </v>
      </c>
      <c r="D155" s="166" t="s">
        <v>2573</v>
      </c>
      <c r="E155" s="167"/>
    </row>
    <row r="156" spans="1:5" ht="18" x14ac:dyDescent="0.25">
      <c r="A156" s="139" t="str">
        <f>VLOOKUP(B156,'[1]LISTADO ATM'!$A$2:$C$922,3,0)</f>
        <v>DISTRITO NACIONAL</v>
      </c>
      <c r="B156" s="138">
        <v>446</v>
      </c>
      <c r="C156" s="139" t="str">
        <f>VLOOKUP(B156,'[1]LISTADO ATM'!$A$2:$B$822,2,0)</f>
        <v>ATM Hipodromo V Centenario</v>
      </c>
      <c r="D156" s="166" t="s">
        <v>2573</v>
      </c>
      <c r="E156" s="167"/>
    </row>
    <row r="157" spans="1:5" ht="18" x14ac:dyDescent="0.25">
      <c r="A157" s="139" t="str">
        <f>VLOOKUP(B157,'[1]LISTADO ATM'!$A$2:$C$922,3,0)</f>
        <v>NORTE</v>
      </c>
      <c r="B157" s="138">
        <v>463</v>
      </c>
      <c r="C157" s="139" t="str">
        <f>VLOOKUP(B157,'[1]LISTADO ATM'!$A$2:$B$822,2,0)</f>
        <v xml:space="preserve">ATM La Sirena El Embrujo </v>
      </c>
      <c r="D157" s="166" t="s">
        <v>2769</v>
      </c>
      <c r="E157" s="167"/>
    </row>
    <row r="158" spans="1:5" ht="18" x14ac:dyDescent="0.25">
      <c r="A158" s="139" t="str">
        <f>VLOOKUP(B158,'[1]LISTADO ATM'!$A$2:$C$922,3,0)</f>
        <v>DISTRITO NACIONAL</v>
      </c>
      <c r="B158" s="138">
        <v>552</v>
      </c>
      <c r="C158" s="139" t="str">
        <f>VLOOKUP(B158,'[1]LISTADO ATM'!$A$2:$B$822,2,0)</f>
        <v xml:space="preserve">ATM Suprema Corte de Justicia </v>
      </c>
      <c r="D158" s="166" t="s">
        <v>2769</v>
      </c>
      <c r="E158" s="167"/>
    </row>
    <row r="159" spans="1:5" ht="18" x14ac:dyDescent="0.25">
      <c r="A159" s="139" t="str">
        <f>VLOOKUP(B159,'[1]LISTADO ATM'!$A$2:$C$922,3,0)</f>
        <v>DISTRITO NACIONAL</v>
      </c>
      <c r="B159" s="138">
        <v>622</v>
      </c>
      <c r="C159" s="139" t="str">
        <f>VLOOKUP(B159,'[1]LISTADO ATM'!$A$2:$B$822,2,0)</f>
        <v xml:space="preserve">ATM Ayuntamiento D.N. </v>
      </c>
      <c r="D159" s="166" t="s">
        <v>2769</v>
      </c>
      <c r="E159" s="167"/>
    </row>
    <row r="160" spans="1:5" ht="18" x14ac:dyDescent="0.25">
      <c r="A160" s="139" t="str">
        <f>VLOOKUP(B160,'[1]LISTADO ATM'!$A$2:$C$922,3,0)</f>
        <v>NORTE</v>
      </c>
      <c r="B160" s="138">
        <v>654</v>
      </c>
      <c r="C160" s="139" t="str">
        <f>VLOOKUP(B160,'[1]LISTADO ATM'!$A$2:$B$822,2,0)</f>
        <v>ATM Autoservicio S/M Jumbo Puerto Plata</v>
      </c>
      <c r="D160" s="166" t="s">
        <v>2573</v>
      </c>
      <c r="E160" s="167"/>
    </row>
    <row r="161" spans="1:5" ht="18" x14ac:dyDescent="0.25">
      <c r="A161" s="139" t="str">
        <f>VLOOKUP(B161,'[1]LISTADO ATM'!$A$2:$C$922,3,0)</f>
        <v>NORTE</v>
      </c>
      <c r="B161" s="138">
        <v>796</v>
      </c>
      <c r="C161" s="139" t="str">
        <f>VLOOKUP(B161,'[1]LISTADO ATM'!$A$2:$B$822,2,0)</f>
        <v xml:space="preserve">ATM Oficina Plaza Ventura (Nagua) </v>
      </c>
      <c r="D161" s="166" t="s">
        <v>2573</v>
      </c>
      <c r="E161" s="167"/>
    </row>
    <row r="162" spans="1:5" ht="18" x14ac:dyDescent="0.25">
      <c r="A162" s="139" t="e">
        <f>VLOOKUP(B162,'[1]LISTADO ATM'!$A$2:$C$922,3,0)</f>
        <v>#N/A</v>
      </c>
      <c r="B162" s="138"/>
      <c r="C162" s="139" t="e">
        <f>VLOOKUP(B162,'[1]LISTADO ATM'!$A$2:$B$822,2,0)</f>
        <v>#N/A</v>
      </c>
      <c r="D162" s="154"/>
      <c r="E162" s="155"/>
    </row>
    <row r="163" spans="1:5" ht="18" x14ac:dyDescent="0.25">
      <c r="A163" s="139" t="e">
        <f>VLOOKUP(B163,'[1]LISTADO ATM'!$A$2:$C$922,3,0)</f>
        <v>#N/A</v>
      </c>
      <c r="B163" s="138"/>
      <c r="C163" s="139" t="e">
        <f>VLOOKUP(B163,'[1]LISTADO ATM'!$A$2:$B$822,2,0)</f>
        <v>#N/A</v>
      </c>
      <c r="D163" s="154"/>
      <c r="E163" s="155"/>
    </row>
    <row r="164" spans="1:5" ht="18" x14ac:dyDescent="0.25">
      <c r="A164" s="139" t="e">
        <f>VLOOKUP(B164,'[1]LISTADO ATM'!$A$2:$C$922,3,0)</f>
        <v>#N/A</v>
      </c>
      <c r="B164" s="138"/>
      <c r="C164" s="139" t="e">
        <f>VLOOKUP(B164,'[1]LISTADO ATM'!$A$2:$B$822,2,0)</f>
        <v>#N/A</v>
      </c>
      <c r="D164" s="154"/>
      <c r="E164" s="155"/>
    </row>
    <row r="165" spans="1:5" ht="18" x14ac:dyDescent="0.25">
      <c r="A165" s="139" t="e">
        <f>VLOOKUP(B165,'[1]LISTADO ATM'!$A$2:$C$922,3,0)</f>
        <v>#N/A</v>
      </c>
      <c r="B165" s="138"/>
      <c r="C165" s="139" t="e">
        <f>VLOOKUP(B165,'[1]LISTADO ATM'!$A$2:$B$822,2,0)</f>
        <v>#N/A</v>
      </c>
      <c r="D165" s="154"/>
      <c r="E165" s="155"/>
    </row>
    <row r="166" spans="1:5" ht="18" x14ac:dyDescent="0.25">
      <c r="A166" s="139" t="e">
        <f>VLOOKUP(B166,'[1]LISTADO ATM'!$A$2:$C$922,3,0)</f>
        <v>#N/A</v>
      </c>
      <c r="B166" s="138"/>
      <c r="C166" s="139" t="e">
        <f>VLOOKUP(B166,'[1]LISTADO ATM'!$A$2:$B$822,2,0)</f>
        <v>#N/A</v>
      </c>
      <c r="D166" s="166"/>
      <c r="E166" s="167"/>
    </row>
    <row r="167" spans="1:5" ht="18" x14ac:dyDescent="0.25">
      <c r="A167" s="148" t="s">
        <v>2460</v>
      </c>
      <c r="B167" s="149">
        <f>COUNT(B147:B166)</f>
        <v>15</v>
      </c>
      <c r="C167" s="168"/>
      <c r="D167" s="168"/>
      <c r="E167" s="168"/>
    </row>
    <row r="168" spans="1:5" x14ac:dyDescent="0.25">
      <c r="A168" s="68"/>
      <c r="B168" s="68"/>
      <c r="C168" s="68"/>
      <c r="D168" s="68"/>
    </row>
    <row r="169" spans="1:5" x14ac:dyDescent="0.25">
      <c r="A169" s="68"/>
      <c r="C169" s="68"/>
      <c r="D169" s="68"/>
    </row>
    <row r="170" spans="1:5" x14ac:dyDescent="0.25">
      <c r="A170" s="68"/>
      <c r="C170" s="68"/>
      <c r="D170" s="68"/>
    </row>
    <row r="171" spans="1:5" x14ac:dyDescent="0.25">
      <c r="A171" s="68"/>
      <c r="C171" s="68"/>
      <c r="D171" s="68"/>
    </row>
    <row r="172" spans="1:5" x14ac:dyDescent="0.25">
      <c r="A172" s="68"/>
      <c r="C172" s="68"/>
      <c r="D172" s="68"/>
    </row>
    <row r="173" spans="1:5" x14ac:dyDescent="0.25">
      <c r="A173" s="68"/>
      <c r="C173" s="68"/>
      <c r="D173" s="68"/>
    </row>
    <row r="174" spans="1:5" x14ac:dyDescent="0.25">
      <c r="A174" s="68"/>
      <c r="C174" s="68"/>
      <c r="D174" s="68"/>
    </row>
    <row r="175" spans="1:5" x14ac:dyDescent="0.25">
      <c r="A175" s="68"/>
      <c r="C175" s="68"/>
      <c r="D175" s="68"/>
    </row>
    <row r="176" spans="1:5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  <row r="272" spans="1:4" x14ac:dyDescent="0.25">
      <c r="A272" s="68"/>
      <c r="C272" s="68"/>
      <c r="D272" s="68"/>
    </row>
    <row r="273" spans="1:4" x14ac:dyDescent="0.25">
      <c r="A273" s="68"/>
      <c r="C273" s="68"/>
      <c r="D273" s="68"/>
    </row>
    <row r="274" spans="1:4" x14ac:dyDescent="0.25">
      <c r="A274" s="68"/>
      <c r="C274" s="68"/>
      <c r="D274" s="68"/>
    </row>
    <row r="275" spans="1:4" x14ac:dyDescent="0.25">
      <c r="A275" s="68"/>
      <c r="C275" s="68"/>
      <c r="D275" s="68"/>
    </row>
    <row r="276" spans="1:4" x14ac:dyDescent="0.25">
      <c r="A276" s="68"/>
      <c r="C276" s="68"/>
      <c r="D276" s="68"/>
    </row>
  </sheetData>
  <mergeCells count="45">
    <mergeCell ref="C11:E11"/>
    <mergeCell ref="A12:E12"/>
    <mergeCell ref="F1:G1"/>
    <mergeCell ref="A1:E1"/>
    <mergeCell ref="A2:E2"/>
    <mergeCell ref="A7:E7"/>
    <mergeCell ref="A3:B3"/>
    <mergeCell ref="C3:E6"/>
    <mergeCell ref="A6:B6"/>
    <mergeCell ref="C89:E89"/>
    <mergeCell ref="A90:E90"/>
    <mergeCell ref="A91:E91"/>
    <mergeCell ref="A13:E13"/>
    <mergeCell ref="D14:E14"/>
    <mergeCell ref="C17:E17"/>
    <mergeCell ref="A18:E18"/>
    <mergeCell ref="A19:E19"/>
    <mergeCell ref="C121:E121"/>
    <mergeCell ref="A122:E122"/>
    <mergeCell ref="A123:E123"/>
    <mergeCell ref="C140:E140"/>
    <mergeCell ref="A141:B141"/>
    <mergeCell ref="C141:E144"/>
    <mergeCell ref="A142:B142"/>
    <mergeCell ref="A143:B143"/>
    <mergeCell ref="A144:B144"/>
    <mergeCell ref="A145:E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60:E160"/>
    <mergeCell ref="D161:E161"/>
    <mergeCell ref="D166:E166"/>
    <mergeCell ref="C167:E167"/>
    <mergeCell ref="D155:E155"/>
    <mergeCell ref="D156:E156"/>
    <mergeCell ref="D157:E157"/>
    <mergeCell ref="D158:E158"/>
    <mergeCell ref="D159:E159"/>
  </mergeCells>
  <phoneticPr fontId="45" type="noConversion"/>
  <hyperlinks>
    <hyperlink ref="E37" r:id="rId1" display="javascript:do_default(49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36">
        <v>43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43 199 239 281 325 458 490 562 584 899 908 967                                                        </v>
      </c>
    </row>
    <row r="2" spans="2:5" s="119" customFormat="1" ht="18.75" thickBot="1" x14ac:dyDescent="0.3">
      <c r="B2" s="136">
        <v>199</v>
      </c>
      <c r="C2" s="130" t="s">
        <v>2404</v>
      </c>
    </row>
    <row r="3" spans="2:5" s="119" customFormat="1" ht="18.75" thickBot="1" x14ac:dyDescent="0.3">
      <c r="B3" s="136">
        <v>239</v>
      </c>
      <c r="C3" s="130" t="s">
        <v>2404</v>
      </c>
    </row>
    <row r="4" spans="2:5" s="119" customFormat="1" ht="18.75" thickBot="1" x14ac:dyDescent="0.3">
      <c r="B4" s="136">
        <v>281</v>
      </c>
      <c r="C4" s="130" t="s">
        <v>2404</v>
      </c>
    </row>
    <row r="5" spans="2:5" s="119" customFormat="1" ht="18.75" thickBot="1" x14ac:dyDescent="0.3">
      <c r="B5" s="136">
        <v>325</v>
      </c>
      <c r="C5" s="130" t="s">
        <v>2404</v>
      </c>
    </row>
    <row r="6" spans="2:5" s="119" customFormat="1" ht="18.75" thickBot="1" x14ac:dyDescent="0.3">
      <c r="B6" s="136">
        <v>458</v>
      </c>
      <c r="C6" s="130" t="s">
        <v>2404</v>
      </c>
    </row>
    <row r="7" spans="2:5" s="119" customFormat="1" ht="18.75" thickBot="1" x14ac:dyDescent="0.3">
      <c r="B7" s="136">
        <v>490</v>
      </c>
      <c r="C7" s="130" t="s">
        <v>2404</v>
      </c>
    </row>
    <row r="8" spans="2:5" s="119" customFormat="1" ht="18.75" thickBot="1" x14ac:dyDescent="0.3">
      <c r="B8" s="136">
        <v>562</v>
      </c>
      <c r="C8" s="130" t="s">
        <v>2404</v>
      </c>
    </row>
    <row r="9" spans="2:5" s="119" customFormat="1" ht="18.75" thickBot="1" x14ac:dyDescent="0.3">
      <c r="B9" s="136">
        <v>584</v>
      </c>
      <c r="C9" s="130" t="s">
        <v>2404</v>
      </c>
    </row>
    <row r="10" spans="2:5" s="119" customFormat="1" ht="18.75" thickBot="1" x14ac:dyDescent="0.3">
      <c r="B10" s="136">
        <v>899</v>
      </c>
      <c r="C10" s="130" t="s">
        <v>2404</v>
      </c>
    </row>
    <row r="11" spans="2:5" s="119" customFormat="1" ht="18.75" thickBot="1" x14ac:dyDescent="0.3">
      <c r="B11" s="136">
        <v>908</v>
      </c>
      <c r="C11" s="130" t="s">
        <v>2404</v>
      </c>
    </row>
    <row r="12" spans="2:5" s="119" customFormat="1" ht="18.75" thickBot="1" x14ac:dyDescent="0.3">
      <c r="B12" s="136">
        <v>967</v>
      </c>
      <c r="C12" s="130" t="s">
        <v>2404</v>
      </c>
    </row>
    <row r="13" spans="2:5" s="119" customFormat="1" ht="18.75" thickBot="1" x14ac:dyDescent="0.3">
      <c r="B13" s="136"/>
      <c r="C13" s="130" t="s">
        <v>2404</v>
      </c>
    </row>
    <row r="14" spans="2:5" s="119" customFormat="1" ht="18.75" thickBot="1" x14ac:dyDescent="0.3">
      <c r="B14" s="136"/>
      <c r="C14" s="130" t="s">
        <v>2404</v>
      </c>
    </row>
    <row r="15" spans="2:5" s="119" customFormat="1" ht="18.75" thickBot="1" x14ac:dyDescent="0.3">
      <c r="B15" s="136"/>
      <c r="C15" s="130" t="s">
        <v>2404</v>
      </c>
    </row>
    <row r="16" spans="2:5" s="119" customFormat="1" ht="18.75" thickBot="1" x14ac:dyDescent="0.3">
      <c r="B16" s="136"/>
      <c r="C16" s="130" t="s">
        <v>2404</v>
      </c>
    </row>
    <row r="17" spans="2:3" s="119" customFormat="1" ht="18.75" thickBot="1" x14ac:dyDescent="0.3">
      <c r="B17" s="136"/>
      <c r="C17" s="130" t="s">
        <v>2404</v>
      </c>
    </row>
    <row r="18" spans="2:3" s="119" customFormat="1" ht="18.75" thickBot="1" x14ac:dyDescent="0.3">
      <c r="B18" s="136"/>
      <c r="C18" s="130" t="s">
        <v>2404</v>
      </c>
    </row>
    <row r="19" spans="2:3" s="119" customFormat="1" ht="18.75" thickBot="1" x14ac:dyDescent="0.3">
      <c r="B19" s="136"/>
      <c r="C19" s="130" t="s">
        <v>2404</v>
      </c>
    </row>
    <row r="20" spans="2:3" s="119" customFormat="1" ht="18.75" thickBot="1" x14ac:dyDescent="0.3">
      <c r="B20" s="136"/>
      <c r="C20" s="130" t="s">
        <v>2404</v>
      </c>
    </row>
    <row r="21" spans="2:3" s="119" customFormat="1" ht="18.75" thickBot="1" x14ac:dyDescent="0.3">
      <c r="B21" s="136"/>
      <c r="C21" s="130" t="s">
        <v>2404</v>
      </c>
    </row>
    <row r="22" spans="2:3" s="119" customFormat="1" ht="18.75" thickBot="1" x14ac:dyDescent="0.3">
      <c r="B22" s="136"/>
      <c r="C22" s="130" t="s">
        <v>2404</v>
      </c>
    </row>
    <row r="23" spans="2:3" s="119" customFormat="1" ht="18.75" thickBot="1" x14ac:dyDescent="0.3">
      <c r="B23" s="136"/>
      <c r="C23" s="130" t="s">
        <v>2404</v>
      </c>
    </row>
    <row r="24" spans="2:3" s="119" customFormat="1" ht="18.75" thickBot="1" x14ac:dyDescent="0.3">
      <c r="B24" s="136"/>
      <c r="C24" s="130" t="s">
        <v>2404</v>
      </c>
    </row>
    <row r="25" spans="2:3" s="119" customFormat="1" ht="18.75" thickBot="1" x14ac:dyDescent="0.3">
      <c r="B25" s="136"/>
      <c r="C25" s="130" t="s">
        <v>2404</v>
      </c>
    </row>
    <row r="26" spans="2:3" s="119" customFormat="1" ht="18.75" thickBot="1" x14ac:dyDescent="0.3">
      <c r="B26" s="136"/>
      <c r="C26" s="130" t="s">
        <v>2404</v>
      </c>
    </row>
    <row r="27" spans="2:3" s="119" customFormat="1" ht="18.75" thickBot="1" x14ac:dyDescent="0.3">
      <c r="B27" s="136"/>
      <c r="C27" s="130" t="s">
        <v>2404</v>
      </c>
    </row>
    <row r="28" spans="2:3" s="119" customFormat="1" ht="18.75" thickBot="1" x14ac:dyDescent="0.3">
      <c r="B28" s="136"/>
      <c r="C28" s="130" t="s">
        <v>2404</v>
      </c>
    </row>
    <row r="29" spans="2:3" s="119" customFormat="1" ht="18.75" thickBot="1" x14ac:dyDescent="0.3">
      <c r="B29" s="136"/>
      <c r="C29" s="130" t="s">
        <v>2404</v>
      </c>
    </row>
    <row r="30" spans="2:3" s="119" customFormat="1" ht="18.75" thickBot="1" x14ac:dyDescent="0.3">
      <c r="B30" s="136"/>
      <c r="C30" s="130" t="s">
        <v>2404</v>
      </c>
    </row>
    <row r="31" spans="2:3" s="119" customFormat="1" ht="18.75" thickBot="1" x14ac:dyDescent="0.3">
      <c r="B31" s="136"/>
      <c r="C31" s="130" t="s">
        <v>2404</v>
      </c>
    </row>
    <row r="32" spans="2:3" s="119" customFormat="1" ht="18.75" thickBot="1" x14ac:dyDescent="0.3">
      <c r="B32" s="136"/>
      <c r="C32" s="130" t="s">
        <v>2404</v>
      </c>
    </row>
    <row r="33" spans="2:3" s="119" customFormat="1" ht="18.75" thickBot="1" x14ac:dyDescent="0.3">
      <c r="B33" s="136"/>
      <c r="C33" s="130" t="s">
        <v>2404</v>
      </c>
    </row>
    <row r="34" spans="2:3" s="119" customFormat="1" ht="18.75" thickBot="1" x14ac:dyDescent="0.3">
      <c r="B34" s="136"/>
      <c r="C34" s="130" t="s">
        <v>2404</v>
      </c>
    </row>
    <row r="35" spans="2:3" s="119" customFormat="1" ht="18.75" thickBot="1" x14ac:dyDescent="0.3">
      <c r="B35" s="136"/>
      <c r="C35" s="130" t="s">
        <v>2404</v>
      </c>
    </row>
    <row r="36" spans="2:3" s="119" customFormat="1" ht="18.75" thickBot="1" x14ac:dyDescent="0.3">
      <c r="B36" s="136"/>
      <c r="C36" s="130" t="s">
        <v>2404</v>
      </c>
    </row>
    <row r="37" spans="2:3" s="119" customFormat="1" ht="18.75" thickBot="1" x14ac:dyDescent="0.3">
      <c r="B37" s="136"/>
      <c r="C37" s="130" t="s">
        <v>2404</v>
      </c>
    </row>
    <row r="38" spans="2:3" s="119" customFormat="1" ht="18.75" thickBot="1" x14ac:dyDescent="0.3">
      <c r="B38" s="136"/>
      <c r="C38" s="130" t="s">
        <v>2404</v>
      </c>
    </row>
    <row r="39" spans="2:3" s="119" customFormat="1" ht="18.75" thickBot="1" x14ac:dyDescent="0.3">
      <c r="B39" s="136"/>
      <c r="C39" s="130" t="s">
        <v>2404</v>
      </c>
    </row>
    <row r="40" spans="2:3" s="119" customFormat="1" ht="18.75" thickBot="1" x14ac:dyDescent="0.3">
      <c r="B40" s="136"/>
      <c r="C40" s="130" t="s">
        <v>2404</v>
      </c>
    </row>
    <row r="41" spans="2:3" s="119" customFormat="1" ht="18.75" thickBot="1" x14ac:dyDescent="0.3">
      <c r="B41" s="136"/>
      <c r="C41" s="130" t="s">
        <v>2404</v>
      </c>
    </row>
    <row r="42" spans="2:3" s="119" customFormat="1" ht="18.75" thickBot="1" x14ac:dyDescent="0.3">
      <c r="B42" s="136"/>
      <c r="C42" s="130" t="s">
        <v>2404</v>
      </c>
    </row>
    <row r="43" spans="2:3" s="119" customFormat="1" ht="18.75" thickBot="1" x14ac:dyDescent="0.3">
      <c r="B43" s="136"/>
      <c r="C43" s="130" t="s">
        <v>2404</v>
      </c>
    </row>
    <row r="44" spans="2:3" s="119" customFormat="1" ht="18.75" thickBot="1" x14ac:dyDescent="0.3">
      <c r="B44" s="136"/>
      <c r="C44" s="130" t="s">
        <v>2404</v>
      </c>
    </row>
    <row r="45" spans="2:3" s="119" customFormat="1" ht="18.75" thickBot="1" x14ac:dyDescent="0.3">
      <c r="B45" s="136"/>
      <c r="C45" s="130" t="s">
        <v>2404</v>
      </c>
    </row>
    <row r="46" spans="2:3" s="119" customFormat="1" ht="18.75" thickBot="1" x14ac:dyDescent="0.3">
      <c r="B46" s="136"/>
      <c r="C46" s="130" t="s">
        <v>2404</v>
      </c>
    </row>
    <row r="47" spans="2:3" s="119" customFormat="1" ht="18.75" thickBot="1" x14ac:dyDescent="0.3">
      <c r="B47" s="136"/>
      <c r="C47" s="130" t="s">
        <v>2404</v>
      </c>
    </row>
    <row r="48" spans="2:3" s="119" customFormat="1" ht="18.75" thickBot="1" x14ac:dyDescent="0.3">
      <c r="B48" s="136"/>
      <c r="C48" s="130" t="s">
        <v>2404</v>
      </c>
    </row>
    <row r="49" spans="2:3" s="119" customFormat="1" ht="18.75" thickBot="1" x14ac:dyDescent="0.3">
      <c r="B49" s="136"/>
      <c r="C49" s="130" t="s">
        <v>2404</v>
      </c>
    </row>
    <row r="50" spans="2:3" s="119" customFormat="1" ht="18.75" thickBot="1" x14ac:dyDescent="0.3">
      <c r="B50" s="136"/>
      <c r="C50" s="130" t="s">
        <v>2404</v>
      </c>
    </row>
    <row r="51" spans="2:3" s="119" customFormat="1" ht="18.75" thickBot="1" x14ac:dyDescent="0.3">
      <c r="B51" s="136"/>
      <c r="C51" s="130" t="s">
        <v>2404</v>
      </c>
    </row>
    <row r="52" spans="2:3" s="119" customFormat="1" ht="18.75" thickBot="1" x14ac:dyDescent="0.3">
      <c r="B52" s="13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260" priority="1680"/>
  </conditionalFormatting>
  <conditionalFormatting sqref="B61:B67">
    <cfRule type="duplicateValues" dxfId="259" priority="1679"/>
  </conditionalFormatting>
  <conditionalFormatting sqref="B57:B60">
    <cfRule type="duplicateValues" dxfId="258" priority="1677"/>
  </conditionalFormatting>
  <conditionalFormatting sqref="B57:B60">
    <cfRule type="duplicateValues" dxfId="257" priority="1678"/>
  </conditionalFormatting>
  <conditionalFormatting sqref="B53:B56">
    <cfRule type="duplicateValues" dxfId="256" priority="1676"/>
  </conditionalFormatting>
  <conditionalFormatting sqref="B36:B46">
    <cfRule type="duplicateValues" dxfId="255" priority="277"/>
  </conditionalFormatting>
  <conditionalFormatting sqref="B36:B46">
    <cfRule type="duplicateValues" dxfId="254" priority="276"/>
  </conditionalFormatting>
  <conditionalFormatting sqref="B36:B46">
    <cfRule type="duplicateValues" dxfId="253" priority="274"/>
    <cfRule type="duplicateValues" dxfId="252" priority="275"/>
  </conditionalFormatting>
  <conditionalFormatting sqref="B36:B46">
    <cfRule type="duplicateValues" dxfId="251" priority="271"/>
    <cfRule type="duplicateValues" dxfId="250" priority="272"/>
    <cfRule type="duplicateValues" dxfId="249" priority="273"/>
  </conditionalFormatting>
  <conditionalFormatting sqref="B36:B46">
    <cfRule type="duplicateValues" dxfId="248" priority="268"/>
    <cfRule type="duplicateValues" dxfId="247" priority="269"/>
    <cfRule type="duplicateValues" dxfId="246" priority="270"/>
  </conditionalFormatting>
  <conditionalFormatting sqref="B36:B46">
    <cfRule type="duplicateValues" dxfId="245" priority="266"/>
    <cfRule type="duplicateValues" dxfId="244" priority="267"/>
  </conditionalFormatting>
  <conditionalFormatting sqref="B36:B46">
    <cfRule type="duplicateValues" dxfId="243" priority="264"/>
    <cfRule type="duplicateValues" dxfId="242" priority="265"/>
  </conditionalFormatting>
  <conditionalFormatting sqref="B36:B46">
    <cfRule type="duplicateValues" dxfId="241" priority="263"/>
  </conditionalFormatting>
  <conditionalFormatting sqref="B36:B46">
    <cfRule type="duplicateValues" dxfId="240" priority="261"/>
    <cfRule type="duplicateValues" dxfId="239" priority="262"/>
  </conditionalFormatting>
  <conditionalFormatting sqref="B36:B46">
    <cfRule type="duplicateValues" dxfId="238" priority="258"/>
    <cfRule type="duplicateValues" dxfId="237" priority="259"/>
    <cfRule type="duplicateValues" dxfId="236" priority="260"/>
  </conditionalFormatting>
  <conditionalFormatting sqref="B36:B46">
    <cfRule type="duplicateValues" dxfId="235" priority="257"/>
  </conditionalFormatting>
  <conditionalFormatting sqref="B36:B46">
    <cfRule type="duplicateValues" dxfId="234" priority="256"/>
  </conditionalFormatting>
  <conditionalFormatting sqref="B36:B46">
    <cfRule type="duplicateValues" dxfId="233" priority="254"/>
    <cfRule type="duplicateValues" dxfId="232" priority="255"/>
  </conditionalFormatting>
  <conditionalFormatting sqref="B36:B46">
    <cfRule type="duplicateValues" dxfId="231" priority="251"/>
    <cfRule type="duplicateValues" dxfId="230" priority="252"/>
    <cfRule type="duplicateValues" dxfId="229" priority="253"/>
  </conditionalFormatting>
  <conditionalFormatting sqref="B36:B46">
    <cfRule type="duplicateValues" dxfId="228" priority="249"/>
    <cfRule type="duplicateValues" dxfId="227" priority="250"/>
  </conditionalFormatting>
  <conditionalFormatting sqref="B47:B52">
    <cfRule type="duplicateValues" dxfId="226" priority="248"/>
  </conditionalFormatting>
  <conditionalFormatting sqref="B47:B52">
    <cfRule type="duplicateValues" dxfId="225" priority="247"/>
  </conditionalFormatting>
  <conditionalFormatting sqref="B47:B52">
    <cfRule type="duplicateValues" dxfId="224" priority="245"/>
    <cfRule type="duplicateValues" dxfId="223" priority="246"/>
  </conditionalFormatting>
  <conditionalFormatting sqref="B47:B52">
    <cfRule type="duplicateValues" dxfId="222" priority="242"/>
    <cfRule type="duplicateValues" dxfId="221" priority="243"/>
    <cfRule type="duplicateValues" dxfId="220" priority="244"/>
  </conditionalFormatting>
  <conditionalFormatting sqref="B47:B52">
    <cfRule type="duplicateValues" dxfId="219" priority="239"/>
    <cfRule type="duplicateValues" dxfId="218" priority="240"/>
    <cfRule type="duplicateValues" dxfId="217" priority="241"/>
  </conditionalFormatting>
  <conditionalFormatting sqref="B47:B52">
    <cfRule type="duplicateValues" dxfId="216" priority="237"/>
    <cfRule type="duplicateValues" dxfId="215" priority="238"/>
  </conditionalFormatting>
  <conditionalFormatting sqref="B47:B52">
    <cfRule type="duplicateValues" dxfId="214" priority="235"/>
    <cfRule type="duplicateValues" dxfId="213" priority="236"/>
  </conditionalFormatting>
  <conditionalFormatting sqref="B47:B52">
    <cfRule type="duplicateValues" dxfId="212" priority="234"/>
  </conditionalFormatting>
  <conditionalFormatting sqref="B47:B52">
    <cfRule type="duplicateValues" dxfId="211" priority="232"/>
    <cfRule type="duplicateValues" dxfId="210" priority="233"/>
  </conditionalFormatting>
  <conditionalFormatting sqref="B47:B52">
    <cfRule type="duplicateValues" dxfId="209" priority="229"/>
    <cfRule type="duplicateValues" dxfId="208" priority="230"/>
    <cfRule type="duplicateValues" dxfId="207" priority="231"/>
  </conditionalFormatting>
  <conditionalFormatting sqref="B47:B52">
    <cfRule type="duplicateValues" dxfId="206" priority="228"/>
  </conditionalFormatting>
  <conditionalFormatting sqref="B47:B52">
    <cfRule type="duplicateValues" dxfId="205" priority="227"/>
  </conditionalFormatting>
  <conditionalFormatting sqref="B47:B52">
    <cfRule type="duplicateValues" dxfId="204" priority="225"/>
    <cfRule type="duplicateValues" dxfId="203" priority="226"/>
  </conditionalFormatting>
  <conditionalFormatting sqref="B47:B52">
    <cfRule type="duplicateValues" dxfId="202" priority="222"/>
    <cfRule type="duplicateValues" dxfId="201" priority="223"/>
    <cfRule type="duplicateValues" dxfId="200" priority="224"/>
  </conditionalFormatting>
  <conditionalFormatting sqref="B47:B52">
    <cfRule type="duplicateValues" dxfId="199" priority="220"/>
    <cfRule type="duplicateValues" dxfId="198" priority="221"/>
  </conditionalFormatting>
  <conditionalFormatting sqref="B13:B35">
    <cfRule type="duplicateValues" dxfId="197" priority="69"/>
    <cfRule type="duplicateValues" dxfId="196" priority="70"/>
    <cfRule type="duplicateValues" dxfId="195" priority="71"/>
    <cfRule type="duplicateValues" dxfId="194" priority="72"/>
  </conditionalFormatting>
  <conditionalFormatting sqref="B13">
    <cfRule type="duplicateValues" dxfId="193" priority="68"/>
  </conditionalFormatting>
  <conditionalFormatting sqref="B13">
    <cfRule type="duplicateValues" dxfId="192" priority="66"/>
    <cfRule type="duplicateValues" dxfId="191" priority="67"/>
  </conditionalFormatting>
  <conditionalFormatting sqref="B13">
    <cfRule type="duplicateValues" dxfId="190" priority="63"/>
    <cfRule type="duplicateValues" dxfId="189" priority="64"/>
    <cfRule type="duplicateValues" dxfId="188" priority="65"/>
  </conditionalFormatting>
  <conditionalFormatting sqref="B14:B35">
    <cfRule type="duplicateValues" dxfId="187" priority="62"/>
  </conditionalFormatting>
  <conditionalFormatting sqref="B14:B35">
    <cfRule type="duplicateValues" dxfId="186" priority="60"/>
    <cfRule type="duplicateValues" dxfId="185" priority="61"/>
  </conditionalFormatting>
  <conditionalFormatting sqref="B14:B35">
    <cfRule type="duplicateValues" dxfId="184" priority="57"/>
    <cfRule type="duplicateValues" dxfId="183" priority="58"/>
    <cfRule type="duplicateValues" dxfId="182" priority="59"/>
  </conditionalFormatting>
  <conditionalFormatting sqref="B1:B12">
    <cfRule type="duplicateValues" dxfId="181" priority="23"/>
  </conditionalFormatting>
  <conditionalFormatting sqref="B1:B12">
    <cfRule type="duplicateValues" dxfId="180" priority="22"/>
  </conditionalFormatting>
  <conditionalFormatting sqref="B1:B12">
    <cfRule type="duplicateValues" dxfId="179" priority="20"/>
    <cfRule type="duplicateValues" dxfId="178" priority="21"/>
  </conditionalFormatting>
  <conditionalFormatting sqref="B1:B12">
    <cfRule type="duplicateValues" dxfId="177" priority="17"/>
    <cfRule type="duplicateValues" dxfId="176" priority="18"/>
    <cfRule type="duplicateValues" dxfId="175" priority="19"/>
  </conditionalFormatting>
  <conditionalFormatting sqref="B1:B12">
    <cfRule type="duplicateValues" dxfId="174" priority="14"/>
    <cfRule type="duplicateValues" dxfId="173" priority="15"/>
    <cfRule type="duplicateValues" dxfId="172" priority="16"/>
  </conditionalFormatting>
  <conditionalFormatting sqref="B1:B12">
    <cfRule type="duplicateValues" dxfId="171" priority="12"/>
    <cfRule type="duplicateValues" dxfId="170" priority="13"/>
  </conditionalFormatting>
  <conditionalFormatting sqref="B1:B12">
    <cfRule type="duplicateValues" dxfId="169" priority="11"/>
  </conditionalFormatting>
  <conditionalFormatting sqref="B1:B12">
    <cfRule type="duplicateValues" dxfId="168" priority="7"/>
    <cfRule type="duplicateValues" dxfId="167" priority="8"/>
    <cfRule type="duplicateValues" dxfId="166" priority="9"/>
    <cfRule type="duplicateValues" dxfId="165" priority="10"/>
  </conditionalFormatting>
  <conditionalFormatting sqref="B1:B12">
    <cfRule type="duplicateValues" dxfId="164" priority="6"/>
  </conditionalFormatting>
  <conditionalFormatting sqref="B1:B12">
    <cfRule type="duplicateValues" dxfId="163" priority="4"/>
    <cfRule type="duplicateValues" dxfId="162" priority="5"/>
  </conditionalFormatting>
  <conditionalFormatting sqref="B1:B12">
    <cfRule type="duplicateValues" dxfId="161" priority="1"/>
    <cfRule type="duplicateValues" dxfId="160" priority="2"/>
    <cfRule type="duplicateValues" dxfId="159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809" activePane="bottomLeft" state="frozen"/>
      <selection pane="bottomLeft" activeCell="B850" sqref="B85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2618</v>
      </c>
      <c r="C844" s="38" t="s">
        <v>1271</v>
      </c>
    </row>
  </sheetData>
  <autoFilter ref="A1:C829">
    <sortState ref="A2:C843">
      <sortCondition sortBy="cellColor" ref="A1:A830" dxfId="81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58" priority="24"/>
  </conditionalFormatting>
  <conditionalFormatting sqref="A830">
    <cfRule type="duplicateValues" dxfId="157" priority="23"/>
  </conditionalFormatting>
  <conditionalFormatting sqref="A831">
    <cfRule type="duplicateValues" dxfId="156" priority="22"/>
  </conditionalFormatting>
  <conditionalFormatting sqref="A832">
    <cfRule type="duplicateValues" dxfId="155" priority="21"/>
  </conditionalFormatting>
  <conditionalFormatting sqref="A833">
    <cfRule type="duplicateValues" dxfId="154" priority="20"/>
  </conditionalFormatting>
  <conditionalFormatting sqref="A845:A1048576 A1:A833">
    <cfRule type="duplicateValues" dxfId="153" priority="19"/>
  </conditionalFormatting>
  <conditionalFormatting sqref="A834:A840">
    <cfRule type="duplicateValues" dxfId="152" priority="18"/>
  </conditionalFormatting>
  <conditionalFormatting sqref="A834:A840">
    <cfRule type="duplicateValues" dxfId="151" priority="17"/>
  </conditionalFormatting>
  <conditionalFormatting sqref="A845:A1048576 A1:A840">
    <cfRule type="duplicateValues" dxfId="150" priority="16"/>
  </conditionalFormatting>
  <conditionalFormatting sqref="A841">
    <cfRule type="duplicateValues" dxfId="149" priority="15"/>
  </conditionalFormatting>
  <conditionalFormatting sqref="A841">
    <cfRule type="duplicateValues" dxfId="148" priority="14"/>
  </conditionalFormatting>
  <conditionalFormatting sqref="A841">
    <cfRule type="duplicateValues" dxfId="147" priority="13"/>
  </conditionalFormatting>
  <conditionalFormatting sqref="A842">
    <cfRule type="duplicateValues" dxfId="146" priority="12"/>
  </conditionalFormatting>
  <conditionalFormatting sqref="A842">
    <cfRule type="duplicateValues" dxfId="145" priority="11"/>
  </conditionalFormatting>
  <conditionalFormatting sqref="A842">
    <cfRule type="duplicateValues" dxfId="144" priority="10"/>
  </conditionalFormatting>
  <conditionalFormatting sqref="A1:A842 A845:A1048576">
    <cfRule type="duplicateValues" dxfId="143" priority="9"/>
  </conditionalFormatting>
  <conditionalFormatting sqref="A843">
    <cfRule type="duplicateValues" dxfId="142" priority="8"/>
  </conditionalFormatting>
  <conditionalFormatting sqref="A843">
    <cfRule type="duplicateValues" dxfId="141" priority="7"/>
  </conditionalFormatting>
  <conditionalFormatting sqref="A843">
    <cfRule type="duplicateValues" dxfId="140" priority="6"/>
  </conditionalFormatting>
  <conditionalFormatting sqref="A843">
    <cfRule type="duplicateValues" dxfId="139" priority="5"/>
  </conditionalFormatting>
  <conditionalFormatting sqref="A844">
    <cfRule type="duplicateValues" dxfId="138" priority="4"/>
  </conditionalFormatting>
  <conditionalFormatting sqref="A844">
    <cfRule type="duplicateValues" dxfId="137" priority="3"/>
  </conditionalFormatting>
  <conditionalFormatting sqref="A844">
    <cfRule type="duplicateValues" dxfId="136" priority="2"/>
  </conditionalFormatting>
  <conditionalFormatting sqref="A844">
    <cfRule type="duplicateValues" dxfId="135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3" t="s">
        <v>2412</v>
      </c>
      <c r="B1" s="224"/>
      <c r="C1" s="224"/>
      <c r="D1" s="224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2610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2611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3" t="s">
        <v>2421</v>
      </c>
      <c r="B16" s="224"/>
      <c r="C16" s="224"/>
      <c r="D16" s="224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34" priority="26"/>
  </conditionalFormatting>
  <conditionalFormatting sqref="B5:B6">
    <cfRule type="duplicateValues" dxfId="133" priority="25"/>
  </conditionalFormatting>
  <conditionalFormatting sqref="A5:A6">
    <cfRule type="duplicateValues" dxfId="132" priority="23"/>
    <cfRule type="duplicateValues" dxfId="131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2021-09-25T11:56:09Z</dcterms:modified>
</cp:coreProperties>
</file>