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6\"/>
    </mc:Choice>
  </mc:AlternateContent>
  <bookViews>
    <workbookView xWindow="0" yWindow="0" windowWidth="21570" windowHeight="808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" i="1" l="1"/>
  <c r="A102" i="1"/>
  <c r="A101" i="1"/>
  <c r="A100" i="1"/>
  <c r="A99" i="1"/>
  <c r="A98" i="1"/>
  <c r="A97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 l="1"/>
  <c r="A78" i="1"/>
  <c r="A77" i="1"/>
  <c r="A76" i="1"/>
  <c r="A75" i="1"/>
  <c r="A74" i="1"/>
  <c r="A73" i="1"/>
  <c r="A72" i="1"/>
  <c r="A71" i="1"/>
  <c r="A70" i="1"/>
  <c r="A69" i="1"/>
  <c r="A68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2" i="1"/>
  <c r="A51" i="1"/>
  <c r="A50" i="1"/>
  <c r="A49" i="1"/>
  <c r="A48" i="1"/>
  <c r="A47" i="1"/>
  <c r="F33" i="1"/>
  <c r="G33" i="1"/>
  <c r="H33" i="1"/>
  <c r="I33" i="1"/>
  <c r="J33" i="1"/>
  <c r="K33" i="1"/>
  <c r="F7" i="1"/>
  <c r="G7" i="1"/>
  <c r="H7" i="1"/>
  <c r="I7" i="1"/>
  <c r="J7" i="1"/>
  <c r="K7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7" i="1"/>
  <c r="G27" i="1"/>
  <c r="H27" i="1"/>
  <c r="I27" i="1"/>
  <c r="J27" i="1"/>
  <c r="K27" i="1"/>
  <c r="F36" i="1"/>
  <c r="G36" i="1"/>
  <c r="H36" i="1"/>
  <c r="I36" i="1"/>
  <c r="J36" i="1"/>
  <c r="K36" i="1"/>
  <c r="F31" i="1"/>
  <c r="G31" i="1"/>
  <c r="H31" i="1"/>
  <c r="I31" i="1"/>
  <c r="J31" i="1"/>
  <c r="K31" i="1"/>
  <c r="F21" i="1"/>
  <c r="G21" i="1"/>
  <c r="H21" i="1"/>
  <c r="I21" i="1"/>
  <c r="J21" i="1"/>
  <c r="K21" i="1"/>
  <c r="F22" i="1"/>
  <c r="G22" i="1"/>
  <c r="H22" i="1"/>
  <c r="I22" i="1"/>
  <c r="J22" i="1"/>
  <c r="K22" i="1"/>
  <c r="F42" i="1"/>
  <c r="G42" i="1"/>
  <c r="H42" i="1"/>
  <c r="I42" i="1"/>
  <c r="J42" i="1"/>
  <c r="K42" i="1"/>
  <c r="F13" i="1"/>
  <c r="G13" i="1"/>
  <c r="H13" i="1"/>
  <c r="I13" i="1"/>
  <c r="J13" i="1"/>
  <c r="K13" i="1"/>
  <c r="F11" i="1"/>
  <c r="G11" i="1"/>
  <c r="H11" i="1"/>
  <c r="I11" i="1"/>
  <c r="J11" i="1"/>
  <c r="K11" i="1"/>
  <c r="F14" i="1"/>
  <c r="G14" i="1"/>
  <c r="H14" i="1"/>
  <c r="I14" i="1"/>
  <c r="J14" i="1"/>
  <c r="K14" i="1"/>
  <c r="F10" i="1"/>
  <c r="G10" i="1"/>
  <c r="H10" i="1"/>
  <c r="I10" i="1"/>
  <c r="J10" i="1"/>
  <c r="K10" i="1"/>
  <c r="F12" i="1"/>
  <c r="G12" i="1"/>
  <c r="H12" i="1"/>
  <c r="I12" i="1"/>
  <c r="J12" i="1"/>
  <c r="K12" i="1"/>
  <c r="F104" i="1"/>
  <c r="G104" i="1"/>
  <c r="H104" i="1"/>
  <c r="I104" i="1"/>
  <c r="J104" i="1"/>
  <c r="K104" i="1"/>
  <c r="F29" i="1"/>
  <c r="G29" i="1"/>
  <c r="H29" i="1"/>
  <c r="I29" i="1"/>
  <c r="J29" i="1"/>
  <c r="K29" i="1"/>
  <c r="F20" i="1"/>
  <c r="G20" i="1"/>
  <c r="H20" i="1"/>
  <c r="I20" i="1"/>
  <c r="J20" i="1"/>
  <c r="K20" i="1"/>
  <c r="F5" i="1"/>
  <c r="G5" i="1"/>
  <c r="H5" i="1"/>
  <c r="I5" i="1"/>
  <c r="J5" i="1"/>
  <c r="K5" i="1"/>
  <c r="F45" i="1"/>
  <c r="G45" i="1"/>
  <c r="H45" i="1"/>
  <c r="I45" i="1"/>
  <c r="J45" i="1"/>
  <c r="K45" i="1"/>
  <c r="F32" i="1"/>
  <c r="G32" i="1"/>
  <c r="H32" i="1"/>
  <c r="I32" i="1"/>
  <c r="J32" i="1"/>
  <c r="K32" i="1"/>
  <c r="F9" i="1"/>
  <c r="G9" i="1"/>
  <c r="H9" i="1"/>
  <c r="I9" i="1"/>
  <c r="J9" i="1"/>
  <c r="K9" i="1"/>
  <c r="F46" i="1"/>
  <c r="G46" i="1"/>
  <c r="H46" i="1"/>
  <c r="I46" i="1"/>
  <c r="J46" i="1"/>
  <c r="K46" i="1"/>
  <c r="F38" i="1"/>
  <c r="G38" i="1"/>
  <c r="H38" i="1"/>
  <c r="I38" i="1"/>
  <c r="J38" i="1"/>
  <c r="K38" i="1"/>
  <c r="F39" i="1"/>
  <c r="G39" i="1"/>
  <c r="H39" i="1"/>
  <c r="I39" i="1"/>
  <c r="J39" i="1"/>
  <c r="K39" i="1"/>
  <c r="F28" i="1"/>
  <c r="G28" i="1"/>
  <c r="H28" i="1"/>
  <c r="I28" i="1"/>
  <c r="J28" i="1"/>
  <c r="K28" i="1"/>
  <c r="F18" i="1"/>
  <c r="G18" i="1"/>
  <c r="H18" i="1"/>
  <c r="I18" i="1"/>
  <c r="J18" i="1"/>
  <c r="K18" i="1"/>
  <c r="F17" i="1"/>
  <c r="G17" i="1"/>
  <c r="H17" i="1"/>
  <c r="I17" i="1"/>
  <c r="J17" i="1"/>
  <c r="K17" i="1"/>
  <c r="F30" i="1"/>
  <c r="G30" i="1"/>
  <c r="H30" i="1"/>
  <c r="I30" i="1"/>
  <c r="J30" i="1"/>
  <c r="K30" i="1"/>
  <c r="F37" i="1"/>
  <c r="G37" i="1"/>
  <c r="H37" i="1"/>
  <c r="I37" i="1"/>
  <c r="J37" i="1"/>
  <c r="K37" i="1"/>
  <c r="F26" i="1"/>
  <c r="G26" i="1"/>
  <c r="H26" i="1"/>
  <c r="I26" i="1"/>
  <c r="J26" i="1"/>
  <c r="K26" i="1"/>
  <c r="F35" i="1"/>
  <c r="G35" i="1"/>
  <c r="H35" i="1"/>
  <c r="I35" i="1"/>
  <c r="J35" i="1"/>
  <c r="K35" i="1"/>
  <c r="F40" i="1"/>
  <c r="G40" i="1"/>
  <c r="H40" i="1"/>
  <c r="I40" i="1"/>
  <c r="J40" i="1"/>
  <c r="K40" i="1"/>
  <c r="F41" i="1"/>
  <c r="G41" i="1"/>
  <c r="H41" i="1"/>
  <c r="I41" i="1"/>
  <c r="J41" i="1"/>
  <c r="K41" i="1"/>
  <c r="F19" i="1"/>
  <c r="G19" i="1"/>
  <c r="H19" i="1"/>
  <c r="I19" i="1"/>
  <c r="J19" i="1"/>
  <c r="K19" i="1"/>
  <c r="F34" i="1"/>
  <c r="G34" i="1"/>
  <c r="H34" i="1"/>
  <c r="I34" i="1"/>
  <c r="J34" i="1"/>
  <c r="K34" i="1"/>
  <c r="F16" i="1"/>
  <c r="G16" i="1"/>
  <c r="H16" i="1"/>
  <c r="I16" i="1"/>
  <c r="J16" i="1"/>
  <c r="K16" i="1"/>
  <c r="F6" i="1"/>
  <c r="G6" i="1"/>
  <c r="H6" i="1"/>
  <c r="I6" i="1"/>
  <c r="J6" i="1"/>
  <c r="K6" i="1"/>
  <c r="F43" i="1"/>
  <c r="G43" i="1"/>
  <c r="H43" i="1"/>
  <c r="I43" i="1"/>
  <c r="J43" i="1"/>
  <c r="K43" i="1"/>
  <c r="F8" i="1"/>
  <c r="G8" i="1"/>
  <c r="H8" i="1"/>
  <c r="I8" i="1"/>
  <c r="J8" i="1"/>
  <c r="K8" i="1"/>
  <c r="F15" i="1"/>
  <c r="G15" i="1"/>
  <c r="H15" i="1"/>
  <c r="I15" i="1"/>
  <c r="J15" i="1"/>
  <c r="K15" i="1"/>
  <c r="F44" i="1"/>
  <c r="G44" i="1"/>
  <c r="H44" i="1"/>
  <c r="I44" i="1"/>
  <c r="J44" i="1"/>
  <c r="K44" i="1"/>
  <c r="B89" i="16" l="1"/>
  <c r="B121" i="16"/>
  <c r="B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4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46" i="1"/>
  <c r="A45" i="1"/>
  <c r="A44" i="1" l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 l="1"/>
  <c r="A29" i="1" l="1"/>
  <c r="A30" i="1"/>
  <c r="A16" i="1"/>
  <c r="A28" i="1"/>
  <c r="A27" i="1" l="1"/>
  <c r="A26" i="1"/>
  <c r="A25" i="1"/>
  <c r="A24" i="1"/>
  <c r="A23" i="1"/>
  <c r="A22" i="1"/>
  <c r="A21" i="1"/>
  <c r="A104" i="1"/>
  <c r="A20" i="1"/>
  <c r="A19" i="1"/>
  <c r="A18" i="1"/>
  <c r="A17" i="1"/>
  <c r="A15" i="1"/>
  <c r="A14" i="1"/>
  <c r="A13" i="1"/>
  <c r="A12" i="1"/>
  <c r="A11" i="1"/>
  <c r="A10" i="1"/>
  <c r="E1" i="32"/>
  <c r="A9" i="1"/>
  <c r="A8" i="1" l="1"/>
  <c r="A7" i="1" l="1"/>
  <c r="A6" i="1" l="1"/>
  <c r="I2" i="16" l="1"/>
  <c r="I6" i="16" l="1"/>
  <c r="A5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<sst xmlns="http://schemas.openxmlformats.org/spreadsheetml/2006/main" count="13999" uniqueCount="2701">
  <si>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</si>
  <si>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</si>
  <si>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</si>
  <si>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</si>
  <si>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</si>
  <si>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</si>
  <si>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</si>
  <si>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</si>
  <si>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</si>
  <si>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</si>
  <si>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</si>
  <si>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</si>
  <si>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</si>
  <si>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</si>
  <si>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</si>
  <si>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</si>
  <si>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</si>
  <si>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</si>
  <si>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</si>
  <si>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</si>
  <si>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</si>
  <si>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</si>
  <si>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</si>
  <si>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</si>
  <si>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</si>
  <si>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</si>
  <si>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</si>
  <si>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</si>
  <si>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</si>
  <si>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</si>
  <si>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</si>
  <si>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</si>
  <si>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</si>
  <si>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</si>
  <si>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</si>
  <si>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</si>
  <si>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</si>
  <si>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</si>
  <si>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</si>
  <si>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</si>
  <si>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</si>
  <si>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</si>
  <si>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</si>
  <si>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</si>
  <si>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</si>
  <si>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</si>
  <si>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</si>
  <si>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</si>
  <si>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</si>
  <si>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</si>
  <si>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</si>
  <si>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</si>
  <si>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</si>
  <si>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</si>
  <si>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</si>
  <si>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</si>
  <si>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</si>
  <si>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</si>
  <si>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</si>
  <si>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</si>
  <si>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</si>
  <si>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</si>
  <si>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</si>
  <si>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</si>
  <si>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</si>
  <si>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</si>
  <si>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</si>
  <si>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</si>
  <si>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</si>
  <si>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</si>
  <si>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</si>
  <si>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</si>
  <si>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</si>
  <si>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</si>
  <si>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</si>
  <si>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</si>
  <si>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</si>
  <si>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</si>
  <si>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</si>
  <si>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</si>
  <si>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</si>
  <si>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</si>
  <si>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</si>
  <si>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</si>
  <si>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</si>
  <si>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</si>
  <si>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</si>
  <si>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</si>
  <si>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</si>
  <si>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</si>
  <si>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</si>
  <si>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</si>
  <si>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</si>
  <si>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</si>
  <si>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</si>
  <si>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</si>
  <si>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</si>
  <si>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</si>
  <si>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</si>
  <si>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</si>
  <si>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</si>
  <si>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</si>
  <si>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</si>
  <si>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</si>
  <si>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</si>
  <si>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</si>
  <si>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</si>
  <si>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</si>
  <si>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</si>
  <si>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</si>
  <si>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</si>
  <si>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</si>
  <si>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</si>
  <si>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</si>
  <si>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</si>
  <si>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</si>
  <si>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</si>
  <si>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</si>
  <si>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</si>
  <si>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</si>
  <si>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</si>
  <si>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</si>
  <si>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</si>
  <si>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</si>
  <si>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</si>
  <si>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</si>
  <si>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</si>
  <si>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</si>
  <si>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</si>
  <si>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</si>
  <si>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</si>
  <si>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</si>
  <si>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</si>
  <si>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</si>
  <si>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</si>
  <si>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</si>
  <si>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</si>
  <si>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</si>
  <si>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</si>
  <si>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</si>
  <si>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</si>
  <si>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</si>
  <si>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</si>
  <si>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</si>
  <si>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</si>
  <si>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</si>
  <si>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</si>
  <si>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</si>
  <si>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</si>
  <si>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</si>
  <si>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</si>
  <si>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</si>
  <si>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</si>
  <si>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</si>
  <si>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</si>
  <si>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</si>
  <si>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</si>
  <si>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</si>
  <si>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</si>
  <si>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</si>
  <si>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</si>
  <si>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</si>
  <si>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</si>
  <si>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</si>
  <si>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</si>
  <si>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</si>
  <si>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</si>
  <si>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</si>
  <si>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</si>
  <si>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</si>
  <si>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</si>
  <si>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</si>
  <si>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</si>
  <si>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</si>
  <si>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</si>
  <si>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</si>
  <si>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</si>
  <si>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</si>
  <si>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</si>
  <si>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</si>
  <si>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</si>
  <si>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</si>
  <si>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</si>
  <si>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</si>
  <si>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</si>
  <si>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</si>
  <si>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</si>
  <si>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</si>
  <si>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</si>
  <si>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</si>
  <si>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</si>
  <si>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</si>
  <si>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</si>
  <si>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</si>
  <si>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</si>
  <si>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</si>
  <si>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</si>
  <si>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</si>
  <si>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</si>
  <si>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</si>
  <si>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</si>
  <si>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</si>
  <si>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</si>
  <si>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</si>
  <si>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</si>
  <si>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</si>
  <si>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</si>
  <si>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</si>
  <si>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</si>
  <si>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</si>
  <si>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</si>
  <si>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</si>
  <si>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</si>
  <si>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</si>
  <si>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</si>
  <si>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</si>
  <si>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</si>
  <si>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</si>
  <si>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</si>
  <si>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</si>
  <si>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</si>
  <si>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</si>
  <si>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</si>
  <si>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</si>
  <si>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</si>
  <si>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</si>
  <si>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</si>
  <si>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</si>
  <si>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</si>
  <si>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</si>
  <si>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</si>
  <si>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</si>
  <si>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</si>
  <si>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</si>
  <si>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</si>
  <si>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</si>
  <si>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</si>
  <si>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</si>
  <si>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</si>
  <si>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</si>
  <si>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</si>
  <si>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</si>
  <si>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</si>
  <si>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</si>
  <si>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</si>
  <si>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</si>
  <si>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</si>
  <si>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</si>
  <si>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</si>
  <si>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</si>
  <si>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</si>
  <si>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</si>
  <si>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</si>
  <si>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</si>
  <si>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</si>
  <si>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</si>
  <si>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</si>
  <si>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</si>
  <si>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</si>
  <si>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</si>
  <si>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</si>
  <si>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</si>
  <si>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</si>
  <si>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</si>
  <si>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</si>
  <si>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</si>
  <si>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</si>
  <si>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</si>
  <si>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</si>
  <si>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</si>
  <si>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</si>
  <si>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</si>
  <si>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</si>
  <si>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</si>
  <si>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</si>
  <si>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</si>
  <si>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</si>
  <si>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</si>
  <si>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</si>
  <si>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</si>
  <si>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</si>
  <si>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</si>
  <si>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</si>
  <si>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</si>
  <si>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</si>
  <si>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</si>
  <si>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</si>
  <si>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</si>
  <si>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</si>
  <si>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</si>
  <si>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</si>
  <si>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</si>
  <si>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</si>
  <si>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</si>
  <si>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</si>
  <si>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</si>
  <si>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</si>
  <si>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</si>
  <si>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</si>
  <si>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</si>
  <si>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</si>
  <si>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</si>
  <si>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</si>
  <si>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</si>
  <si>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</si>
  <si>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</si>
  <si>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</si>
  <si>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</si>
  <si>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</si>
  <si>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</si>
  <si>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</si>
  <si>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</si>
  <si>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</si>
  <si>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</si>
  <si>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</si>
  <si>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</si>
  <si>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</si>
  <si>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</si>
  <si>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</si>
  <si>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</si>
  <si>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</si>
  <si>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</si>
  <si>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</si>
  <si>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</si>
  <si>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</si>
  <si>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</si>
  <si>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</si>
  <si>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</si>
  <si>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</si>
  <si>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</si>
  <si>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</si>
  <si>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</si>
  <si>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</si>
  <si>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</si>
  <si>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</si>
  <si>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</si>
  <si>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</si>
  <si>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</si>
  <si>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</si>
  <si>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</si>
  <si>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</si>
  <si>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</si>
  <si>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</si>
  <si>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</si>
  <si>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</si>
  <si>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</si>
  <si>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</si>
  <si>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</si>
  <si>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</si>
  <si>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</si>
  <si>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</si>
  <si>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</si>
  <si>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</si>
  <si>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</si>
  <si>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</si>
  <si>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</si>
  <si>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</si>
  <si>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</si>
  <si>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</si>
  <si>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</si>
  <si>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</si>
  <si>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</si>
  <si>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</si>
  <si>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</si>
  <si>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</si>
  <si>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</si>
  <si>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</si>
  <si>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</si>
  <si>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</si>
  <si>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</si>
  <si>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</si>
  <si>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</si>
  <si>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</si>
  <si>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</si>
  <si>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</si>
  <si>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</si>
  <si>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</si>
  <si>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</si>
  <si>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</si>
  <si>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</si>
  <si>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</si>
  <si>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</si>
  <si>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</si>
  <si>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</si>
  <si>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</si>
  <si>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</si>
  <si>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</si>
  <si>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</si>
  <si>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</si>
  <si>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</si>
  <si>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</si>
  <si>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</si>
  <si>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</si>
  <si>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</si>
  <si>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</si>
  <si>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</si>
  <si>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</si>
  <si>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</si>
  <si>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</si>
  <si>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</si>
  <si>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</si>
  <si>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</si>
  <si>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</si>
  <si>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</si>
  <si>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</si>
  <si>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</si>
  <si>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</si>
  <si>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</si>
  <si>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</si>
  <si>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</si>
  <si>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</si>
  <si>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</si>
  <si>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</si>
  <si>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</si>
  <si>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</si>
  <si>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</si>
  <si>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</si>
  <si>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</si>
  <si>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</si>
  <si>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</si>
  <si>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</si>
  <si>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</si>
  <si>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</si>
  <si>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</si>
  <si>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</si>
  <si>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</si>
  <si>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</si>
  <si>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</si>
  <si>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</si>
  <si>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</si>
  <si>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</si>
  <si>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</si>
  <si>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</si>
  <si>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</si>
  <si>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</si>
  <si>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</si>
  <si>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</si>
  <si>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</si>
  <si>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</si>
  <si>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</si>
  <si>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</si>
  <si>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</si>
  <si>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</si>
  <si>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</si>
  <si>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</si>
  <si>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</si>
  <si>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</si>
  <si>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</si>
  <si>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</si>
  <si>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</si>
  <si>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</si>
  <si>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</si>
  <si>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</si>
  <si>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</si>
  <si>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</si>
  <si>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</si>
  <si>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</si>
  <si>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</si>
  <si>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</si>
  <si>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</si>
  <si>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</si>
  <si>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</si>
  <si>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</si>
  <si>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</si>
  <si>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</si>
  <si>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</si>
  <si>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</si>
  <si>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</si>
  <si>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</si>
  <si>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</si>
  <si>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</si>
  <si>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</si>
  <si>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</si>
  <si>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</si>
  <si>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</si>
  <si>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</si>
  <si>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</si>
  <si>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</si>
  <si>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</si>
  <si>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</si>
  <si>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</si>
  <si>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</si>
  <si>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</si>
  <si>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</si>
  <si>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</si>
  <si>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</si>
  <si>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</si>
  <si>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</si>
  <si>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</si>
  <si>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</si>
  <si>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</si>
  <si>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</si>
  <si>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</si>
  <si>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</si>
  <si>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</si>
  <si>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</si>
  <si>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</si>
  <si>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</si>
  <si>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</si>
  <si>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</si>
  <si>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</si>
  <si>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</si>
  <si>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</si>
  <si>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</si>
  <si>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</si>
  <si>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</si>
  <si>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</si>
  <si>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</si>
  <si>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</si>
  <si>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</si>
  <si>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</si>
  <si>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</si>
  <si>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</si>
  <si>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</si>
  <si>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</si>
  <si>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</si>
  <si>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</si>
  <si>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</si>
  <si>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</si>
  <si>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</si>
  <si>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</si>
  <si>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</si>
  <si>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</si>
  <si>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</si>
  <si>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</si>
  <si>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</si>
  <si>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</si>
  <si>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</si>
  <si>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</si>
  <si>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</si>
  <si>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</si>
  <si>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</si>
  <si>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</si>
  <si>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</si>
  <si>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</si>
  <si>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</si>
  <si>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</si>
  <si>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</si>
  <si>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</si>
  <si>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</si>
  <si>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</si>
  <si>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</si>
  <si>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</si>
  <si>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</si>
  <si>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</si>
  <si>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</si>
  <si>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</si>
  <si>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</si>
  <si>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</si>
  <si>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</si>
  <si>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</si>
  <si>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</si>
  <si>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</si>
  <si>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</si>
  <si>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</si>
  <si>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</si>
  <si>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</si>
  <si>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</si>
  <si>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</si>
  <si>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</si>
  <si>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</si>
  <si>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</si>
  <si>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</si>
  <si>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</si>
  <si>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</si>
  <si>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</si>
  <si>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</si>
  <si>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</si>
  <si>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</si>
  <si>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</si>
  <si>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</si>
  <si>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</si>
  <si>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</si>
  <si>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</si>
  <si>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</si>
  <si>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</si>
  <si>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</si>
  <si>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</si>
  <si>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</si>
  <si>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</si>
  <si>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</si>
  <si>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</si>
  <si>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</si>
  <si>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</si>
  <si>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</si>
  <si>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</si>
  <si>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</si>
  <si>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</si>
  <si>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</si>
  <si>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</si>
  <si>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</si>
  <si>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</si>
  <si>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</si>
  <si>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</si>
  <si>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</si>
  <si>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</si>
  <si>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</si>
  <si>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</si>
  <si>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</si>
  <si>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</si>
  <si>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</si>
  <si>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</si>
  <si>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</si>
  <si>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</si>
  <si>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</si>
  <si>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</si>
  <si>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</si>
  <si>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</si>
  <si>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</si>
  <si>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</si>
  <si>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</si>
  <si>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</si>
  <si>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</si>
  <si>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</si>
  <si>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</si>
  <si>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</si>
  <si>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</si>
  <si>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</si>
  <si>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</si>
  <si>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</si>
  <si>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</si>
  <si>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</si>
  <si>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</si>
  <si>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</si>
  <si>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</si>
  <si>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</si>
  <si>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</si>
  <si>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</si>
  <si>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</si>
  <si>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</si>
  <si>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</si>
  <si>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</si>
  <si>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</si>
  <si>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</si>
  <si>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</si>
  <si>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</si>
  <si>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</si>
  <si>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</si>
  <si>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</si>
  <si>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</si>
  <si>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</si>
  <si>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</si>
  <si>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</si>
  <si>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</si>
  <si>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</si>
  <si>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</si>
  <si>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</si>
  <si>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</si>
  <si>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</si>
  <si>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</si>
  <si>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</si>
  <si>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</si>
  <si>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</si>
  <si>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</si>
  <si>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</si>
  <si>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</si>
  <si>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</si>
  <si>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</si>
  <si>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</si>
  <si>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</si>
  <si>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</si>
  <si>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</si>
  <si>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</si>
  <si>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</si>
  <si>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</si>
  <si>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</si>
  <si>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</si>
  <si>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</si>
  <si>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</si>
  <si>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</si>
  <si>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</si>
  <si>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</si>
  <si>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</si>
  <si>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</si>
  <si>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</si>
  <si>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</si>
  <si>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</si>
  <si>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</si>
  <si>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</si>
  <si>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</si>
  <si>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</si>
  <si>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</si>
  <si>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</si>
  <si>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</si>
  <si>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</si>
  <si>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</si>
  <si>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</si>
  <si>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</si>
  <si>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</si>
  <si>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</si>
  <si>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</si>
  <si>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</si>
  <si>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</si>
  <si>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</si>
  <si>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</si>
  <si>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</si>
  <si>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</si>
  <si>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</si>
  <si>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</si>
  <si>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</si>
  <si>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</si>
  <si>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</si>
  <si>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</si>
  <si>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</si>
  <si>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</si>
  <si>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</si>
  <si>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</si>
  <si>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</si>
  <si>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</si>
  <si>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</si>
  <si>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</si>
  <si>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</si>
  <si>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</si>
  <si>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</si>
  <si>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</si>
  <si>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</si>
  <si>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</si>
  <si>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</si>
  <si>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</si>
  <si>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</si>
  <si>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</si>
  <si>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</si>
  <si>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</si>
  <si>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</si>
  <si>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</si>
  <si>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</si>
  <si>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</si>
  <si>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</si>
  <si>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</si>
  <si>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</si>
  <si>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</si>
  <si>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</si>
  <si>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</si>
  <si>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</si>
  <si>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</si>
  <si>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</si>
  <si>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</si>
  <si>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</si>
  <si>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</si>
  <si>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</si>
  <si>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</si>
  <si>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</si>
  <si>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</si>
  <si>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</si>
  <si>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</si>
  <si>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</si>
  <si>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</si>
  <si>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</si>
  <si>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</si>
  <si>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</si>
  <si>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</si>
  <si>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</si>
  <si>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</si>
  <si>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</si>
  <si>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</si>
  <si>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</si>
  <si>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</si>
  <si>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</si>
  <si>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</si>
  <si>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</si>
  <si>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</si>
  <si>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</si>
  <si>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</si>
  <si>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</si>
  <si>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</si>
  <si>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</si>
  <si>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</si>
  <si>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</si>
  <si>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</si>
  <si>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</si>
  <si>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</si>
  <si>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</si>
  <si>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</si>
  <si>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</si>
  <si>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</si>
  <si>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</si>
  <si>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</si>
  <si>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</si>
  <si>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</si>
  <si>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</si>
  <si>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</si>
  <si>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</si>
  <si>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</si>
  <si>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</si>
  <si>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</si>
  <si>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</si>
  <si>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</si>
  <si>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</si>
  <si>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</si>
  <si>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</si>
  <si>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</si>
  <si>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</si>
  <si>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</si>
  <si>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</si>
  <si>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</si>
  <si>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</si>
  <si>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</si>
  <si>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</si>
  <si>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</si>
  <si>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</si>
  <si>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</si>
  <si>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</si>
  <si>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</si>
  <si>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</si>
  <si>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</si>
  <si>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</si>
  <si>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</si>
  <si>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</si>
  <si>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</si>
  <si>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</si>
  <si>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</si>
  <si>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</si>
  <si>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</si>
  <si>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</si>
  <si>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</si>
  <si>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</si>
  <si>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</si>
  <si>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</si>
  <si>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</si>
  <si>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</si>
  <si>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</si>
  <si>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</si>
  <si>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</si>
  <si>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</si>
  <si>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</si>
  <si>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</si>
  <si>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</si>
  <si>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</si>
  <si>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</si>
  <si>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</si>
  <si>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</si>
  <si>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</si>
  <si>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</si>
  <si>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</si>
  <si>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</si>
  <si>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</si>
  <si>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</si>
  <si>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</si>
  <si>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</si>
  <si>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</si>
  <si>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</si>
  <si>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</si>
  <si>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</si>
  <si>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</si>
  <si>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</si>
  <si>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</si>
  <si>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</si>
  <si>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</si>
  <si>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</si>
  <si>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</si>
  <si>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</si>
  <si>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</si>
  <si>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</si>
  <si>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</si>
  <si>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</si>
  <si>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</si>
  <si>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</si>
  <si>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</si>
  <si>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</si>
  <si>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</si>
  <si>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</si>
  <si>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</si>
  <si>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</si>
  <si>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</si>
  <si>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</si>
  <si>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</si>
  <si>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</si>
  <si>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</si>
  <si>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</si>
  <si>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</si>
  <si>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</si>
  <si>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</si>
  <si>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</si>
  <si>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</si>
  <si>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</si>
  <si>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</si>
  <si>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</si>
  <si>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</si>
  <si>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</si>
  <si>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</si>
  <si>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</si>
  <si>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</si>
  <si>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</si>
  <si>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</si>
  <si>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</si>
  <si>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</si>
  <si>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</si>
  <si>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</si>
  <si>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</si>
  <si>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</si>
  <si>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</si>
  <si>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</si>
  <si>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</si>
  <si>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</si>
  <si>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</si>
  <si>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</si>
  <si>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</si>
  <si>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</si>
  <si>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</si>
  <si>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</si>
  <si>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</si>
  <si>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</si>
  <si>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</si>
  <si>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</si>
  <si>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</si>
  <si>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</si>
  <si>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</si>
  <si>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</si>
  <si>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</si>
  <si>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</si>
  <si>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</si>
  <si>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</si>
  <si>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</si>
  <si>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</si>
  <si>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</si>
  <si>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</si>
  <si>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</si>
  <si>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</si>
  <si>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</si>
  <si>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</si>
  <si>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</si>
  <si>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</si>
  <si>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</si>
  <si>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</si>
  <si>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</si>
  <si>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</si>
  <si>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</si>
  <si>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</si>
  <si>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</si>
  <si>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</si>
  <si>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</si>
  <si>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</si>
  <si>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</si>
  <si>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</si>
  <si>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</si>
  <si>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</si>
  <si>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</si>
  <si>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</si>
  <si>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</si>
  <si>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</si>
  <si>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</si>
  <si>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</si>
  <si>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</si>
  <si>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</si>
  <si>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</si>
  <si>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</si>
  <si>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</si>
  <si>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</si>
  <si>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</si>
  <si>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</si>
  <si>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</si>
  <si>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</si>
  <si>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</si>
  <si>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</si>
  <si>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</si>
  <si>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</si>
  <si>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</si>
  <si>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</si>
  <si>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</si>
  <si>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</si>
  <si>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</si>
  <si>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</si>
  <si>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</si>
  <si>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</si>
  <si>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</si>
  <si>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</si>
  <si>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</si>
  <si>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</si>
  <si>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</si>
  <si>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</si>
  <si>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</si>
  <si>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</si>
  <si>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</si>
  <si>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</si>
  <si>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</si>
  <si>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</si>
  <si>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</si>
  <si>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</si>
  <si>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</si>
  <si>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</si>
  <si>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</si>
  <si>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</si>
  <si>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</si>
  <si>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</si>
  <si>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</si>
  <si>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</si>
  <si>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</si>
  <si>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</si>
  <si>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</si>
  <si>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</si>
  <si>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</si>
  <si>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</si>
  <si>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</si>
  <si>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</si>
  <si>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</si>
  <si>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</si>
  <si>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</si>
  <si>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</si>
  <si>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</si>
  <si>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</si>
  <si>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</si>
  <si>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</si>
  <si>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</si>
  <si>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</si>
  <si>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</si>
  <si>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</si>
  <si>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</si>
  <si>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</si>
  <si>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</si>
  <si>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</si>
  <si>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</si>
  <si>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</si>
  <si>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</si>
  <si>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</si>
  <si>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</si>
  <si>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</si>
  <si>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</si>
  <si>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</si>
  <si>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</si>
  <si>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</si>
  <si>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</si>
  <si>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</si>
  <si>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</si>
  <si>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</si>
  <si>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</si>
  <si>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</si>
  <si>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</si>
  <si>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</si>
  <si>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</si>
  <si>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</si>
  <si>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</si>
  <si>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</si>
  <si>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</si>
  <si>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</si>
  <si>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</si>
  <si>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</si>
  <si>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</si>
  <si>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</si>
  <si>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</si>
  <si>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</si>
  <si>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</si>
  <si>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</si>
  <si>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</si>
  <si>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</si>
  <si>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</si>
  <si>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</si>
  <si>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</si>
  <si>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</si>
  <si>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</si>
  <si>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</si>
  <si>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</si>
  <si>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</si>
  <si>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</si>
  <si>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</si>
  <si>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</si>
  <si>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</si>
  <si>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</si>
  <si>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</si>
  <si>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</si>
  <si>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</si>
  <si>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</si>
  <si>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</si>
  <si>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</si>
  <si>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</si>
  <si>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</si>
  <si>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</si>
  <si>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</si>
  <si>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</si>
  <si>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</si>
  <si>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</si>
  <si>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</si>
  <si>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</si>
  <si>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</si>
  <si>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</si>
  <si>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</si>
  <si>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</si>
  <si>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</si>
  <si>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</si>
  <si>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</si>
  <si>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</si>
  <si>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</si>
  <si>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</si>
  <si>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</si>
  <si>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</si>
  <si>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</si>
  <si>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</si>
  <si>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</si>
  <si>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</si>
  <si>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</si>
  <si>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</si>
  <si>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</si>
  <si>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</si>
  <si>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</si>
  <si>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</si>
  <si>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</si>
  <si>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</si>
  <si>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</si>
  <si>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</si>
  <si>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</si>
  <si>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</si>
  <si>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</si>
  <si>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</si>
  <si>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</si>
  <si>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</si>
  <si>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</si>
  <si>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</si>
  <si>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</si>
  <si>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</si>
  <si>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</si>
  <si>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</si>
  <si>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</si>
  <si>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</si>
  <si>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</si>
  <si>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</si>
  <si>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</si>
  <si>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</si>
  <si>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</si>
  <si>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</si>
  <si>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</si>
  <si>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</si>
  <si>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</si>
  <si>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</si>
  <si>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</si>
  <si>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</si>
  <si>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</si>
  <si>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</si>
  <si>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</si>
  <si>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</si>
  <si>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</si>
  <si>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</si>
  <si>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</si>
  <si>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</si>
  <si>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</si>
  <si>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</si>
  <si>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</si>
  <si>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</si>
  <si>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</si>
  <si>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</si>
  <si>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</si>
  <si>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</si>
  <si>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</si>
  <si>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</si>
  <si>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</si>
  <si>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</si>
  <si>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</si>
  <si>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</si>
  <si>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</si>
  <si>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</si>
  <si>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</si>
  <si>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</si>
  <si>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</si>
  <si>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</si>
  <si>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</si>
  <si>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</si>
  <si>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</si>
  <si>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</si>
  <si>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</si>
  <si>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</si>
  <si>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</si>
  <si>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</si>
  <si>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</si>
  <si>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</si>
  <si>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</si>
  <si>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</si>
  <si>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</si>
  <si>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</si>
  <si>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</si>
  <si>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</si>
  <si>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</si>
  <si>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</si>
  <si>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</si>
  <si>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</si>
  <si>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</si>
  <si>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</si>
  <si>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</si>
  <si>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</si>
  <si>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</si>
  <si>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</si>
  <si>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</si>
  <si>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</si>
  <si>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</si>
  <si>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</si>
  <si>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</si>
  <si>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</si>
  <si>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</si>
  <si>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</si>
  <si>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</si>
  <si>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</si>
  <si>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</si>
  <si>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</si>
  <si>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</si>
  <si>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</si>
  <si>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</si>
  <si>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</si>
  <si>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</si>
  <si>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</si>
  <si>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</si>
  <si>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</si>
  <si>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</si>
  <si>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</si>
  <si>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</si>
  <si>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</si>
  <si>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</si>
  <si>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</si>
  <si>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</si>
  <si>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</si>
  <si>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</si>
  <si>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</si>
  <si>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</si>
  <si>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</si>
  <si>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</si>
  <si>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</si>
  <si>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</si>
  <si>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</si>
  <si>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</si>
  <si>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</si>
  <si>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</si>
  <si>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</si>
  <si>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</si>
  <si>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</si>
  <si>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</si>
  <si>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</si>
  <si>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</si>
  <si>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</si>
  <si>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</si>
  <si>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</si>
  <si>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</si>
  <si>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</si>
  <si>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</si>
  <si>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</si>
  <si>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</si>
  <si>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</si>
  <si>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</si>
  <si>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</si>
  <si>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</si>
  <si>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</si>
  <si>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</si>
  <si>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</si>
  <si>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</si>
  <si>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</si>
  <si>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</si>
  <si>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</si>
  <si>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</si>
  <si>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</si>
  <si>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</si>
  <si>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</si>
  <si>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</si>
  <si>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</si>
  <si>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</si>
  <si>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</si>
  <si>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</si>
  <si>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</si>
  <si>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</si>
  <si>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</si>
  <si>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</si>
  <si>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</si>
  <si>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</si>
  <si>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</si>
  <si>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</si>
  <si>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</si>
  <si>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</si>
  <si>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</si>
  <si>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</si>
  <si>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</si>
  <si>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</si>
  <si>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</si>
  <si>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</si>
  <si>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</si>
  <si>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</si>
  <si>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</si>
  <si>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</si>
  <si>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</si>
  <si>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</si>
  <si>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</si>
  <si>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</si>
  <si>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</si>
  <si>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</si>
  <si>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</si>
  <si>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</si>
  <si>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</si>
  <si>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</si>
  <si>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</si>
  <si>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</si>
  <si>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</si>
  <si>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</si>
  <si>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</si>
  <si>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</si>
  <si>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</si>
  <si>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</si>
  <si>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</si>
  <si>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</si>
  <si>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</si>
  <si>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</si>
  <si>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</si>
  <si>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</si>
  <si>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</si>
  <si>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</si>
  <si>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</si>
  <si>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</si>
  <si>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</si>
  <si>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</si>
  <si>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</si>
  <si>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</si>
  <si>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</si>
  <si>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</si>
  <si>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</si>
  <si>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</si>
  <si>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</si>
  <si>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</si>
  <si>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</si>
  <si>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</si>
  <si>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</si>
  <si>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</si>
  <si>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</si>
  <si>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</si>
  <si>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</si>
  <si>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</si>
  <si>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</si>
  <si>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</si>
  <si>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</si>
  <si>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</si>
  <si>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</si>
  <si>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</si>
  <si>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</si>
  <si>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</si>
  <si>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</si>
  <si>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</si>
  <si>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</si>
  <si>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</si>
  <si>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</si>
  <si>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</si>
  <si>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</si>
  <si>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</si>
  <si>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</si>
  <si>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</si>
  <si>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</si>
  <si>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</si>
  <si>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</si>
  <si>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</si>
  <si>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</si>
  <si>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</si>
  <si>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</si>
  <si>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</si>
  <si>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</si>
  <si>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</si>
  <si>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</si>
  <si>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</si>
  <si>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</si>
  <si>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</si>
  <si>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</si>
  <si>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</si>
  <si>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</si>
  <si>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</si>
  <si>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</si>
  <si>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</si>
  <si>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</si>
  <si>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</si>
  <si>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</si>
  <si>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</si>
  <si>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</si>
  <si>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</si>
  <si>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</si>
  <si>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</si>
  <si>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</si>
  <si>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</si>
  <si>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</si>
  <si>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</si>
  <si>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</si>
  <si>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</si>
  <si>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</si>
  <si>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</si>
  <si>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</si>
  <si>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</si>
  <si>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</si>
  <si>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</si>
  <si>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</si>
  <si>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</si>
  <si>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</si>
  <si>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</si>
  <si>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</si>
  <si>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</si>
  <si>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</si>
  <si>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</si>
  <si>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</si>
  <si>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</si>
  <si>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</si>
  <si>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</si>
  <si>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</si>
  <si>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</si>
  <si>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</si>
  <si>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</si>
  <si>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</si>
  <si>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</si>
  <si>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</si>
  <si>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</si>
  <si>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</si>
  <si>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</si>
  <si>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</si>
  <si>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</si>
  <si>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</si>
  <si>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</si>
  <si>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</si>
  <si>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</si>
  <si>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</si>
  <si>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</si>
  <si>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</si>
  <si>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</si>
  <si>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</si>
  <si>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</si>
  <si>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</si>
  <si>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</si>
  <si>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</si>
  <si>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</si>
  <si>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</si>
  <si>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</si>
  <si>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</si>
  <si>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</si>
  <si>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</si>
  <si>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</si>
  <si>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</si>
  <si>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</si>
  <si>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</si>
  <si>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</si>
  <si>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</si>
  <si>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</si>
  <si>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</si>
  <si>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</si>
  <si>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</si>
  <si>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</si>
  <si>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</si>
  <si>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</si>
  <si>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</si>
  <si>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</si>
  <si>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</si>
  <si>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</si>
  <si>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</si>
  <si>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</si>
  <si>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</si>
  <si>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</si>
  <si>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</si>
  <si>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</si>
  <si>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</si>
  <si>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</si>
  <si>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</si>
  <si>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</si>
  <si>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</si>
  <si>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</si>
  <si>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</si>
  <si>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</si>
  <si>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</si>
  <si>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</si>
  <si>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</si>
  <si>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</si>
  <si>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</si>
  <si>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</si>
  <si>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</si>
  <si>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</si>
  <si>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</si>
  <si>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</si>
  <si>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</si>
  <si>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</si>
  <si>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</si>
  <si>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</si>
  <si>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</si>
  <si>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</si>
  <si>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</si>
  <si>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</si>
  <si>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</si>
  <si>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</si>
  <si>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</si>
  <si>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</si>
  <si>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</si>
  <si>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</si>
  <si>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</si>
  <si>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</si>
  <si>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</si>
  <si>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</si>
  <si>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</si>
  <si>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</si>
  <si>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</si>
  <si>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</si>
  <si>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</si>
  <si>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</si>
  <si>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</si>
  <si>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</si>
  <si>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</si>
  <si>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</si>
  <si>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</si>
  <si>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</si>
  <si>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</si>
  <si>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</si>
  <si>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</si>
  <si>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</si>
  <si>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</si>
  <si>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</si>
  <si>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</si>
  <si>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</si>
  <si>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</si>
  <si>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</si>
  <si>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</si>
  <si>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</si>
  <si>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</si>
  <si>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</si>
  <si>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</si>
  <si>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</si>
  <si>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</si>
  <si>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</si>
  <si>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</si>
  <si>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</si>
  <si>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</si>
  <si>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</si>
  <si>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</si>
  <si>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</si>
  <si>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</si>
  <si>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</si>
  <si>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</si>
  <si>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</si>
  <si>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</si>
  <si>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</si>
  <si>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</si>
  <si>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</si>
  <si>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</si>
  <si>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</si>
  <si>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</si>
  <si>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</si>
  <si>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</si>
  <si>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</si>
  <si>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</si>
  <si>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</si>
  <si>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</si>
  <si>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</si>
  <si>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</si>
  <si>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</si>
  <si>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</si>
  <si>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</si>
  <si>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</si>
  <si>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</si>
  <si>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</si>
  <si>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</si>
  <si>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</si>
  <si>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</si>
  <si>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</si>
  <si>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</si>
  <si>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</si>
  <si>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</si>
  <si>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</si>
  <si>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</si>
  <si>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</si>
  <si>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</si>
  <si>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</si>
  <si>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</si>
  <si>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</si>
  <si>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</si>
  <si>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</si>
  <si>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</si>
  <si>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</si>
  <si>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</si>
  <si>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</si>
  <si>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</si>
  <si>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</si>
  <si>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</si>
  <si>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</si>
  <si>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</si>
  <si>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</si>
  <si>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</si>
  <si>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</si>
  <si>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</si>
  <si>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</si>
  <si>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</si>
  <si>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</si>
  <si>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</si>
  <si>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</si>
  <si>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</si>
  <si>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</si>
  <si>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</si>
  <si>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</si>
  <si>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</si>
  <si>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</si>
  <si>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</si>
  <si>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</si>
  <si>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</si>
  <si>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</si>
  <si>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</si>
  <si>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</si>
  <si>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</si>
  <si>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</si>
  <si>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</si>
  <si>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</si>
  <si>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</si>
  <si>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</si>
  <si>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</si>
  <si>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</si>
  <si>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</si>
  <si>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</si>
  <si>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</si>
  <si>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</si>
  <si>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</si>
  <si>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</si>
  <si>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</si>
  <si>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</si>
  <si>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</si>
  <si>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</si>
  <si>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</si>
  <si>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</si>
  <si>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</si>
  <si>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</si>
  <si>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</si>
  <si>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</si>
  <si>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</si>
  <si>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</si>
  <si>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</si>
  <si>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</si>
  <si>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</si>
  <si>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</si>
  <si>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</si>
  <si>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</si>
  <si>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</si>
  <si>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</si>
  <si>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</si>
  <si>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</si>
  <si>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</si>
  <si>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</si>
  <si>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</si>
  <si>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</si>
  <si>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</si>
  <si>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</si>
  <si>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</si>
  <si>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</si>
  <si>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</si>
  <si>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</si>
  <si>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</si>
  <si>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</si>
  <si>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</si>
  <si>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</si>
  <si>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</si>
  <si>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</si>
  <si>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</si>
  <si>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</si>
  <si>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</si>
  <si>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</si>
  <si>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</si>
  <si>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</si>
  <si>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</si>
  <si>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</si>
  <si>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</si>
  <si>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</si>
  <si>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</si>
  <si>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</si>
  <si>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</si>
  <si>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</si>
  <si>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</si>
  <si>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</si>
  <si>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</si>
  <si>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</si>
  <si>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</si>
  <si>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</si>
  <si>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</si>
  <si>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</si>
  <si>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</si>
  <si>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</si>
  <si>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</si>
  <si>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</si>
  <si>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</si>
  <si>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</si>
  <si>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</si>
  <si>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</si>
  <si>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</si>
  <si>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</si>
  <si>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</si>
  <si>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</si>
  <si>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</si>
  <si>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</si>
  <si>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</si>
  <si>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</si>
  <si>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</si>
  <si>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</si>
  <si>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</si>
  <si>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</si>
  <si>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</si>
  <si>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</si>
  <si>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</si>
  <si>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</si>
  <si>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</si>
  <si>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</si>
  <si>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</si>
  <si>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</si>
  <si>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</si>
  <si>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</si>
  <si>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</si>
  <si>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</si>
  <si>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</si>
  <si>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</si>
  <si>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</si>
  <si>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</si>
  <si>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</si>
  <si>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</si>
  <si>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</si>
  <si>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</si>
  <si>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</si>
  <si>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</si>
  <si>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</si>
  <si>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</si>
  <si>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</si>
  <si>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</si>
  <si>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</si>
  <si>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</si>
  <si>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</si>
  <si>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</si>
  <si>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</si>
  <si>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</si>
  <si>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</si>
  <si>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</si>
  <si>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</si>
  <si>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</si>
  <si>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</si>
  <si>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</si>
  <si>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</si>
  <si>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</si>
  <si>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</si>
  <si>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</si>
  <si>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</si>
  <si>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</si>
  <si>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</si>
  <si>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</si>
  <si>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</si>
  <si>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</si>
  <si>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</si>
  <si>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</si>
  <si>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</si>
  <si>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</si>
  <si>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</si>
  <si>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</si>
  <si>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</si>
  <si>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</si>
  <si>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</si>
  <si>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</si>
  <si>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</si>
  <si>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</si>
  <si>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</si>
  <si>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</si>
  <si>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</si>
  <si>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</si>
  <si>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</si>
  <si>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</si>
  <si>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</si>
  <si>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</si>
  <si>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</si>
  <si>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</si>
  <si>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</si>
  <si>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</si>
  <si>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</si>
  <si>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</si>
  <si>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</si>
  <si>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</si>
  <si>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</si>
  <si>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</si>
  <si>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</si>
  <si>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</si>
  <si>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</si>
  <si>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</si>
  <si>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</si>
  <si>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</si>
  <si>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</si>
  <si>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</si>
  <si>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</si>
  <si>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</si>
  <si>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</si>
  <si>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</si>
  <si>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</si>
  <si>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</si>
  <si>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</si>
  <si>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</si>
  <si>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</si>
  <si>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</si>
  <si>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</si>
  <si>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</si>
  <si>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</si>
  <si>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</si>
  <si>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</si>
  <si>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</si>
  <si>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</si>
  <si>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</si>
  <si>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</si>
  <si>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</si>
  <si>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</si>
  <si>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</si>
  <si>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</si>
  <si>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</si>
  <si>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</si>
  <si>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</si>
  <si>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</si>
  <si>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</si>
  <si>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</si>
  <si>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</si>
  <si>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</si>
  <si>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</si>
  <si>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</si>
  <si>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</si>
  <si>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</si>
  <si>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</si>
  <si>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</si>
  <si>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</si>
  <si>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</si>
  <si>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</si>
  <si>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</si>
  <si>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</si>
  <si>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</si>
  <si>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</si>
  <si>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</si>
  <si>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</si>
  <si>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</si>
  <si>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</si>
  <si>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</si>
  <si>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</si>
  <si>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</si>
  <si>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</si>
  <si>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</si>
  <si>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</si>
  <si>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</si>
  <si>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</si>
  <si>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</si>
  <si>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</si>
  <si>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</si>
  <si>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</si>
  <si>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</si>
  <si>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</si>
  <si>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</si>
  <si>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</si>
  <si>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</si>
  <si>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</si>
  <si>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</si>
  <si>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</si>
  <si>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</si>
  <si>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</si>
  <si>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</si>
  <si>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</si>
  <si>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</si>
  <si>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</si>
  <si>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</si>
  <si>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</si>
  <si>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</si>
  <si>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</si>
  <si>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</si>
  <si>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</si>
  <si>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</si>
  <si>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</si>
  <si>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</si>
  <si>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</si>
  <si>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</si>
  <si>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</si>
  <si>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</si>
  <si>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</si>
  <si>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</si>
  <si>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</si>
  <si>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</si>
  <si>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</si>
  <si>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</si>
  <si>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</si>
  <si>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</si>
  <si>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</si>
  <si>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</si>
  <si>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</si>
  <si>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</si>
  <si>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</si>
  <si>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</si>
  <si>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</si>
  <si>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</si>
  <si>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</si>
  <si>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</si>
  <si>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</si>
  <si>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</si>
  <si>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</si>
  <si>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</si>
  <si>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</si>
  <si>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</si>
  <si>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</si>
  <si>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</si>
  <si>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</si>
  <si>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</si>
  <si>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</si>
  <si>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</si>
  <si>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</si>
  <si>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</si>
  <si>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</si>
  <si>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</si>
  <si>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</si>
  <si>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</si>
  <si>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</si>
  <si>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</si>
  <si>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</si>
  <si>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</si>
  <si>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</si>
  <si>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</si>
  <si>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</si>
  <si>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</si>
  <si>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</si>
  <si>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</si>
  <si>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</si>
  <si>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</si>
  <si>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</si>
  <si>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</si>
  <si>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</si>
  <si>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</si>
  <si>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</si>
  <si>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</si>
  <si>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</si>
  <si>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</si>
  <si>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</si>
  <si>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</si>
  <si>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</si>
  <si>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</si>
  <si>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</si>
  <si>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</si>
  <si>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</si>
  <si>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</si>
  <si>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</si>
  <si>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</si>
  <si>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</si>
  <si>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</si>
  <si>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</si>
  <si>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</si>
  <si>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</si>
  <si>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</si>
  <si>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</si>
  <si>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</si>
  <si>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</si>
  <si>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</si>
  <si>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</si>
  <si>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</si>
  <si>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</si>
  <si>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</si>
  <si>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</si>
  <si>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</si>
  <si>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</si>
  <si>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</si>
  <si>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</si>
  <si>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</si>
  <si>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</si>
  <si>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</si>
  <si>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</si>
  <si>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</si>
  <si>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</si>
  <si>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</si>
  <si>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</si>
  <si>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</si>
  <si>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</si>
  <si>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</si>
  <si>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</si>
  <si>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</si>
  <si>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</si>
  <si>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</si>
  <si>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</si>
  <si>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</si>
  <si>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</si>
  <si>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</si>
  <si>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</si>
  <si>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</si>
  <si>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</si>
  <si>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</si>
  <si>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</si>
  <si>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</si>
  <si>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</si>
  <si>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</si>
  <si>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</si>
  <si>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</si>
  <si>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</si>
  <si>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</si>
  <si>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</si>
  <si>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</si>
  <si>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</si>
  <si>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</si>
  <si>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</si>
  <si>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</si>
  <si>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</si>
  <si>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</si>
  <si>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</si>
  <si>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</si>
  <si>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</si>
  <si>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</si>
  <si>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</si>
  <si>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</si>
  <si>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</si>
  <si>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</si>
  <si>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</si>
  <si>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</si>
  <si>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</si>
  <si>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</si>
  <si>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</si>
  <si>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</si>
  <si>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</si>
  <si>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</si>
  <si>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</si>
  <si>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</si>
  <si>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</si>
  <si>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</si>
  <si>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</si>
  <si>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</si>
  <si>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</si>
  <si>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</si>
  <si>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</si>
  <si>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</si>
  <si>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</si>
  <si>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</si>
  <si>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</si>
  <si>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</si>
  <si>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</si>
  <si>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</si>
  <si>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</si>
  <si>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</si>
  <si>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</si>
  <si>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</si>
  <si>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</si>
  <si>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</si>
  <si>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</si>
  <si>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</si>
  <si>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</si>
  <si>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</si>
  <si>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</si>
  <si>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</si>
  <si>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</si>
  <si>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</si>
  <si>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</si>
  <si>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</si>
  <si>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</si>
  <si>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</si>
  <si>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</si>
  <si>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</si>
  <si>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</si>
  <si>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</si>
  <si>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</si>
  <si>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</si>
  <si>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</si>
  <si>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</si>
  <si>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</si>
  <si>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</si>
  <si>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</si>
  <si>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</si>
  <si>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</si>
  <si>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</si>
  <si>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</si>
  <si>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</si>
  <si>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</si>
  <si>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</si>
  <si>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</si>
  <si>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</si>
  <si>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</si>
  <si>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</si>
  <si>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</si>
  <si>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</si>
  <si>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</si>
  <si>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</si>
  <si>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</si>
  <si>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</si>
  <si>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</si>
  <si>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</si>
  <si>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</si>
  <si>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</si>
  <si>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</si>
  <si>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</si>
  <si>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</si>
  <si>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</si>
  <si>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</si>
  <si>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</si>
  <si>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</si>
  <si>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</si>
  <si>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</si>
  <si>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</si>
  <si>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</si>
  <si>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</si>
  <si>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</si>
  <si>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</si>
  <si>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</si>
  <si>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</si>
  <si>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</si>
  <si>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</si>
  <si>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</si>
  <si>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</si>
  <si>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</si>
  <si>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</si>
  <si>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</si>
  <si>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</si>
  <si>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</si>
  <si>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</si>
  <si>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</si>
  <si>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</si>
  <si>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</si>
  <si>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</si>
  <si>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</si>
  <si>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</si>
  <si>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</si>
  <si>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</si>
  <si>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</si>
  <si>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</si>
  <si>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</si>
  <si>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</si>
  <si>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</si>
  <si>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</si>
  <si>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</si>
  <si>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</si>
  <si>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</si>
  <si>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</si>
  <si>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</si>
  <si>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</si>
  <si>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</si>
  <si>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</si>
  <si>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</si>
  <si>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</si>
  <si>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</si>
  <si>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</si>
  <si>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</si>
  <si>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</si>
  <si>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</si>
  <si>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</si>
  <si>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</si>
  <si>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</si>
  <si>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</si>
  <si>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</si>
  <si>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</si>
  <si>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</si>
  <si>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</si>
  <si>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</si>
  <si>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</si>
  <si>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</si>
  <si>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</si>
  <si>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</si>
  <si>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</si>
  <si>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</si>
  <si>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</si>
  <si>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</si>
  <si>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</si>
  <si>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</si>
  <si>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</si>
  <si>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</si>
  <si>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</si>
  <si>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</si>
  <si>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</si>
  <si>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</si>
  <si>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</si>
  <si>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</si>
  <si>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</si>
  <si>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</si>
  <si>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</si>
  <si>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</si>
  <si>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</si>
  <si>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</si>
  <si>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</si>
  <si>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</si>
  <si>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</si>
  <si>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</si>
  <si>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</si>
  <si>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</si>
  <si>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</si>
  <si>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</si>
  <si>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</si>
  <si>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</si>
  <si>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</si>
  <si>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</si>
  <si>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</si>
  <si>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</si>
  <si>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</si>
  <si>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</si>
  <si>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</si>
  <si>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</si>
  <si>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</si>
  <si>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</si>
  <si>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</si>
  <si>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</si>
  <si>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</si>
  <si>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</si>
  <si>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</si>
  <si>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</si>
  <si>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</si>
  <si>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</si>
  <si>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</si>
  <si>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</si>
  <si>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</si>
  <si>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</si>
  <si>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</si>
  <si>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</si>
  <si>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</si>
  <si>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</si>
  <si>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</si>
  <si>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</si>
  <si>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</si>
  <si>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</si>
  <si>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</si>
  <si>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</si>
  <si>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</si>
  <si>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</si>
  <si>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</si>
  <si>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</si>
  <si>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</si>
  <si>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</si>
  <si>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</si>
  <si>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</si>
  <si>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</si>
  <si>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</si>
  <si>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</si>
  <si>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</si>
  <si>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</si>
  <si>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</si>
  <si>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</si>
  <si>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</si>
  <si>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</si>
  <si>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</si>
  <si>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</si>
  <si>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</si>
  <si>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</si>
  <si>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</si>
  <si>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</si>
  <si>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</si>
  <si>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</si>
  <si>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</si>
  <si>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</si>
  <si>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</si>
  <si>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</si>
  <si>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</si>
  <si>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</si>
  <si>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</si>
  <si>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</si>
  <si>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</si>
  <si>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</si>
  <si>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</si>
  <si>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</si>
  <si>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</si>
  <si>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</si>
  <si>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</si>
  <si>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</si>
  <si>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</si>
  <si>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</si>
  <si>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</si>
  <si>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</si>
  <si>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</si>
  <si>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</si>
  <si>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</si>
  <si>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</si>
  <si>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</si>
  <si>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</si>
  <si>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</si>
  <si>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</si>
  <si>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</si>
  <si>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</si>
  <si>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</si>
  <si>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</si>
  <si>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</si>
  <si>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</si>
  <si>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</si>
  <si>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</si>
  <si>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</si>
  <si>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</si>
  <si>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</si>
  <si>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</si>
  <si>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</si>
  <si>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</si>
  <si>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</si>
  <si>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</si>
  <si>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</si>
  <si>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</si>
  <si>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</si>
  <si>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</si>
  <si>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</si>
  <si>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</si>
  <si>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</si>
  <si>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</si>
  <si>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</si>
  <si>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</si>
  <si>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</si>
  <si>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</si>
  <si>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</si>
  <si>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</si>
  <si>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</si>
  <si>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</si>
  <si>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</si>
  <si>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</si>
  <si>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</si>
  <si>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</si>
  <si>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</si>
  <si>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</si>
  <si>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</si>
  <si>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</si>
  <si>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</si>
  <si>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</si>
  <si>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</si>
  <si>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</si>
  <si>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</si>
  <si>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</si>
  <si>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</si>
  <si>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</si>
  <si>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</si>
  <si>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</si>
  <si>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</si>
  <si>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</si>
  <si>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</si>
  <si>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</si>
  <si>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</si>
  <si>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</si>
  <si>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</si>
  <si>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</si>
  <si>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</si>
  <si>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</si>
  <si>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</si>
  <si>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</si>
  <si>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</si>
  <si>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</si>
  <si>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</si>
  <si>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</si>
  <si>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</si>
  <si>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</si>
  <si>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</si>
  <si>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</si>
  <si>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</si>
  <si>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</si>
  <si>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</si>
  <si>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</si>
  <si>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</si>
  <si>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</si>
  <si>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</si>
  <si>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</si>
  <si>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</si>
  <si>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</si>
  <si>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</si>
  <si>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</si>
  <si>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</si>
  <si>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</si>
  <si>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</si>
  <si>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</si>
  <si>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</si>
  <si>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</si>
  <si>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</si>
  <si>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</si>
  <si>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</si>
  <si>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</si>
  <si>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</si>
  <si>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</si>
  <si>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</si>
  <si>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</si>
  <si>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</si>
  <si>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</si>
  <si>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</si>
  <si>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</si>
  <si>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</si>
  <si>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</si>
  <si>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</si>
  <si>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</si>
  <si>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</si>
  <si>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</si>
  <si>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</si>
  <si>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</si>
  <si>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</si>
  <si>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</si>
  <si>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</si>
  <si>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</si>
  <si>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</si>
  <si>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</si>
  <si>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</si>
  <si>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</si>
  <si>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</si>
  <si>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</si>
  <si>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</si>
  <si>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</si>
  <si>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</si>
  <si>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</si>
  <si>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</si>
  <si>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</si>
  <si>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</si>
  <si>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</si>
  <si>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</si>
  <si>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</si>
  <si>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</si>
  <si>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</si>
  <si>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</si>
  <si>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</si>
  <si>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</si>
  <si>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</si>
  <si>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</si>
  <si>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</si>
  <si>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</si>
  <si>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</si>
  <si>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</si>
  <si>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</si>
  <si>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</si>
  <si>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</si>
  <si>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</si>
  <si>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</si>
  <si>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</si>
  <si>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</si>
  <si>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</si>
  <si>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</si>
  <si>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</si>
  <si>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</si>
  <si>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</si>
  <si>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</si>
  <si>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</si>
  <si>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</si>
  <si>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</si>
  <si>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</si>
  <si>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</si>
  <si>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</si>
  <si>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</si>
  <si>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</si>
  <si>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</si>
  <si>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</si>
  <si>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</si>
  <si>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</si>
  <si>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</si>
  <si>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</si>
  <si>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</si>
  <si>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</si>
  <si>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</si>
  <si>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</si>
  <si>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</si>
  <si>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</si>
  <si>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</si>
  <si>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</si>
  <si>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</si>
  <si>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</si>
  <si>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</si>
  <si>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</si>
  <si>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</si>
  <si>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</si>
  <si>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</si>
  <si>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</si>
  <si>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</si>
  <si>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</si>
  <si>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</si>
  <si>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</si>
  <si>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</si>
  <si>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</si>
  <si>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</si>
  <si>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</si>
  <si>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</si>
  <si>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</si>
  <si>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</si>
  <si>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</si>
  <si>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</si>
  <si>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</si>
  <si>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</si>
  <si>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</si>
  <si>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</si>
  <si>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</si>
  <si>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</si>
  <si>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</si>
  <si>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</si>
  <si>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</si>
  <si>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</si>
  <si>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</si>
  <si>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</si>
  <si>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</si>
  <si>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</si>
  <si>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</si>
  <si>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</si>
  <si>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</si>
  <si>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</si>
  <si>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</si>
  <si>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</si>
  <si>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</si>
  <si>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</si>
  <si>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</si>
  <si>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</si>
  <si>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</si>
  <si>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</si>
  <si>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</si>
  <si>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</si>
  <si>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</si>
  <si>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</si>
  <si>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</si>
  <si>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</si>
  <si>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</si>
  <si>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</si>
  <si>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</si>
  <si>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</si>
  <si>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</si>
  <si>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</si>
  <si>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</si>
  <si>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</si>
  <si>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</si>
  <si>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</si>
  <si>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</si>
  <si>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</si>
  <si>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</si>
  <si>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</si>
  <si>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</si>
  <si>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</si>
  <si>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</si>
  <si>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</si>
  <si>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</si>
  <si>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</si>
  <si>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</si>
  <si>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</si>
  <si>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</si>
  <si>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</si>
  <si>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</si>
  <si>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</si>
  <si>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</si>
  <si>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</si>
  <si>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</si>
  <si>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</si>
  <si>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</si>
  <si>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</si>
  <si>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</si>
  <si>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</si>
  <si>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</si>
  <si>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</si>
  <si>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</si>
  <si>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</si>
  <si>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</si>
  <si>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</si>
  <si>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</si>
  <si>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</si>
  <si>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</si>
  <si>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</si>
  <si>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</si>
  <si>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</si>
  <si>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</si>
  <si>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</si>
  <si>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</si>
  <si>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</si>
  <si>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</si>
  <si>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</si>
  <si>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</si>
  <si>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</si>
  <si>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</si>
  <si>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</si>
  <si>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</si>
  <si>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</si>
  <si>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</si>
  <si>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</si>
  <si>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</si>
  <si>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</si>
  <si>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</si>
  <si>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</si>
  <si>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</si>
  <si>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</si>
  <si>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</si>
  <si>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</si>
  <si>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</si>
  <si>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</si>
  <si>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</si>
  <si>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</si>
  <si>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</si>
  <si>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</si>
  <si>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</si>
  <si>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</si>
  <si>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</si>
  <si>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</si>
  <si>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</si>
  <si>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</si>
  <si>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</si>
  <si>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</si>
  <si>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</si>
  <si>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</si>
  <si>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</si>
  <si>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</si>
  <si>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</si>
  <si>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</si>
  <si>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</si>
  <si>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</si>
  <si>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</si>
  <si>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</si>
  <si>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</si>
  <si>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</si>
  <si>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</si>
  <si>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</si>
  <si>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</si>
  <si>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</si>
  <si>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</si>
  <si>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</si>
  <si>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</si>
  <si>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</si>
  <si>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</si>
  <si>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</si>
  <si>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</si>
  <si>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</si>
  <si>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</si>
  <si>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</si>
  <si>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</si>
  <si>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</si>
  <si>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</si>
  <si>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</si>
  <si>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</si>
  <si>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</si>
  <si>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</si>
  <si>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</si>
  <si>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</si>
  <si>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</si>
  <si>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</si>
  <si>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</si>
  <si>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</si>
  <si>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</si>
  <si>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</si>
  <si>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</si>
  <si>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</si>
  <si>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</si>
  <si>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</si>
  <si>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</si>
  <si>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</si>
  <si>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</si>
  <si>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</si>
  <si>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</si>
  <si>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</si>
  <si>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</si>
  <si>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</si>
  <si>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</si>
  <si>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</si>
  <si>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</si>
  <si>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</si>
  <si>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</si>
  <si>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</si>
  <si>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</si>
  <si>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</si>
  <si>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</si>
  <si>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</si>
  <si>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</si>
  <si>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</si>
  <si>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</si>
  <si>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</si>
  <si>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</si>
  <si>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</si>
  <si>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</si>
  <si>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</si>
  <si>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</si>
  <si>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</si>
  <si>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</si>
  <si>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</si>
  <si>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</si>
  <si>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</si>
  <si>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</si>
  <si>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</si>
  <si>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</si>
  <si>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</si>
  <si>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</si>
  <si>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</si>
  <si>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</si>
  <si>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3336036438</t>
  </si>
  <si>
    <t>3336036425</t>
  </si>
  <si>
    <t>3336036424</t>
  </si>
  <si>
    <t>3336036423</t>
  </si>
  <si>
    <t>3336036422</t>
  </si>
  <si>
    <t>3336036420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</si>
  <si>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</si>
  <si>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</si>
  <si>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</si>
  <si>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</si>
  <si>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</si>
  <si>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</si>
  <si>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</si>
  <si>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</si>
  <si>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3336036462</t>
  </si>
  <si>
    <t>3336036461</t>
  </si>
  <si>
    <t>3336036459</t>
  </si>
  <si>
    <t>3336036457</t>
  </si>
  <si>
    <t>3336036456</t>
  </si>
  <si>
    <t>3336036453</t>
  </si>
  <si>
    <t>3336036480</t>
  </si>
  <si>
    <t>3336036465</t>
  </si>
  <si>
    <t>3336036463</t>
  </si>
  <si>
    <t>3336036458</t>
  </si>
  <si>
    <t>3336036455</t>
  </si>
  <si>
    <t>GAVETA DE DEPOSTO LLENA</t>
  </si>
  <si>
    <t>3336036566</t>
  </si>
  <si>
    <t xml:space="preserve">GAVETAS VACIAS + GAVETAS FALLANDO 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</si>
  <si>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</si>
  <si>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</si>
  <si>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</si>
  <si>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</si>
  <si>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</si>
  <si>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</si>
  <si>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</si>
  <si>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</si>
  <si>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</si>
  <si>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</si>
  <si>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</si>
  <si>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</si>
  <si>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</si>
  <si>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</si>
  <si>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</si>
  <si>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</si>
  <si>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</si>
  <si>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</si>
  <si>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</si>
  <si>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</si>
  <si>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</si>
  <si>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</si>
  <si>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</si>
  <si>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</si>
  <si>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</si>
  <si>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</si>
  <si>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</si>
  <si>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</si>
  <si>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</si>
  <si>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</si>
  <si>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</si>
  <si>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</si>
  <si>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</si>
  <si>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</si>
  <si>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</si>
  <si>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</si>
  <si>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</si>
  <si>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GAVETA DE DEPOSITO LLENA</t>
  </si>
  <si>
    <t>26 Septiembre de 2021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</si>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</sst>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15"/>
      <tableStyleElement type="headerRow" dxfId="1014"/>
      <tableStyleElement type="totalRow" dxfId="1013"/>
      <tableStyleElement type="firstColumn" dxfId="1012"/>
      <tableStyleElement type="lastColumn" dxfId="1011"/>
      <tableStyleElement type="firstRowStripe" dxfId="1010"/>
      <tableStyleElement type="firstColumnStripe" dxfId="10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139.832442129627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102.49858796296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44.0611689814832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46.1852893518517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16.1091898148152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15.7719328703679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4.72986111111095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825" priority="99428"/>
  </conditionalFormatting>
  <conditionalFormatting sqref="E3">
    <cfRule type="duplicateValues" dxfId="824" priority="121791"/>
  </conditionalFormatting>
  <conditionalFormatting sqref="E3">
    <cfRule type="duplicateValues" dxfId="823" priority="121792"/>
    <cfRule type="duplicateValues" dxfId="822" priority="121793"/>
  </conditionalFormatting>
  <conditionalFormatting sqref="E3">
    <cfRule type="duplicateValues" dxfId="821" priority="121794"/>
    <cfRule type="duplicateValues" dxfId="820" priority="121795"/>
    <cfRule type="duplicateValues" dxfId="819" priority="121796"/>
    <cfRule type="duplicateValues" dxfId="818" priority="121797"/>
  </conditionalFormatting>
  <conditionalFormatting sqref="B3">
    <cfRule type="duplicateValues" dxfId="817" priority="121798"/>
  </conditionalFormatting>
  <conditionalFormatting sqref="E4">
    <cfRule type="duplicateValues" dxfId="816" priority="143"/>
  </conditionalFormatting>
  <conditionalFormatting sqref="E4">
    <cfRule type="duplicateValues" dxfId="815" priority="140"/>
    <cfRule type="duplicateValues" dxfId="814" priority="141"/>
    <cfRule type="duplicateValues" dxfId="813" priority="142"/>
  </conditionalFormatting>
  <conditionalFormatting sqref="E4">
    <cfRule type="duplicateValues" dxfId="812" priority="139"/>
  </conditionalFormatting>
  <conditionalFormatting sqref="E4">
    <cfRule type="duplicateValues" dxfId="811" priority="136"/>
    <cfRule type="duplicateValues" dxfId="810" priority="137"/>
    <cfRule type="duplicateValues" dxfId="809" priority="138"/>
  </conditionalFormatting>
  <conditionalFormatting sqref="B4">
    <cfRule type="duplicateValues" dxfId="808" priority="135"/>
  </conditionalFormatting>
  <conditionalFormatting sqref="E4">
    <cfRule type="duplicateValues" dxfId="807" priority="134"/>
  </conditionalFormatting>
  <conditionalFormatting sqref="B5">
    <cfRule type="duplicateValues" dxfId="806" priority="118"/>
  </conditionalFormatting>
  <conditionalFormatting sqref="E5">
    <cfRule type="duplicateValues" dxfId="805" priority="117"/>
  </conditionalFormatting>
  <conditionalFormatting sqref="E5">
    <cfRule type="duplicateValues" dxfId="804" priority="114"/>
    <cfRule type="duplicateValues" dxfId="803" priority="115"/>
    <cfRule type="duplicateValues" dxfId="802" priority="116"/>
  </conditionalFormatting>
  <conditionalFormatting sqref="E5">
    <cfRule type="duplicateValues" dxfId="801" priority="113"/>
  </conditionalFormatting>
  <conditionalFormatting sqref="E5">
    <cfRule type="duplicateValues" dxfId="800" priority="110"/>
    <cfRule type="duplicateValues" dxfId="799" priority="111"/>
    <cfRule type="duplicateValues" dxfId="798" priority="112"/>
  </conditionalFormatting>
  <conditionalFormatting sqref="E5">
    <cfRule type="duplicateValues" dxfId="797" priority="109"/>
  </conditionalFormatting>
  <conditionalFormatting sqref="E7">
    <cfRule type="duplicateValues" dxfId="796" priority="62"/>
  </conditionalFormatting>
  <conditionalFormatting sqref="E7">
    <cfRule type="duplicateValues" dxfId="795" priority="60"/>
    <cfRule type="duplicateValues" dxfId="794" priority="61"/>
  </conditionalFormatting>
  <conditionalFormatting sqref="E7">
    <cfRule type="duplicateValues" dxfId="793" priority="57"/>
    <cfRule type="duplicateValues" dxfId="792" priority="58"/>
    <cfRule type="duplicateValues" dxfId="791" priority="59"/>
  </conditionalFormatting>
  <conditionalFormatting sqref="E7">
    <cfRule type="duplicateValues" dxfId="790" priority="53"/>
    <cfRule type="duplicateValues" dxfId="789" priority="54"/>
    <cfRule type="duplicateValues" dxfId="788" priority="55"/>
    <cfRule type="duplicateValues" dxfId="787" priority="56"/>
  </conditionalFormatting>
  <conditionalFormatting sqref="B7">
    <cfRule type="duplicateValues" dxfId="786" priority="52"/>
  </conditionalFormatting>
  <conditionalFormatting sqref="B7">
    <cfRule type="duplicateValues" dxfId="785" priority="50"/>
    <cfRule type="duplicateValues" dxfId="784" priority="51"/>
  </conditionalFormatting>
  <conditionalFormatting sqref="E8">
    <cfRule type="duplicateValues" dxfId="783" priority="49"/>
  </conditionalFormatting>
  <conditionalFormatting sqref="E8">
    <cfRule type="duplicateValues" dxfId="782" priority="48"/>
  </conditionalFormatting>
  <conditionalFormatting sqref="B8">
    <cfRule type="duplicateValues" dxfId="781" priority="47"/>
  </conditionalFormatting>
  <conditionalFormatting sqref="E8">
    <cfRule type="duplicateValues" dxfId="780" priority="46"/>
  </conditionalFormatting>
  <conditionalFormatting sqref="B8">
    <cfRule type="duplicateValues" dxfId="779" priority="45"/>
  </conditionalFormatting>
  <conditionalFormatting sqref="E8">
    <cfRule type="duplicateValues" dxfId="778" priority="44"/>
  </conditionalFormatting>
  <conditionalFormatting sqref="E9">
    <cfRule type="duplicateValues" dxfId="777" priority="33"/>
    <cfRule type="duplicateValues" dxfId="776" priority="34"/>
    <cfRule type="duplicateValues" dxfId="775" priority="35"/>
    <cfRule type="duplicateValues" dxfId="774" priority="36"/>
  </conditionalFormatting>
  <conditionalFormatting sqref="B9">
    <cfRule type="duplicateValues" dxfId="773" priority="130254"/>
  </conditionalFormatting>
  <conditionalFormatting sqref="E6">
    <cfRule type="duplicateValues" dxfId="772" priority="130256"/>
  </conditionalFormatting>
  <conditionalFormatting sqref="B6">
    <cfRule type="duplicateValues" dxfId="771" priority="130257"/>
  </conditionalFormatting>
  <conditionalFormatting sqref="B6">
    <cfRule type="duplicateValues" dxfId="770" priority="130258"/>
    <cfRule type="duplicateValues" dxfId="769" priority="130259"/>
    <cfRule type="duplicateValues" dxfId="768" priority="130260"/>
  </conditionalFormatting>
  <conditionalFormatting sqref="E6">
    <cfRule type="duplicateValues" dxfId="767" priority="130261"/>
    <cfRule type="duplicateValues" dxfId="766" priority="130262"/>
  </conditionalFormatting>
  <conditionalFormatting sqref="E6">
    <cfRule type="duplicateValues" dxfId="765" priority="130263"/>
    <cfRule type="duplicateValues" dxfId="764" priority="130264"/>
    <cfRule type="duplicateValues" dxfId="763" priority="130265"/>
  </conditionalFormatting>
  <conditionalFormatting sqref="E6">
    <cfRule type="duplicateValues" dxfId="762" priority="130266"/>
    <cfRule type="duplicateValues" dxfId="761" priority="130267"/>
    <cfRule type="duplicateValues" dxfId="760" priority="130268"/>
    <cfRule type="duplicateValues" dxfId="759" priority="130269"/>
  </conditionalFormatting>
  <conditionalFormatting sqref="B10">
    <cfRule type="duplicateValues" dxfId="758" priority="148812"/>
  </conditionalFormatting>
  <conditionalFormatting sqref="E10">
    <cfRule type="duplicateValues" dxfId="757" priority="148813"/>
  </conditionalFormatting>
  <conditionalFormatting sqref="E11:E12">
    <cfRule type="duplicateValues" dxfId="756" priority="26"/>
  </conditionalFormatting>
  <conditionalFormatting sqref="E11:E12">
    <cfRule type="duplicateValues" dxfId="755" priority="25"/>
  </conditionalFormatting>
  <conditionalFormatting sqref="E11:E12">
    <cfRule type="duplicateValues" dxfId="754" priority="23"/>
    <cfRule type="duplicateValues" dxfId="753" priority="24"/>
  </conditionalFormatting>
  <conditionalFormatting sqref="E11:E12">
    <cfRule type="duplicateValues" dxfId="752" priority="20"/>
    <cfRule type="duplicateValues" dxfId="751" priority="21"/>
    <cfRule type="duplicateValues" dxfId="750" priority="22"/>
  </conditionalFormatting>
  <conditionalFormatting sqref="B11:B12">
    <cfRule type="duplicateValues" dxfId="749" priority="18"/>
    <cfRule type="duplicateValues" dxfId="748" priority="19"/>
  </conditionalFormatting>
  <conditionalFormatting sqref="B11:B12">
    <cfRule type="duplicateValues" dxfId="747" priority="17"/>
  </conditionalFormatting>
  <conditionalFormatting sqref="B11:B12">
    <cfRule type="duplicateValues" dxfId="746" priority="14"/>
    <cfRule type="duplicateValues" dxfId="745" priority="15"/>
    <cfRule type="duplicateValues" dxfId="744" priority="16"/>
  </conditionalFormatting>
  <conditionalFormatting sqref="E13">
    <cfRule type="duplicateValues" dxfId="743" priority="13"/>
  </conditionalFormatting>
  <conditionalFormatting sqref="E13">
    <cfRule type="duplicateValues" dxfId="742" priority="12"/>
  </conditionalFormatting>
  <conditionalFormatting sqref="E13">
    <cfRule type="duplicateValues" dxfId="741" priority="10"/>
    <cfRule type="duplicateValues" dxfId="740" priority="11"/>
  </conditionalFormatting>
  <conditionalFormatting sqref="E13">
    <cfRule type="duplicateValues" dxfId="739" priority="7"/>
    <cfRule type="duplicateValues" dxfId="738" priority="8"/>
    <cfRule type="duplicateValues" dxfId="737" priority="9"/>
  </conditionalFormatting>
  <conditionalFormatting sqref="B13">
    <cfRule type="duplicateValues" dxfId="736" priority="5"/>
    <cfRule type="duplicateValues" dxfId="735" priority="6"/>
  </conditionalFormatting>
  <conditionalFormatting sqref="B13">
    <cfRule type="duplicateValues" dxfId="734" priority="4"/>
  </conditionalFormatting>
  <conditionalFormatting sqref="B13">
    <cfRule type="duplicateValues" dxfId="733" priority="1"/>
    <cfRule type="duplicateValues" dxfId="732" priority="2"/>
    <cfRule type="duplicateValues" dxfId="73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0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30" priority="12"/>
  </conditionalFormatting>
  <conditionalFormatting sqref="B1:B810 B823:B1048576">
    <cfRule type="duplicateValues" dxfId="729" priority="11"/>
  </conditionalFormatting>
  <conditionalFormatting sqref="A811:A814">
    <cfRule type="duplicateValues" dxfId="728" priority="10"/>
  </conditionalFormatting>
  <conditionalFormatting sqref="B811:B814">
    <cfRule type="duplicateValues" dxfId="727" priority="9"/>
  </conditionalFormatting>
  <conditionalFormatting sqref="A823:A1048576 A1:A814">
    <cfRule type="duplicateValues" dxfId="726" priority="8"/>
  </conditionalFormatting>
  <conditionalFormatting sqref="A815:A821">
    <cfRule type="duplicateValues" dxfId="725" priority="7"/>
  </conditionalFormatting>
  <conditionalFormatting sqref="B815:B821">
    <cfRule type="duplicateValues" dxfId="724" priority="6"/>
  </conditionalFormatting>
  <conditionalFormatting sqref="A815:A821">
    <cfRule type="duplicateValues" dxfId="723" priority="5"/>
  </conditionalFormatting>
  <conditionalFormatting sqref="A822">
    <cfRule type="duplicateValues" dxfId="722" priority="4"/>
  </conditionalFormatting>
  <conditionalFormatting sqref="A822">
    <cfRule type="duplicateValues" dxfId="721" priority="2"/>
  </conditionalFormatting>
  <conditionalFormatting sqref="B822">
    <cfRule type="duplicateValues" dxfId="72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3638"/>
  <sheetViews>
    <sheetView tabSelected="1" zoomScale="85" zoomScaleNormal="85" workbookViewId="0">
      <pane ySplit="4" topLeftCell="A71" activePane="bottomLeft" state="frozen"/>
      <selection pane="bottomLeft" activeCell="C4" sqref="C4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9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bestFit="1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8" width="17" style="42" bestFit="1" customWidth="1"/>
    <col min="19" max="16384" width="12.285156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2699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>
        <v>3336032435</v>
      </c>
      <c r="C5" s="94">
        <v>44460.393321759257</v>
      </c>
      <c r="D5" s="94" t="s">
        <v>2440</v>
      </c>
      <c r="E5" s="136">
        <v>818</v>
      </c>
      <c r="F5" s="138" t="str">
        <f>VLOOKUP(E5,VIP!$A$2:$O16197,2,0)</f>
        <v>DRBR818</v>
      </c>
      <c r="G5" s="138" t="str">
        <f>VLOOKUP(E5,'LISTADO ATM'!$A$2:$B$900,2,0)</f>
        <v xml:space="preserve">ATM Juridicción Inmobiliaria </v>
      </c>
      <c r="H5" s="138" t="str">
        <f>VLOOKUP(E5,VIP!$A$2:$O21158,7,FALSE)</f>
        <v>No</v>
      </c>
      <c r="I5" s="138" t="str">
        <f>VLOOKUP(E5,VIP!$A$2:$O13123,8,FALSE)</f>
        <v>No</v>
      </c>
      <c r="J5" s="138" t="str">
        <f>VLOOKUP(E5,VIP!$A$2:$O13073,8,FALSE)</f>
        <v>No</v>
      </c>
      <c r="K5" s="138" t="str">
        <f>VLOOKUP(E5,VIP!$A$2:$O16647,6,0)</f>
        <v>NO</v>
      </c>
      <c r="L5" s="143" t="s">
        <v>2625</v>
      </c>
      <c r="M5" s="93" t="s">
        <v>2437</v>
      </c>
      <c r="N5" s="93" t="s">
        <v>2700</v>
      </c>
      <c r="O5" s="138" t="s">
        <v>2444</v>
      </c>
      <c r="P5" s="143"/>
      <c r="Q5" s="134" t="s">
        <v>2625</v>
      </c>
    </row>
    <row r="6" spans="1:17" s="119" customFormat="1" ht="18" x14ac:dyDescent="0.25">
      <c r="A6" s="138" t="str">
        <f>VLOOKUP(E6,'LISTADO ATM'!$A$2:$C$901,3,0)</f>
        <v>DISTRITO NACIONAL</v>
      </c>
      <c r="B6" s="144">
        <v>3336034610</v>
      </c>
      <c r="C6" s="94">
        <v>44461.596608796295</v>
      </c>
      <c r="D6" s="94" t="s">
        <v>2174</v>
      </c>
      <c r="E6" s="136">
        <v>239</v>
      </c>
      <c r="F6" s="138" t="str">
        <f>VLOOKUP(E6,VIP!$A$2:$O16294,2,0)</f>
        <v>DRBR239</v>
      </c>
      <c r="G6" s="138" t="str">
        <f>VLOOKUP(E6,'LISTADO ATM'!$A$2:$B$900,2,0)</f>
        <v xml:space="preserve">ATM Autobanco Charles de Gaulle </v>
      </c>
      <c r="H6" s="138" t="str">
        <f>VLOOKUP(E6,VIP!$A$2:$O21255,7,FALSE)</f>
        <v>Si</v>
      </c>
      <c r="I6" s="138" t="str">
        <f>VLOOKUP(E6,VIP!$A$2:$O13220,8,FALSE)</f>
        <v>Si</v>
      </c>
      <c r="J6" s="138" t="str">
        <f>VLOOKUP(E6,VIP!$A$2:$O13170,8,FALSE)</f>
        <v>Si</v>
      </c>
      <c r="K6" s="138" t="str">
        <f>VLOOKUP(E6,VIP!$A$2:$O16744,6,0)</f>
        <v>SI</v>
      </c>
      <c r="L6" s="143" t="s">
        <v>2455</v>
      </c>
      <c r="M6" s="93" t="s">
        <v>2437</v>
      </c>
      <c r="N6" s="93" t="s">
        <v>2627</v>
      </c>
      <c r="O6" s="138" t="s">
        <v>2445</v>
      </c>
      <c r="P6" s="143"/>
      <c r="Q6" s="134" t="s">
        <v>2455</v>
      </c>
    </row>
    <row r="7" spans="1:17" s="119" customFormat="1" ht="18" x14ac:dyDescent="0.25">
      <c r="A7" s="138" t="str">
        <f>VLOOKUP(E7,'LISTADO ATM'!$A$2:$C$901,3,0)</f>
        <v>DISTRITO NACIONAL</v>
      </c>
      <c r="B7" s="144">
        <v>3336035126</v>
      </c>
      <c r="C7" s="94">
        <v>44461.906539351854</v>
      </c>
      <c r="D7" s="94" t="s">
        <v>2174</v>
      </c>
      <c r="E7" s="136">
        <v>194</v>
      </c>
      <c r="F7" s="138" t="str">
        <f>VLOOKUP(E7,VIP!$A$2:$O16149,2,0)</f>
        <v>DRBR194</v>
      </c>
      <c r="G7" s="138" t="str">
        <f>VLOOKUP(E7,'LISTADO ATM'!$A$2:$B$900,2,0)</f>
        <v xml:space="preserve">ATM UNP Pantoja </v>
      </c>
      <c r="H7" s="138" t="str">
        <f>VLOOKUP(E7,VIP!$A$2:$O21110,7,FALSE)</f>
        <v>Si</v>
      </c>
      <c r="I7" s="138" t="str">
        <f>VLOOKUP(E7,VIP!$A$2:$O13075,8,FALSE)</f>
        <v>No</v>
      </c>
      <c r="J7" s="138" t="str">
        <f>VLOOKUP(E7,VIP!$A$2:$O13025,8,FALSE)</f>
        <v>No</v>
      </c>
      <c r="K7" s="138" t="str">
        <f>VLOOKUP(E7,VIP!$A$2:$O16599,6,0)</f>
        <v>NO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3336035147</v>
      </c>
      <c r="C8" s="94">
        <v>44462.062708333331</v>
      </c>
      <c r="D8" s="94" t="s">
        <v>2174</v>
      </c>
      <c r="E8" s="136">
        <v>458</v>
      </c>
      <c r="F8" s="138" t="str">
        <f>VLOOKUP(E8,VIP!$A$2:$O16299,2,0)</f>
        <v>DRBR458</v>
      </c>
      <c r="G8" s="138" t="str">
        <f>VLOOKUP(E8,'LISTADO ATM'!$A$2:$B$900,2,0)</f>
        <v>ATM Hospital Dario Contreras</v>
      </c>
      <c r="H8" s="138" t="str">
        <f>VLOOKUP(E8,VIP!$A$2:$O21260,7,FALSE)</f>
        <v>Si</v>
      </c>
      <c r="I8" s="138" t="str">
        <f>VLOOKUP(E8,VIP!$A$2:$O13225,8,FALSE)</f>
        <v>Si</v>
      </c>
      <c r="J8" s="138" t="str">
        <f>VLOOKUP(E8,VIP!$A$2:$O13175,8,FALSE)</f>
        <v>Si</v>
      </c>
      <c r="K8" s="138" t="str">
        <f>VLOOKUP(E8,VIP!$A$2:$O16749,6,0)</f>
        <v>NO</v>
      </c>
      <c r="L8" s="143" t="s">
        <v>2455</v>
      </c>
      <c r="M8" s="93" t="s">
        <v>2437</v>
      </c>
      <c r="N8" s="93" t="s">
        <v>2443</v>
      </c>
      <c r="O8" s="138" t="s">
        <v>2445</v>
      </c>
      <c r="P8" s="143"/>
      <c r="Q8" s="134" t="s">
        <v>2455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3336035700</v>
      </c>
      <c r="C9" s="94">
        <v>44462.467581018522</v>
      </c>
      <c r="D9" s="94" t="s">
        <v>2440</v>
      </c>
      <c r="E9" s="136">
        <v>620</v>
      </c>
      <c r="F9" s="138" t="str">
        <f>VLOOKUP(E9,VIP!$A$2:$O16207,2,0)</f>
        <v>DRBR620</v>
      </c>
      <c r="G9" s="138" t="str">
        <f>VLOOKUP(E9,'LISTADO ATM'!$A$2:$B$900,2,0)</f>
        <v xml:space="preserve">ATM Ministerio de Medio Ambiente </v>
      </c>
      <c r="H9" s="138" t="str">
        <f>VLOOKUP(E9,VIP!$A$2:$O21168,7,FALSE)</f>
        <v>Si</v>
      </c>
      <c r="I9" s="138" t="str">
        <f>VLOOKUP(E9,VIP!$A$2:$O13133,8,FALSE)</f>
        <v>No</v>
      </c>
      <c r="J9" s="138" t="str">
        <f>VLOOKUP(E9,VIP!$A$2:$O13083,8,FALSE)</f>
        <v>No</v>
      </c>
      <c r="K9" s="138" t="str">
        <f>VLOOKUP(E9,VIP!$A$2:$O16657,6,0)</f>
        <v>NO</v>
      </c>
      <c r="L9" s="143" t="s">
        <v>2433</v>
      </c>
      <c r="M9" s="93" t="s">
        <v>2437</v>
      </c>
      <c r="N9" s="93" t="s">
        <v>2700</v>
      </c>
      <c r="O9" s="138" t="s">
        <v>2444</v>
      </c>
      <c r="P9" s="143"/>
      <c r="Q9" s="134" t="s">
        <v>2433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3336035837</v>
      </c>
      <c r="C10" s="94">
        <v>44462.512280092589</v>
      </c>
      <c r="D10" s="94" t="s">
        <v>2174</v>
      </c>
      <c r="E10" s="136">
        <v>686</v>
      </c>
      <c r="F10" s="138" t="str">
        <f>VLOOKUP(E10,VIP!$A$2:$O16179,2,0)</f>
        <v>DRBR686</v>
      </c>
      <c r="G10" s="138" t="str">
        <f>VLOOKUP(E10,'LISTADO ATM'!$A$2:$B$900,2,0)</f>
        <v>ATM Autoservicio Oficina Máximo Gómez</v>
      </c>
      <c r="H10" s="138" t="str">
        <f>VLOOKUP(E10,VIP!$A$2:$O21140,7,FALSE)</f>
        <v>Si</v>
      </c>
      <c r="I10" s="138" t="str">
        <f>VLOOKUP(E10,VIP!$A$2:$O13105,8,FALSE)</f>
        <v>Si</v>
      </c>
      <c r="J10" s="138" t="str">
        <f>VLOOKUP(E10,VIP!$A$2:$O13055,8,FALSE)</f>
        <v>Si</v>
      </c>
      <c r="K10" s="138" t="str">
        <f>VLOOKUP(E10,VIP!$A$2:$O16629,6,0)</f>
        <v>NO</v>
      </c>
      <c r="L10" s="143" t="s">
        <v>2629</v>
      </c>
      <c r="M10" s="93" t="s">
        <v>2437</v>
      </c>
      <c r="N10" s="93" t="s">
        <v>2627</v>
      </c>
      <c r="O10" s="138" t="s">
        <v>2445</v>
      </c>
      <c r="P10" s="143"/>
      <c r="Q10" s="134" t="s">
        <v>2629</v>
      </c>
    </row>
    <row r="11" spans="1:17" s="119" customFormat="1" ht="18" x14ac:dyDescent="0.25">
      <c r="A11" s="138" t="str">
        <f>VLOOKUP(E11,'LISTADO ATM'!$A$2:$C$901,3,0)</f>
        <v>NORTE</v>
      </c>
      <c r="B11" s="144">
        <v>3336035844</v>
      </c>
      <c r="C11" s="94">
        <v>44462.515370370369</v>
      </c>
      <c r="D11" s="94" t="s">
        <v>2175</v>
      </c>
      <c r="E11" s="136">
        <v>668</v>
      </c>
      <c r="F11" s="138" t="str">
        <f>VLOOKUP(E11,VIP!$A$2:$O16176,2,0)</f>
        <v>DRBR668</v>
      </c>
      <c r="G11" s="138" t="str">
        <f>VLOOKUP(E11,'LISTADO ATM'!$A$2:$B$900,2,0)</f>
        <v>ATM Hospital HEMMI (Santiago)</v>
      </c>
      <c r="H11" s="138" t="str">
        <f>VLOOKUP(E11,VIP!$A$2:$O21137,7,FALSE)</f>
        <v>N/A</v>
      </c>
      <c r="I11" s="138" t="str">
        <f>VLOOKUP(E11,VIP!$A$2:$O13102,8,FALSE)</f>
        <v>N/A</v>
      </c>
      <c r="J11" s="138" t="str">
        <f>VLOOKUP(E11,VIP!$A$2:$O13052,8,FALSE)</f>
        <v>N/A</v>
      </c>
      <c r="K11" s="138" t="str">
        <f>VLOOKUP(E11,VIP!$A$2:$O16626,6,0)</f>
        <v>N/A</v>
      </c>
      <c r="L11" s="143" t="s">
        <v>2629</v>
      </c>
      <c r="M11" s="93" t="s">
        <v>2437</v>
      </c>
      <c r="N11" s="93" t="s">
        <v>2443</v>
      </c>
      <c r="O11" s="138" t="s">
        <v>2628</v>
      </c>
      <c r="P11" s="143"/>
      <c r="Q11" s="134" t="s">
        <v>2629</v>
      </c>
    </row>
    <row r="12" spans="1:17" s="119" customFormat="1" ht="18" x14ac:dyDescent="0.25">
      <c r="A12" s="138" t="str">
        <f>VLOOKUP(E12,'LISTADO ATM'!$A$2:$C$901,3,0)</f>
        <v>DISTRITO NACIONAL</v>
      </c>
      <c r="B12" s="144">
        <v>3336035911</v>
      </c>
      <c r="C12" s="94">
        <v>44462.566307870373</v>
      </c>
      <c r="D12" s="94" t="s">
        <v>2174</v>
      </c>
      <c r="E12" s="136">
        <v>710</v>
      </c>
      <c r="F12" s="138" t="str">
        <f>VLOOKUP(E12,VIP!$A$2:$O16180,2,0)</f>
        <v>DRBR506</v>
      </c>
      <c r="G12" s="138" t="str">
        <f>VLOOKUP(E12,'LISTADO ATM'!$A$2:$B$900,2,0)</f>
        <v xml:space="preserve">ATM S/M Soberano </v>
      </c>
      <c r="H12" s="138" t="str">
        <f>VLOOKUP(E12,VIP!$A$2:$O21141,7,FALSE)</f>
        <v>Si</v>
      </c>
      <c r="I12" s="138" t="str">
        <f>VLOOKUP(E12,VIP!$A$2:$O13106,8,FALSE)</f>
        <v>Si</v>
      </c>
      <c r="J12" s="138" t="str">
        <f>VLOOKUP(E12,VIP!$A$2:$O13056,8,FALSE)</f>
        <v>Si</v>
      </c>
      <c r="K12" s="138" t="str">
        <f>VLOOKUP(E12,VIP!$A$2:$O16630,6,0)</f>
        <v>NO</v>
      </c>
      <c r="L12" s="143" t="s">
        <v>2629</v>
      </c>
      <c r="M12" s="93" t="s">
        <v>2437</v>
      </c>
      <c r="N12" s="93" t="s">
        <v>2627</v>
      </c>
      <c r="O12" s="138" t="s">
        <v>2445</v>
      </c>
      <c r="P12" s="143"/>
      <c r="Q12" s="134" t="s">
        <v>2629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3336035926</v>
      </c>
      <c r="C13" s="94">
        <v>44462.5783912037</v>
      </c>
      <c r="D13" s="94" t="s">
        <v>2174</v>
      </c>
      <c r="E13" s="136">
        <v>336</v>
      </c>
      <c r="F13" s="138" t="str">
        <f>VLOOKUP(E13,VIP!$A$2:$O16175,2,0)</f>
        <v>DRBR336</v>
      </c>
      <c r="G13" s="138" t="str">
        <f>VLOOKUP(E13,'LISTADO ATM'!$A$2:$B$900,2,0)</f>
        <v>ATM Instituto Nacional de Cancer (incart)</v>
      </c>
      <c r="H13" s="138" t="str">
        <f>VLOOKUP(E13,VIP!$A$2:$O21136,7,FALSE)</f>
        <v>Si</v>
      </c>
      <c r="I13" s="138" t="str">
        <f>VLOOKUP(E13,VIP!$A$2:$O13101,8,FALSE)</f>
        <v>Si</v>
      </c>
      <c r="J13" s="138" t="str">
        <f>VLOOKUP(E13,VIP!$A$2:$O13051,8,FALSE)</f>
        <v>Si</v>
      </c>
      <c r="K13" s="138" t="str">
        <f>VLOOKUP(E13,VIP!$A$2:$O16625,6,0)</f>
        <v>NO</v>
      </c>
      <c r="L13" s="143" t="s">
        <v>2629</v>
      </c>
      <c r="M13" s="93" t="s">
        <v>2437</v>
      </c>
      <c r="N13" s="93" t="s">
        <v>2627</v>
      </c>
      <c r="O13" s="138" t="s">
        <v>2445</v>
      </c>
      <c r="P13" s="143"/>
      <c r="Q13" s="134" t="s">
        <v>2629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3336035936</v>
      </c>
      <c r="C14" s="94">
        <v>44462.587731481479</v>
      </c>
      <c r="D14" s="94" t="s">
        <v>2174</v>
      </c>
      <c r="E14" s="136">
        <v>685</v>
      </c>
      <c r="F14" s="138" t="str">
        <f>VLOOKUP(E14,VIP!$A$2:$O16178,2,0)</f>
        <v>DRBR685</v>
      </c>
      <c r="G14" s="138" t="str">
        <f>VLOOKUP(E14,'LISTADO ATM'!$A$2:$B$900,2,0)</f>
        <v>ATM Autoservicio UASD</v>
      </c>
      <c r="H14" s="138" t="str">
        <f>VLOOKUP(E14,VIP!$A$2:$O21139,7,FALSE)</f>
        <v>NO</v>
      </c>
      <c r="I14" s="138" t="str">
        <f>VLOOKUP(E14,VIP!$A$2:$O13104,8,FALSE)</f>
        <v>SI</v>
      </c>
      <c r="J14" s="138" t="str">
        <f>VLOOKUP(E14,VIP!$A$2:$O13054,8,FALSE)</f>
        <v>SI</v>
      </c>
      <c r="K14" s="138" t="str">
        <f>VLOOKUP(E14,VIP!$A$2:$O16628,6,0)</f>
        <v>NO</v>
      </c>
      <c r="L14" s="143" t="s">
        <v>2629</v>
      </c>
      <c r="M14" s="93" t="s">
        <v>2437</v>
      </c>
      <c r="N14" s="93" t="s">
        <v>2627</v>
      </c>
      <c r="O14" s="138" t="s">
        <v>2445</v>
      </c>
      <c r="P14" s="143"/>
      <c r="Q14" s="134" t="s">
        <v>2629</v>
      </c>
    </row>
    <row r="15" spans="1:17" s="119" customFormat="1" ht="18" x14ac:dyDescent="0.25">
      <c r="A15" s="138" t="str">
        <f>VLOOKUP(E15,'LISTADO ATM'!$A$2:$C$901,3,0)</f>
        <v>SUR</v>
      </c>
      <c r="B15" s="144">
        <v>3336036304</v>
      </c>
      <c r="C15" s="94">
        <v>44462.656412037039</v>
      </c>
      <c r="D15" s="94" t="s">
        <v>2174</v>
      </c>
      <c r="E15" s="136">
        <v>584</v>
      </c>
      <c r="F15" s="138" t="str">
        <f>VLOOKUP(E15,VIP!$A$2:$O16302,2,0)</f>
        <v>DRBR404</v>
      </c>
      <c r="G15" s="138" t="str">
        <f>VLOOKUP(E15,'LISTADO ATM'!$A$2:$B$900,2,0)</f>
        <v xml:space="preserve">ATM Oficina San Cristóbal I </v>
      </c>
      <c r="H15" s="138" t="str">
        <f>VLOOKUP(E15,VIP!$A$2:$O21263,7,FALSE)</f>
        <v>Si</v>
      </c>
      <c r="I15" s="138" t="str">
        <f>VLOOKUP(E15,VIP!$A$2:$O13228,8,FALSE)</f>
        <v>Si</v>
      </c>
      <c r="J15" s="138" t="str">
        <f>VLOOKUP(E15,VIP!$A$2:$O13178,8,FALSE)</f>
        <v>Si</v>
      </c>
      <c r="K15" s="138" t="str">
        <f>VLOOKUP(E15,VIP!$A$2:$O16752,6,0)</f>
        <v>SI</v>
      </c>
      <c r="L15" s="143" t="s">
        <v>2455</v>
      </c>
      <c r="M15" s="93" t="s">
        <v>2437</v>
      </c>
      <c r="N15" s="93" t="s">
        <v>2443</v>
      </c>
      <c r="O15" s="138" t="s">
        <v>2445</v>
      </c>
      <c r="P15" s="143"/>
      <c r="Q15" s="134" t="s">
        <v>2455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3336036175</v>
      </c>
      <c r="C16" s="94">
        <v>44462.668055555558</v>
      </c>
      <c r="D16" s="94" t="s">
        <v>2174</v>
      </c>
      <c r="E16" s="136">
        <v>43</v>
      </c>
      <c r="F16" s="138" t="str">
        <f>VLOOKUP(E16,VIP!$A$2:$O16290,2,0)</f>
        <v>DRBR043</v>
      </c>
      <c r="G16" s="138" t="str">
        <f>VLOOKUP(E16,'LISTADO ATM'!$A$2:$B$900,2,0)</f>
        <v xml:space="preserve">ATM Zona Franca San Isidro </v>
      </c>
      <c r="H16" s="138" t="str">
        <f>VLOOKUP(E16,VIP!$A$2:$O21251,7,FALSE)</f>
        <v>Si</v>
      </c>
      <c r="I16" s="138" t="str">
        <f>VLOOKUP(E16,VIP!$A$2:$O13216,8,FALSE)</f>
        <v>No</v>
      </c>
      <c r="J16" s="138" t="str">
        <f>VLOOKUP(E16,VIP!$A$2:$O13166,8,FALSE)</f>
        <v>No</v>
      </c>
      <c r="K16" s="138" t="str">
        <f>VLOOKUP(E16,VIP!$A$2:$O16740,6,0)</f>
        <v>NO</v>
      </c>
      <c r="L16" s="143" t="s">
        <v>2455</v>
      </c>
      <c r="M16" s="93" t="s">
        <v>2437</v>
      </c>
      <c r="N16" s="93" t="s">
        <v>2443</v>
      </c>
      <c r="O16" s="138" t="s">
        <v>2445</v>
      </c>
      <c r="P16" s="143"/>
      <c r="Q16" s="134" t="s">
        <v>2455</v>
      </c>
    </row>
    <row r="17" spans="1:17" s="119" customFormat="1" ht="18" x14ac:dyDescent="0.25">
      <c r="A17" s="138" t="str">
        <f>VLOOKUP(E17,'LISTADO ATM'!$A$2:$C$901,3,0)</f>
        <v>DISTRITO NACIONAL</v>
      </c>
      <c r="B17" s="144">
        <v>3336036213</v>
      </c>
      <c r="C17" s="94">
        <v>44462.668379629627</v>
      </c>
      <c r="D17" s="94" t="s">
        <v>2459</v>
      </c>
      <c r="E17" s="136">
        <v>24</v>
      </c>
      <c r="F17" s="138" t="str">
        <f>VLOOKUP(E17,VIP!$A$2:$O16228,2,0)</f>
        <v>DRBR024</v>
      </c>
      <c r="G17" s="138" t="str">
        <f>VLOOKUP(E17,'LISTADO ATM'!$A$2:$B$900,2,0)</f>
        <v xml:space="preserve">ATM Oficina Eusebio Manzueta </v>
      </c>
      <c r="H17" s="138" t="str">
        <f>VLOOKUP(E17,VIP!$A$2:$O21189,7,FALSE)</f>
        <v>No</v>
      </c>
      <c r="I17" s="138" t="str">
        <f>VLOOKUP(E17,VIP!$A$2:$O13154,8,FALSE)</f>
        <v>No</v>
      </c>
      <c r="J17" s="138" t="str">
        <f>VLOOKUP(E17,VIP!$A$2:$O13104,8,FALSE)</f>
        <v>No</v>
      </c>
      <c r="K17" s="138" t="str">
        <f>VLOOKUP(E17,VIP!$A$2:$O16678,6,0)</f>
        <v>NO</v>
      </c>
      <c r="L17" s="143" t="s">
        <v>2409</v>
      </c>
      <c r="M17" s="93" t="s">
        <v>2437</v>
      </c>
      <c r="N17" s="93" t="s">
        <v>2443</v>
      </c>
      <c r="O17" s="138" t="s">
        <v>2630</v>
      </c>
      <c r="P17" s="143"/>
      <c r="Q17" s="134" t="s">
        <v>2409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3336036214</v>
      </c>
      <c r="C18" s="94">
        <v>44462.68550925926</v>
      </c>
      <c r="D18" s="94" t="s">
        <v>2459</v>
      </c>
      <c r="E18" s="136">
        <v>23</v>
      </c>
      <c r="F18" s="138" t="str">
        <f>VLOOKUP(E18,VIP!$A$2:$O16227,2,0)</f>
        <v>DRBR023</v>
      </c>
      <c r="G18" s="138" t="str">
        <f>VLOOKUP(E18,'LISTADO ATM'!$A$2:$B$900,2,0)</f>
        <v xml:space="preserve">ATM Oficina México </v>
      </c>
      <c r="H18" s="138" t="str">
        <f>VLOOKUP(E18,VIP!$A$2:$O21188,7,FALSE)</f>
        <v>Si</v>
      </c>
      <c r="I18" s="138" t="str">
        <f>VLOOKUP(E18,VIP!$A$2:$O13153,8,FALSE)</f>
        <v>Si</v>
      </c>
      <c r="J18" s="138" t="str">
        <f>VLOOKUP(E18,VIP!$A$2:$O13103,8,FALSE)</f>
        <v>Si</v>
      </c>
      <c r="K18" s="138" t="str">
        <f>VLOOKUP(E18,VIP!$A$2:$O16677,6,0)</f>
        <v>NO</v>
      </c>
      <c r="L18" s="143" t="s">
        <v>2409</v>
      </c>
      <c r="M18" s="93" t="s">
        <v>2437</v>
      </c>
      <c r="N18" s="93" t="s">
        <v>2443</v>
      </c>
      <c r="O18" s="138" t="s">
        <v>2630</v>
      </c>
      <c r="P18" s="143"/>
      <c r="Q18" s="134" t="s">
        <v>2409</v>
      </c>
    </row>
    <row r="19" spans="1:17" s="119" customFormat="1" ht="18" x14ac:dyDescent="0.25">
      <c r="A19" s="138" t="str">
        <f>VLOOKUP(E19,'LISTADO ATM'!$A$2:$C$901,3,0)</f>
        <v>DISTRITO NACIONAL</v>
      </c>
      <c r="B19" s="144">
        <v>3336036284</v>
      </c>
      <c r="C19" s="94">
        <v>44462.686759259261</v>
      </c>
      <c r="D19" s="94" t="s">
        <v>2440</v>
      </c>
      <c r="E19" s="136">
        <v>573</v>
      </c>
      <c r="F19" s="138" t="str">
        <f>VLOOKUP(E19,VIP!$A$2:$O16260,2,0)</f>
        <v>DRBR038</v>
      </c>
      <c r="G19" s="138" t="str">
        <f>VLOOKUP(E19,'LISTADO ATM'!$A$2:$B$900,2,0)</f>
        <v xml:space="preserve">ATM IDSS </v>
      </c>
      <c r="H19" s="138" t="str">
        <f>VLOOKUP(E19,VIP!$A$2:$O21221,7,FALSE)</f>
        <v>Si</v>
      </c>
      <c r="I19" s="138" t="str">
        <f>VLOOKUP(E19,VIP!$A$2:$O13186,8,FALSE)</f>
        <v>Si</v>
      </c>
      <c r="J19" s="138" t="str">
        <f>VLOOKUP(E19,VIP!$A$2:$O13136,8,FALSE)</f>
        <v>Si</v>
      </c>
      <c r="K19" s="138" t="str">
        <f>VLOOKUP(E19,VIP!$A$2:$O16710,6,0)</f>
        <v>NO</v>
      </c>
      <c r="L19" s="143" t="s">
        <v>2409</v>
      </c>
      <c r="M19" s="93" t="s">
        <v>2437</v>
      </c>
      <c r="N19" s="93" t="s">
        <v>2443</v>
      </c>
      <c r="O19" s="138" t="s">
        <v>2444</v>
      </c>
      <c r="P19" s="143"/>
      <c r="Q19" s="134" t="s">
        <v>2409</v>
      </c>
    </row>
    <row r="20" spans="1:17" s="119" customFormat="1" ht="18" x14ac:dyDescent="0.25">
      <c r="A20" s="138" t="str">
        <f>VLOOKUP(E20,'LISTADO ATM'!$A$2:$C$901,3,0)</f>
        <v>DISTRITO NACIONAL</v>
      </c>
      <c r="B20" s="144">
        <v>3336036298</v>
      </c>
      <c r="C20" s="94">
        <v>44462.783333333333</v>
      </c>
      <c r="D20" s="94" t="s">
        <v>2174</v>
      </c>
      <c r="E20" s="136">
        <v>618</v>
      </c>
      <c r="F20" s="138" t="str">
        <f>VLOOKUP(E20,VIP!$A$2:$O16184,2,0)</f>
        <v>DRBR618</v>
      </c>
      <c r="G20" s="138" t="str">
        <f>VLOOKUP(E20,'LISTADO ATM'!$A$2:$B$900,2,0)</f>
        <v xml:space="preserve">ATM Bienes Nacionales </v>
      </c>
      <c r="H20" s="138" t="str">
        <f>VLOOKUP(E20,VIP!$A$2:$O21145,7,FALSE)</f>
        <v>Si</v>
      </c>
      <c r="I20" s="138" t="str">
        <f>VLOOKUP(E20,VIP!$A$2:$O13110,8,FALSE)</f>
        <v>Si</v>
      </c>
      <c r="J20" s="138" t="str">
        <f>VLOOKUP(E20,VIP!$A$2:$O13060,8,FALSE)</f>
        <v>Si</v>
      </c>
      <c r="K20" s="138" t="str">
        <f>VLOOKUP(E20,VIP!$A$2:$O16634,6,0)</f>
        <v>NO</v>
      </c>
      <c r="L20" s="143" t="s">
        <v>2238</v>
      </c>
      <c r="M20" s="93" t="s">
        <v>2437</v>
      </c>
      <c r="N20" s="93" t="s">
        <v>2443</v>
      </c>
      <c r="O20" s="138" t="s">
        <v>2445</v>
      </c>
      <c r="P20" s="143"/>
      <c r="Q20" s="93" t="s">
        <v>2238</v>
      </c>
    </row>
    <row r="21" spans="1:17" s="119" customFormat="1" ht="18" x14ac:dyDescent="0.25">
      <c r="A21" s="138" t="str">
        <f>VLOOKUP(E21,'LISTADO ATM'!$A$2:$C$901,3,0)</f>
        <v>DISTRITO NACIONAL</v>
      </c>
      <c r="B21" s="144">
        <v>3336036301</v>
      </c>
      <c r="C21" s="94">
        <v>44462.826481481483</v>
      </c>
      <c r="D21" s="94" t="s">
        <v>2174</v>
      </c>
      <c r="E21" s="136">
        <v>932</v>
      </c>
      <c r="F21" s="138" t="str">
        <f>VLOOKUP(E21,VIP!$A$2:$O16171,2,0)</f>
        <v>DRBR01E</v>
      </c>
      <c r="G21" s="138" t="str">
        <f>VLOOKUP(E21,'LISTADO ATM'!$A$2:$B$900,2,0)</f>
        <v xml:space="preserve">ATM Banco Agrícola </v>
      </c>
      <c r="H21" s="138" t="str">
        <f>VLOOKUP(E21,VIP!$A$2:$O21132,7,FALSE)</f>
        <v>Si</v>
      </c>
      <c r="I21" s="138" t="str">
        <f>VLOOKUP(E21,VIP!$A$2:$O13097,8,FALSE)</f>
        <v>Si</v>
      </c>
      <c r="J21" s="138" t="str">
        <f>VLOOKUP(E21,VIP!$A$2:$O13047,8,FALSE)</f>
        <v>Si</v>
      </c>
      <c r="K21" s="138" t="str">
        <f>VLOOKUP(E21,VIP!$A$2:$O16621,6,0)</f>
        <v>NO</v>
      </c>
      <c r="L21" s="143" t="s">
        <v>2212</v>
      </c>
      <c r="M21" s="93" t="s">
        <v>2437</v>
      </c>
      <c r="N21" s="93" t="s">
        <v>2443</v>
      </c>
      <c r="O21" s="138" t="s">
        <v>2445</v>
      </c>
      <c r="P21" s="143"/>
      <c r="Q21" s="134" t="s">
        <v>2212</v>
      </c>
    </row>
    <row r="22" spans="1:17" s="119" customFormat="1" ht="21" customHeight="1" x14ac:dyDescent="0.25">
      <c r="A22" s="138" t="str">
        <f>VLOOKUP(E22,'LISTADO ATM'!$A$2:$C$901,3,0)</f>
        <v>DISTRITO NACIONAL</v>
      </c>
      <c r="B22" s="144">
        <v>3336036367</v>
      </c>
      <c r="C22" s="94">
        <v>44462.891006944446</v>
      </c>
      <c r="D22" s="94" t="s">
        <v>2174</v>
      </c>
      <c r="E22" s="136">
        <v>943</v>
      </c>
      <c r="F22" s="138" t="str">
        <f>VLOOKUP(E22,VIP!$A$2:$O16172,2,0)</f>
        <v>DRBR16K</v>
      </c>
      <c r="G22" s="138" t="str">
        <f>VLOOKUP(E22,'LISTADO ATM'!$A$2:$B$900,2,0)</f>
        <v xml:space="preserve">ATM Oficina Tránsito Terreste </v>
      </c>
      <c r="H22" s="138" t="str">
        <f>VLOOKUP(E22,VIP!$A$2:$O21133,7,FALSE)</f>
        <v>Si</v>
      </c>
      <c r="I22" s="138" t="str">
        <f>VLOOKUP(E22,VIP!$A$2:$O13098,8,FALSE)</f>
        <v>Si</v>
      </c>
      <c r="J22" s="138" t="str">
        <f>VLOOKUP(E22,VIP!$A$2:$O13048,8,FALSE)</f>
        <v>Si</v>
      </c>
      <c r="K22" s="138" t="str">
        <f>VLOOKUP(E22,VIP!$A$2:$O16622,6,0)</f>
        <v>NO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134" t="s">
        <v>2212</v>
      </c>
    </row>
    <row r="23" spans="1:17" s="119" customFormat="1" ht="21" customHeight="1" x14ac:dyDescent="0.25">
      <c r="A23" s="138" t="str">
        <f>VLOOKUP(E23,'LISTADO ATM'!$A$2:$C$901,3,0)</f>
        <v>DISTRITO NACIONAL</v>
      </c>
      <c r="B23" s="144">
        <v>3336036371</v>
      </c>
      <c r="C23" s="94">
        <v>44462.897557870368</v>
      </c>
      <c r="D23" s="94" t="s">
        <v>2174</v>
      </c>
      <c r="E23" s="136">
        <v>224</v>
      </c>
      <c r="F23" s="138" t="str">
        <f>VLOOKUP(E23,VIP!$A$2:$O16150,2,0)</f>
        <v>DRBR224</v>
      </c>
      <c r="G23" s="138" t="str">
        <f>VLOOKUP(E23,'LISTADO ATM'!$A$2:$B$900,2,0)</f>
        <v xml:space="preserve">ATM S/M Nacional El Millón (Núñez de Cáceres) </v>
      </c>
      <c r="H23" s="138" t="str">
        <f>VLOOKUP(E23,VIP!$A$2:$O21111,7,FALSE)</f>
        <v>Si</v>
      </c>
      <c r="I23" s="138" t="str">
        <f>VLOOKUP(E23,VIP!$A$2:$O13076,8,FALSE)</f>
        <v>Si</v>
      </c>
      <c r="J23" s="138" t="str">
        <f>VLOOKUP(E23,VIP!$A$2:$O13026,8,FALSE)</f>
        <v>Si</v>
      </c>
      <c r="K23" s="138" t="str">
        <f>VLOOKUP(E23,VIP!$A$2:$O16600,6,0)</f>
        <v>SI</v>
      </c>
      <c r="L23" s="143" t="s">
        <v>2212</v>
      </c>
      <c r="M23" s="93" t="s">
        <v>2437</v>
      </c>
      <c r="N23" s="93" t="s">
        <v>2443</v>
      </c>
      <c r="O23" s="138" t="s">
        <v>2445</v>
      </c>
      <c r="P23" s="143"/>
      <c r="Q23" s="134" t="s">
        <v>2212</v>
      </c>
    </row>
    <row r="24" spans="1:17" s="119" customFormat="1" ht="21" customHeight="1" x14ac:dyDescent="0.25">
      <c r="A24" s="138" t="str">
        <f>VLOOKUP(E24,'LISTADO ATM'!$A$2:$C$901,3,0)</f>
        <v>DISTRITO NACIONAL</v>
      </c>
      <c r="B24" s="144">
        <v>3336036372</v>
      </c>
      <c r="C24" s="94">
        <v>44462.899050925924</v>
      </c>
      <c r="D24" s="94" t="s">
        <v>2174</v>
      </c>
      <c r="E24" s="136">
        <v>232</v>
      </c>
      <c r="F24" s="138" t="str">
        <f>VLOOKUP(E24,VIP!$A$2:$O16151,2,0)</f>
        <v>DRBR232</v>
      </c>
      <c r="G24" s="138" t="str">
        <f>VLOOKUP(E24,'LISTADO ATM'!$A$2:$B$900,2,0)</f>
        <v xml:space="preserve">ATM S/M Nacional Charles de Gaulle </v>
      </c>
      <c r="H24" s="138" t="str">
        <f>VLOOKUP(E24,VIP!$A$2:$O21112,7,FALSE)</f>
        <v>Si</v>
      </c>
      <c r="I24" s="138" t="str">
        <f>VLOOKUP(E24,VIP!$A$2:$O13077,8,FALSE)</f>
        <v>Si</v>
      </c>
      <c r="J24" s="138" t="str">
        <f>VLOOKUP(E24,VIP!$A$2:$O13027,8,FALSE)</f>
        <v>Si</v>
      </c>
      <c r="K24" s="138" t="str">
        <f>VLOOKUP(E24,VIP!$A$2:$O16601,6,0)</f>
        <v>SI</v>
      </c>
      <c r="L24" s="143" t="s">
        <v>2212</v>
      </c>
      <c r="M24" s="93" t="s">
        <v>2437</v>
      </c>
      <c r="N24" s="93" t="s">
        <v>2443</v>
      </c>
      <c r="O24" s="138" t="s">
        <v>2445</v>
      </c>
      <c r="P24" s="143"/>
      <c r="Q24" s="134" t="s">
        <v>2212</v>
      </c>
    </row>
    <row r="25" spans="1:17" s="119" customFormat="1" ht="21" customHeight="1" x14ac:dyDescent="0.25">
      <c r="A25" s="138" t="str">
        <f>VLOOKUP(E25,'LISTADO ATM'!$A$2:$C$901,3,0)</f>
        <v>DISTRITO NACIONAL</v>
      </c>
      <c r="B25" s="144">
        <v>3336036373</v>
      </c>
      <c r="C25" s="94">
        <v>44462.901203703703</v>
      </c>
      <c r="D25" s="94" t="s">
        <v>2174</v>
      </c>
      <c r="E25" s="136">
        <v>244</v>
      </c>
      <c r="F25" s="138" t="str">
        <f>VLOOKUP(E25,VIP!$A$2:$O16152,2,0)</f>
        <v>DRBR244</v>
      </c>
      <c r="G25" s="138" t="str">
        <f>VLOOKUP(E25,'LISTADO ATM'!$A$2:$B$900,2,0)</f>
        <v xml:space="preserve">ATM Ministerio de Hacienda (antiguo Finanzas) </v>
      </c>
      <c r="H25" s="138" t="str">
        <f>VLOOKUP(E25,VIP!$A$2:$O21113,7,FALSE)</f>
        <v>Si</v>
      </c>
      <c r="I25" s="138" t="str">
        <f>VLOOKUP(E25,VIP!$A$2:$O13078,8,FALSE)</f>
        <v>Si</v>
      </c>
      <c r="J25" s="138" t="str">
        <f>VLOOKUP(E25,VIP!$A$2:$O13028,8,FALSE)</f>
        <v>Si</v>
      </c>
      <c r="K25" s="138" t="str">
        <f>VLOOKUP(E25,VIP!$A$2:$O16602,6,0)</f>
        <v>NO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134" t="s">
        <v>2212</v>
      </c>
    </row>
    <row r="26" spans="1:17" s="119" customFormat="1" ht="21" customHeight="1" x14ac:dyDescent="0.25">
      <c r="A26" s="138" t="str">
        <f>VLOOKUP(E26,'LISTADO ATM'!$A$2:$C$901,3,0)</f>
        <v>DISTRITO NACIONAL</v>
      </c>
      <c r="B26" s="144">
        <v>3336036377</v>
      </c>
      <c r="C26" s="94">
        <v>44462.919502314813</v>
      </c>
      <c r="D26" s="94" t="s">
        <v>2459</v>
      </c>
      <c r="E26" s="136">
        <v>354</v>
      </c>
      <c r="F26" s="138" t="str">
        <f>VLOOKUP(E26,VIP!$A$2:$O16250,2,0)</f>
        <v>DRBR354</v>
      </c>
      <c r="G26" s="138" t="str">
        <f>VLOOKUP(E26,'LISTADO ATM'!$A$2:$B$900,2,0)</f>
        <v xml:space="preserve">ATM Oficina Núñez de Cáceres II </v>
      </c>
      <c r="H26" s="138" t="str">
        <f>VLOOKUP(E26,VIP!$A$2:$O21211,7,FALSE)</f>
        <v>Si</v>
      </c>
      <c r="I26" s="138" t="str">
        <f>VLOOKUP(E26,VIP!$A$2:$O13176,8,FALSE)</f>
        <v>Si</v>
      </c>
      <c r="J26" s="138" t="str">
        <f>VLOOKUP(E26,VIP!$A$2:$O13126,8,FALSE)</f>
        <v>Si</v>
      </c>
      <c r="K26" s="138" t="str">
        <f>VLOOKUP(E26,VIP!$A$2:$O16700,6,0)</f>
        <v>NO</v>
      </c>
      <c r="L26" s="143" t="s">
        <v>2409</v>
      </c>
      <c r="M26" s="93" t="s">
        <v>2437</v>
      </c>
      <c r="N26" s="93" t="s">
        <v>2443</v>
      </c>
      <c r="O26" s="138" t="s">
        <v>2630</v>
      </c>
      <c r="P26" s="143"/>
      <c r="Q26" s="134" t="s">
        <v>2409</v>
      </c>
    </row>
    <row r="27" spans="1:17" s="119" customFormat="1" ht="21" customHeight="1" x14ac:dyDescent="0.25">
      <c r="A27" s="138" t="str">
        <f>VLOOKUP(E27,'LISTADO ATM'!$A$2:$C$901,3,0)</f>
        <v>SUR</v>
      </c>
      <c r="B27" s="144">
        <v>3336036389</v>
      </c>
      <c r="C27" s="94">
        <v>44462.936932870369</v>
      </c>
      <c r="D27" s="94" t="s">
        <v>2174</v>
      </c>
      <c r="E27" s="136">
        <v>252</v>
      </c>
      <c r="F27" s="138" t="str">
        <f>VLOOKUP(E27,VIP!$A$2:$O16153,2,0)</f>
        <v>DRBR252</v>
      </c>
      <c r="G27" s="138" t="str">
        <f>VLOOKUP(E27,'LISTADO ATM'!$A$2:$B$900,2,0)</f>
        <v xml:space="preserve">ATM Banco Agrícola (Barahona) </v>
      </c>
      <c r="H27" s="138" t="str">
        <f>VLOOKUP(E27,VIP!$A$2:$O21114,7,FALSE)</f>
        <v>Si</v>
      </c>
      <c r="I27" s="138" t="str">
        <f>VLOOKUP(E27,VIP!$A$2:$O13079,8,FALSE)</f>
        <v>Si</v>
      </c>
      <c r="J27" s="138" t="str">
        <f>VLOOKUP(E27,VIP!$A$2:$O13029,8,FALSE)</f>
        <v>Si</v>
      </c>
      <c r="K27" s="138" t="str">
        <f>VLOOKUP(E27,VIP!$A$2:$O16603,6,0)</f>
        <v>NO</v>
      </c>
      <c r="L27" s="143" t="s">
        <v>2212</v>
      </c>
      <c r="M27" s="93" t="s">
        <v>2437</v>
      </c>
      <c r="N27" s="93" t="s">
        <v>2443</v>
      </c>
      <c r="O27" s="138" t="s">
        <v>2445</v>
      </c>
      <c r="P27" s="143"/>
      <c r="Q27" s="134" t="s">
        <v>2212</v>
      </c>
    </row>
    <row r="28" spans="1:17" s="119" customFormat="1" ht="21" customHeight="1" x14ac:dyDescent="0.25">
      <c r="A28" s="138" t="str">
        <f>VLOOKUP(E28,'LISTADO ATM'!$A$2:$C$901,3,0)</f>
        <v>DISTRITO NACIONAL</v>
      </c>
      <c r="B28" s="144">
        <v>3336036399</v>
      </c>
      <c r="C28" s="94">
        <v>44463.029293981483</v>
      </c>
      <c r="D28" s="94" t="s">
        <v>2174</v>
      </c>
      <c r="E28" s="136">
        <v>349</v>
      </c>
      <c r="F28" s="138" t="str">
        <f>VLOOKUP(E28,VIP!$A$2:$O16222,2,0)</f>
        <v>DRBR349</v>
      </c>
      <c r="G28" s="138" t="str">
        <f>VLOOKUP(E28,'LISTADO ATM'!$A$2:$B$900,2,0)</f>
        <v>ATM SENASA</v>
      </c>
      <c r="H28" s="138" t="str">
        <f>VLOOKUP(E28,VIP!$A$2:$O21183,7,FALSE)</f>
        <v>Si</v>
      </c>
      <c r="I28" s="138" t="str">
        <f>VLOOKUP(E28,VIP!$A$2:$O13148,8,FALSE)</f>
        <v>Si</v>
      </c>
      <c r="J28" s="138" t="str">
        <f>VLOOKUP(E28,VIP!$A$2:$O13098,8,FALSE)</f>
        <v>Si</v>
      </c>
      <c r="K28" s="138" t="str">
        <f>VLOOKUP(E28,VIP!$A$2:$O16672,6,0)</f>
        <v>NO</v>
      </c>
      <c r="L28" s="143" t="s">
        <v>2626</v>
      </c>
      <c r="M28" s="93" t="s">
        <v>2437</v>
      </c>
      <c r="N28" s="93" t="s">
        <v>2443</v>
      </c>
      <c r="O28" s="138" t="s">
        <v>2445</v>
      </c>
      <c r="P28" s="143"/>
      <c r="Q28" s="134" t="s">
        <v>2626</v>
      </c>
    </row>
    <row r="29" spans="1:17" s="119" customFormat="1" ht="21" customHeight="1" x14ac:dyDescent="0.25">
      <c r="A29" s="138" t="str">
        <f>VLOOKUP(E29,'LISTADO ATM'!$A$2:$C$901,3,0)</f>
        <v>DISTRITO NACIONAL</v>
      </c>
      <c r="B29" s="144">
        <v>3336036400</v>
      </c>
      <c r="C29" s="94">
        <v>44463.030601851853</v>
      </c>
      <c r="D29" s="94" t="s">
        <v>2174</v>
      </c>
      <c r="E29" s="136">
        <v>568</v>
      </c>
      <c r="F29" s="138" t="str">
        <f>VLOOKUP(E29,VIP!$A$2:$O16183,2,0)</f>
        <v>DRBR01F</v>
      </c>
      <c r="G29" s="138" t="str">
        <f>VLOOKUP(E29,'LISTADO ATM'!$A$2:$B$900,2,0)</f>
        <v xml:space="preserve">ATM Ministerio de Educación </v>
      </c>
      <c r="H29" s="138" t="str">
        <f>VLOOKUP(E29,VIP!$A$2:$O21144,7,FALSE)</f>
        <v>Si</v>
      </c>
      <c r="I29" s="138" t="str">
        <f>VLOOKUP(E29,VIP!$A$2:$O13109,8,FALSE)</f>
        <v>Si</v>
      </c>
      <c r="J29" s="138" t="str">
        <f>VLOOKUP(E29,VIP!$A$2:$O13059,8,FALSE)</f>
        <v>Si</v>
      </c>
      <c r="K29" s="138" t="str">
        <f>VLOOKUP(E29,VIP!$A$2:$O16633,6,0)</f>
        <v>NO</v>
      </c>
      <c r="L29" s="143" t="s">
        <v>2238</v>
      </c>
      <c r="M29" s="93" t="s">
        <v>2437</v>
      </c>
      <c r="N29" s="93" t="s">
        <v>2443</v>
      </c>
      <c r="O29" s="138" t="s">
        <v>2445</v>
      </c>
      <c r="P29" s="143"/>
      <c r="Q29" s="93" t="s">
        <v>2238</v>
      </c>
    </row>
    <row r="30" spans="1:17" s="119" customFormat="1" ht="21" customHeight="1" x14ac:dyDescent="0.25">
      <c r="A30" s="138" t="str">
        <f>VLOOKUP(E30,'LISTADO ATM'!$A$2:$C$901,3,0)</f>
        <v>DISTRITO NACIONAL</v>
      </c>
      <c r="B30" s="144">
        <v>3336036404</v>
      </c>
      <c r="C30" s="94">
        <v>44463.096770833334</v>
      </c>
      <c r="D30" s="94" t="s">
        <v>2440</v>
      </c>
      <c r="E30" s="136">
        <v>36</v>
      </c>
      <c r="F30" s="138" t="str">
        <f>VLOOKUP(E30,VIP!$A$2:$O16229,2,0)</f>
        <v>DRBR036</v>
      </c>
      <c r="G30" s="138" t="str">
        <f>VLOOKUP(E30,'LISTADO ATM'!$A$2:$B$900,2,0)</f>
        <v xml:space="preserve">ATM Banco Central </v>
      </c>
      <c r="H30" s="138" t="str">
        <f>VLOOKUP(E30,VIP!$A$2:$O21190,7,FALSE)</f>
        <v>Si</v>
      </c>
      <c r="I30" s="138" t="str">
        <f>VLOOKUP(E30,VIP!$A$2:$O13155,8,FALSE)</f>
        <v>Si</v>
      </c>
      <c r="J30" s="138" t="str">
        <f>VLOOKUP(E30,VIP!$A$2:$O13105,8,FALSE)</f>
        <v>Si</v>
      </c>
      <c r="K30" s="138" t="str">
        <f>VLOOKUP(E30,VIP!$A$2:$O16679,6,0)</f>
        <v>SI</v>
      </c>
      <c r="L30" s="143" t="s">
        <v>2409</v>
      </c>
      <c r="M30" s="93" t="s">
        <v>2437</v>
      </c>
      <c r="N30" s="93" t="s">
        <v>2443</v>
      </c>
      <c r="O30" s="138" t="s">
        <v>2444</v>
      </c>
      <c r="P30" s="143"/>
      <c r="Q30" s="134" t="s">
        <v>2409</v>
      </c>
    </row>
    <row r="31" spans="1:17" s="119" customFormat="1" ht="21" customHeight="1" x14ac:dyDescent="0.25">
      <c r="A31" s="138" t="str">
        <f>VLOOKUP(E31,'LISTADO ATM'!$A$2:$C$901,3,0)</f>
        <v>ESTE</v>
      </c>
      <c r="B31" s="144">
        <v>3336036429</v>
      </c>
      <c r="C31" s="94">
        <v>44463.386782407404</v>
      </c>
      <c r="D31" s="94" t="s">
        <v>2174</v>
      </c>
      <c r="E31" s="136">
        <v>842</v>
      </c>
      <c r="F31" s="138" t="str">
        <f>VLOOKUP(E31,VIP!$A$2:$O16167,2,0)</f>
        <v>DRBR842</v>
      </c>
      <c r="G31" s="138" t="str">
        <f>VLOOKUP(E31,'LISTADO ATM'!$A$2:$B$900,2,0)</f>
        <v xml:space="preserve">ATM Plaza Orense II (La Romana) </v>
      </c>
      <c r="H31" s="138" t="str">
        <f>VLOOKUP(E31,VIP!$A$2:$O21128,7,FALSE)</f>
        <v>Si</v>
      </c>
      <c r="I31" s="138" t="str">
        <f>VLOOKUP(E31,VIP!$A$2:$O13093,8,FALSE)</f>
        <v>Si</v>
      </c>
      <c r="J31" s="138" t="str">
        <f>VLOOKUP(E31,VIP!$A$2:$O13043,8,FALSE)</f>
        <v>Si</v>
      </c>
      <c r="K31" s="138" t="str">
        <f>VLOOKUP(E31,VIP!$A$2:$O16617,6,0)</f>
        <v>NO</v>
      </c>
      <c r="L31" s="143" t="s">
        <v>2212</v>
      </c>
      <c r="M31" s="93" t="s">
        <v>2437</v>
      </c>
      <c r="N31" s="93" t="s">
        <v>2443</v>
      </c>
      <c r="O31" s="138" t="s">
        <v>2445</v>
      </c>
      <c r="P31" s="143"/>
      <c r="Q31" s="134" t="s">
        <v>2212</v>
      </c>
    </row>
    <row r="32" spans="1:17" s="119" customFormat="1" ht="21" customHeight="1" x14ac:dyDescent="0.25">
      <c r="A32" s="138" t="str">
        <f>VLOOKUP(E32,'LISTADO ATM'!$A$2:$C$901,3,0)</f>
        <v>NORTE</v>
      </c>
      <c r="B32" s="144">
        <v>3336036462</v>
      </c>
      <c r="C32" s="94">
        <v>44463.503958333335</v>
      </c>
      <c r="D32" s="94" t="s">
        <v>2612</v>
      </c>
      <c r="E32" s="136">
        <v>395</v>
      </c>
      <c r="F32" s="138" t="str">
        <f>VLOOKUP(E32,VIP!$A$2:$O16203,2,0)</f>
        <v>DRBR395</v>
      </c>
      <c r="G32" s="138" t="str">
        <f>VLOOKUP(E32,'LISTADO ATM'!$A$2:$B$900,2,0)</f>
        <v xml:space="preserve">ATM UNP Sabana Iglesia </v>
      </c>
      <c r="H32" s="138" t="str">
        <f>VLOOKUP(E32,VIP!$A$2:$O21164,7,FALSE)</f>
        <v>Si</v>
      </c>
      <c r="I32" s="138" t="str">
        <f>VLOOKUP(E32,VIP!$A$2:$O13129,8,FALSE)</f>
        <v>Si</v>
      </c>
      <c r="J32" s="138" t="str">
        <f>VLOOKUP(E32,VIP!$A$2:$O13079,8,FALSE)</f>
        <v>Si</v>
      </c>
      <c r="K32" s="138" t="str">
        <f>VLOOKUP(E32,VIP!$A$2:$O16653,6,0)</f>
        <v>NO</v>
      </c>
      <c r="L32" s="143" t="s">
        <v>2433</v>
      </c>
      <c r="M32" s="93" t="s">
        <v>2437</v>
      </c>
      <c r="N32" s="93" t="s">
        <v>2443</v>
      </c>
      <c r="O32" s="138" t="s">
        <v>2613</v>
      </c>
      <c r="P32" s="143"/>
      <c r="Q32" s="134" t="s">
        <v>2433</v>
      </c>
    </row>
    <row r="33" spans="1:17" s="119" customFormat="1" ht="21" customHeight="1" x14ac:dyDescent="0.25">
      <c r="A33" s="138" t="str">
        <f>VLOOKUP(E33,'LISTADO ATM'!$A$2:$C$901,3,0)</f>
        <v>NORTE</v>
      </c>
      <c r="B33" s="144">
        <v>3336036464</v>
      </c>
      <c r="C33" s="94">
        <v>44463.506145833337</v>
      </c>
      <c r="D33" s="94" t="s">
        <v>2175</v>
      </c>
      <c r="E33" s="136">
        <v>138</v>
      </c>
      <c r="F33" s="138" t="str">
        <f>VLOOKUP(E33,VIP!$A$2:$O16145,2,0)</f>
        <v>DRBR138</v>
      </c>
      <c r="G33" s="138" t="str">
        <f>VLOOKUP(E33,'LISTADO ATM'!$A$2:$B$900,2,0)</f>
        <v xml:space="preserve">ATM UNP Fantino </v>
      </c>
      <c r="H33" s="138" t="str">
        <f>VLOOKUP(E33,VIP!$A$2:$O21106,7,FALSE)</f>
        <v>Si</v>
      </c>
      <c r="I33" s="138" t="str">
        <f>VLOOKUP(E33,VIP!$A$2:$O13071,8,FALSE)</f>
        <v>Si</v>
      </c>
      <c r="J33" s="138" t="str">
        <f>VLOOKUP(E33,VIP!$A$2:$O13021,8,FALSE)</f>
        <v>Si</v>
      </c>
      <c r="K33" s="138" t="str">
        <f>VLOOKUP(E33,VIP!$A$2:$O16595,6,0)</f>
        <v>NO</v>
      </c>
      <c r="L33" s="143" t="s">
        <v>2212</v>
      </c>
      <c r="M33" s="93" t="s">
        <v>2437</v>
      </c>
      <c r="N33" s="93" t="s">
        <v>2443</v>
      </c>
      <c r="O33" s="138" t="s">
        <v>2628</v>
      </c>
      <c r="P33" s="143"/>
      <c r="Q33" s="134" t="s">
        <v>2212</v>
      </c>
    </row>
    <row r="34" spans="1:17" s="119" customFormat="1" ht="21" customHeight="1" x14ac:dyDescent="0.25">
      <c r="A34" s="138" t="str">
        <f>VLOOKUP(E34,'LISTADO ATM'!$A$2:$C$901,3,0)</f>
        <v>DISTRITO NACIONAL</v>
      </c>
      <c r="B34" s="144">
        <v>3336036538</v>
      </c>
      <c r="C34" s="94">
        <v>44463.643969907411</v>
      </c>
      <c r="D34" s="94" t="s">
        <v>2459</v>
      </c>
      <c r="E34" s="136">
        <v>911</v>
      </c>
      <c r="F34" s="138" t="str">
        <f>VLOOKUP(E34,VIP!$A$2:$O16285,2,0)</f>
        <v>DRBR911</v>
      </c>
      <c r="G34" s="138" t="str">
        <f>VLOOKUP(E34,'LISTADO ATM'!$A$2:$B$900,2,0)</f>
        <v xml:space="preserve">ATM Oficina Venezuela II </v>
      </c>
      <c r="H34" s="138" t="str">
        <f>VLOOKUP(E34,VIP!$A$2:$O21246,7,FALSE)</f>
        <v>Si</v>
      </c>
      <c r="I34" s="138" t="str">
        <f>VLOOKUP(E34,VIP!$A$2:$O13211,8,FALSE)</f>
        <v>Si</v>
      </c>
      <c r="J34" s="138" t="str">
        <f>VLOOKUP(E34,VIP!$A$2:$O13161,8,FALSE)</f>
        <v>Si</v>
      </c>
      <c r="K34" s="138" t="str">
        <f>VLOOKUP(E34,VIP!$A$2:$O16735,6,0)</f>
        <v>SI</v>
      </c>
      <c r="L34" s="143" t="s">
        <v>2409</v>
      </c>
      <c r="M34" s="93" t="s">
        <v>2437</v>
      </c>
      <c r="N34" s="93" t="s">
        <v>2443</v>
      </c>
      <c r="O34" s="138" t="s">
        <v>2614</v>
      </c>
      <c r="P34" s="143"/>
      <c r="Q34" s="134" t="s">
        <v>2409</v>
      </c>
    </row>
    <row r="35" spans="1:17" s="119" customFormat="1" ht="21" customHeight="1" x14ac:dyDescent="0.25">
      <c r="A35" s="138" t="str">
        <f>VLOOKUP(E35,'LISTADO ATM'!$A$2:$C$901,3,0)</f>
        <v>DISTRITO NACIONAL</v>
      </c>
      <c r="B35" s="144">
        <v>3336036539</v>
      </c>
      <c r="C35" s="94">
        <v>44463.645590277774</v>
      </c>
      <c r="D35" s="94" t="s">
        <v>2459</v>
      </c>
      <c r="E35" s="136">
        <v>409</v>
      </c>
      <c r="F35" s="138" t="str">
        <f>VLOOKUP(E35,VIP!$A$2:$O16252,2,0)</f>
        <v>DRBR409</v>
      </c>
      <c r="G35" s="138" t="str">
        <f>VLOOKUP(E35,'LISTADO ATM'!$A$2:$B$900,2,0)</f>
        <v xml:space="preserve">ATM Oficina Las Palmas de Herrera I </v>
      </c>
      <c r="H35" s="138" t="str">
        <f>VLOOKUP(E35,VIP!$A$2:$O21213,7,FALSE)</f>
        <v>Si</v>
      </c>
      <c r="I35" s="138" t="str">
        <f>VLOOKUP(E35,VIP!$A$2:$O13178,8,FALSE)</f>
        <v>Si</v>
      </c>
      <c r="J35" s="138" t="str">
        <f>VLOOKUP(E35,VIP!$A$2:$O13128,8,FALSE)</f>
        <v>Si</v>
      </c>
      <c r="K35" s="138" t="str">
        <f>VLOOKUP(E35,VIP!$A$2:$O16702,6,0)</f>
        <v>NO</v>
      </c>
      <c r="L35" s="143" t="s">
        <v>2409</v>
      </c>
      <c r="M35" s="93" t="s">
        <v>2437</v>
      </c>
      <c r="N35" s="93" t="s">
        <v>2443</v>
      </c>
      <c r="O35" s="138" t="s">
        <v>2614</v>
      </c>
      <c r="P35" s="143"/>
      <c r="Q35" s="134" t="s">
        <v>2409</v>
      </c>
    </row>
    <row r="36" spans="1:17" s="119" customFormat="1" ht="21" customHeight="1" x14ac:dyDescent="0.25">
      <c r="A36" s="138" t="str">
        <f>VLOOKUP(E36,'LISTADO ATM'!$A$2:$C$901,3,0)</f>
        <v>SUR</v>
      </c>
      <c r="B36" s="144">
        <v>3336036558</v>
      </c>
      <c r="C36" s="94">
        <v>44463.722881944443</v>
      </c>
      <c r="D36" s="94" t="s">
        <v>2174</v>
      </c>
      <c r="E36" s="136">
        <v>677</v>
      </c>
      <c r="F36" s="138" t="str">
        <f>VLOOKUP(E36,VIP!$A$2:$O16162,2,0)</f>
        <v>DRBR677</v>
      </c>
      <c r="G36" s="138" t="str">
        <f>VLOOKUP(E36,'LISTADO ATM'!$A$2:$B$900,2,0)</f>
        <v>ATM PBG Villa Jaragua</v>
      </c>
      <c r="H36" s="138" t="str">
        <f>VLOOKUP(E36,VIP!$A$2:$O21123,7,FALSE)</f>
        <v>Si</v>
      </c>
      <c r="I36" s="138" t="str">
        <f>VLOOKUP(E36,VIP!$A$2:$O13088,8,FALSE)</f>
        <v>Si</v>
      </c>
      <c r="J36" s="138" t="str">
        <f>VLOOKUP(E36,VIP!$A$2:$O13038,8,FALSE)</f>
        <v>Si</v>
      </c>
      <c r="K36" s="138" t="str">
        <f>VLOOKUP(E36,VIP!$A$2:$O16612,6,0)</f>
        <v>SI</v>
      </c>
      <c r="L36" s="143" t="s">
        <v>2212</v>
      </c>
      <c r="M36" s="93" t="s">
        <v>2437</v>
      </c>
      <c r="N36" s="93" t="s">
        <v>2443</v>
      </c>
      <c r="O36" s="138" t="s">
        <v>2445</v>
      </c>
      <c r="P36" s="143"/>
      <c r="Q36" s="134" t="s">
        <v>2212</v>
      </c>
    </row>
    <row r="37" spans="1:17" s="119" customFormat="1" ht="21" customHeight="1" x14ac:dyDescent="0.25">
      <c r="A37" s="138" t="str">
        <f>VLOOKUP(E37,'LISTADO ATM'!$A$2:$C$901,3,0)</f>
        <v>SUR</v>
      </c>
      <c r="B37" s="144">
        <v>3336036564</v>
      </c>
      <c r="C37" s="94">
        <v>44463.738391203704</v>
      </c>
      <c r="D37" s="94" t="s">
        <v>2459</v>
      </c>
      <c r="E37" s="136">
        <v>249</v>
      </c>
      <c r="F37" s="138" t="str">
        <f>VLOOKUP(E37,VIP!$A$2:$O16244,2,0)</f>
        <v>DRBR249</v>
      </c>
      <c r="G37" s="138" t="str">
        <f>VLOOKUP(E37,'LISTADO ATM'!$A$2:$B$900,2,0)</f>
        <v xml:space="preserve">ATM Banco Agrícola Neiba </v>
      </c>
      <c r="H37" s="138" t="str">
        <f>VLOOKUP(E37,VIP!$A$2:$O21205,7,FALSE)</f>
        <v>Si</v>
      </c>
      <c r="I37" s="138" t="str">
        <f>VLOOKUP(E37,VIP!$A$2:$O13170,8,FALSE)</f>
        <v>Si</v>
      </c>
      <c r="J37" s="138" t="str">
        <f>VLOOKUP(E37,VIP!$A$2:$O13120,8,FALSE)</f>
        <v>Si</v>
      </c>
      <c r="K37" s="138" t="str">
        <f>VLOOKUP(E37,VIP!$A$2:$O16694,6,0)</f>
        <v>NO</v>
      </c>
      <c r="L37" s="143" t="s">
        <v>2409</v>
      </c>
      <c r="M37" s="93" t="s">
        <v>2437</v>
      </c>
      <c r="N37" s="93" t="s">
        <v>2443</v>
      </c>
      <c r="O37" s="138" t="s">
        <v>2614</v>
      </c>
      <c r="P37" s="143"/>
      <c r="Q37" s="134" t="s">
        <v>2409</v>
      </c>
    </row>
    <row r="38" spans="1:17" s="119" customFormat="1" ht="21" customHeight="1" x14ac:dyDescent="0.25">
      <c r="A38" s="138" t="str">
        <f>VLOOKUP(E38,'LISTADO ATM'!$A$2:$C$901,3,0)</f>
        <v>ESTE</v>
      </c>
      <c r="B38" s="144">
        <v>3336036566</v>
      </c>
      <c r="C38" s="94">
        <v>44463.744502314818</v>
      </c>
      <c r="D38" s="94" t="s">
        <v>2459</v>
      </c>
      <c r="E38" s="136">
        <v>293</v>
      </c>
      <c r="F38" s="138" t="str">
        <f>VLOOKUP(E38,VIP!$A$2:$O16215,2,0)</f>
        <v>DRBR293</v>
      </c>
      <c r="G38" s="138" t="str">
        <f>VLOOKUP(E38,'LISTADO ATM'!$A$2:$B$900,2,0)</f>
        <v xml:space="preserve">ATM S/M Nueva Visión (San Pedro) </v>
      </c>
      <c r="H38" s="138" t="str">
        <f>VLOOKUP(E38,VIP!$A$2:$O21176,7,FALSE)</f>
        <v>Si</v>
      </c>
      <c r="I38" s="138" t="str">
        <f>VLOOKUP(E38,VIP!$A$2:$O13141,8,FALSE)</f>
        <v>Si</v>
      </c>
      <c r="J38" s="138" t="str">
        <f>VLOOKUP(E38,VIP!$A$2:$O13091,8,FALSE)</f>
        <v>Si</v>
      </c>
      <c r="K38" s="138" t="str">
        <f>VLOOKUP(E38,VIP!$A$2:$O16665,6,0)</f>
        <v>NO</v>
      </c>
      <c r="L38" s="143" t="s">
        <v>2660</v>
      </c>
      <c r="M38" s="93" t="s">
        <v>2437</v>
      </c>
      <c r="N38" s="93" t="s">
        <v>2443</v>
      </c>
      <c r="O38" s="138" t="s">
        <v>2614</v>
      </c>
      <c r="P38" s="143"/>
      <c r="Q38" s="134" t="s">
        <v>2660</v>
      </c>
    </row>
    <row r="39" spans="1:17" s="119" customFormat="1" ht="21" customHeight="1" x14ac:dyDescent="0.25">
      <c r="A39" s="138" t="str">
        <f>VLOOKUP(E39,'LISTADO ATM'!$A$2:$C$901,3,0)</f>
        <v>DISTRITO NACIONAL</v>
      </c>
      <c r="B39" s="144">
        <v>3336036573</v>
      </c>
      <c r="C39" s="94">
        <v>44463.779942129629</v>
      </c>
      <c r="D39" s="94" t="s">
        <v>2440</v>
      </c>
      <c r="E39" s="136">
        <v>443</v>
      </c>
      <c r="F39" s="138" t="str">
        <f>VLOOKUP(E39,VIP!$A$2:$O16219,2,0)</f>
        <v>DRBR443</v>
      </c>
      <c r="G39" s="138" t="str">
        <f>VLOOKUP(E39,'LISTADO ATM'!$A$2:$B$900,2,0)</f>
        <v xml:space="preserve">ATM Edificio San Rafael </v>
      </c>
      <c r="H39" s="138" t="str">
        <f>VLOOKUP(E39,VIP!$A$2:$O21180,7,FALSE)</f>
        <v>Si</v>
      </c>
      <c r="I39" s="138" t="str">
        <f>VLOOKUP(E39,VIP!$A$2:$O13145,8,FALSE)</f>
        <v>Si</v>
      </c>
      <c r="J39" s="138" t="str">
        <f>VLOOKUP(E39,VIP!$A$2:$O13095,8,FALSE)</f>
        <v>Si</v>
      </c>
      <c r="K39" s="138" t="str">
        <f>VLOOKUP(E39,VIP!$A$2:$O16669,6,0)</f>
        <v>NO</v>
      </c>
      <c r="L39" s="143" t="s">
        <v>2660</v>
      </c>
      <c r="M39" s="93" t="s">
        <v>2437</v>
      </c>
      <c r="N39" s="93" t="s">
        <v>2443</v>
      </c>
      <c r="O39" s="138" t="s">
        <v>2444</v>
      </c>
      <c r="P39" s="143"/>
      <c r="Q39" s="93" t="s">
        <v>2660</v>
      </c>
    </row>
    <row r="40" spans="1:17" s="119" customFormat="1" ht="21" customHeight="1" x14ac:dyDescent="0.25">
      <c r="A40" s="138" t="str">
        <f>VLOOKUP(E40,'LISTADO ATM'!$A$2:$C$901,3,0)</f>
        <v>DISTRITO NACIONAL</v>
      </c>
      <c r="B40" s="144">
        <v>3336036575</v>
      </c>
      <c r="C40" s="94">
        <v>44463.786932870367</v>
      </c>
      <c r="D40" s="94" t="s">
        <v>2459</v>
      </c>
      <c r="E40" s="136">
        <v>504</v>
      </c>
      <c r="F40" s="138" t="str">
        <f>VLOOKUP(E40,VIP!$A$2:$O16258,2,0)</f>
        <v>DRBR504</v>
      </c>
      <c r="G40" s="138" t="str">
        <f>VLOOKUP(E40,'LISTADO ATM'!$A$2:$B$900,2,0)</f>
        <v>ATM Oficina Plaza Moderna</v>
      </c>
      <c r="H40" s="138" t="str">
        <f>VLOOKUP(E40,VIP!$A$2:$O21219,7,FALSE)</f>
        <v>Si</v>
      </c>
      <c r="I40" s="138" t="str">
        <f>VLOOKUP(E40,VIP!$A$2:$O13184,8,FALSE)</f>
        <v>Si</v>
      </c>
      <c r="J40" s="138" t="str">
        <f>VLOOKUP(E40,VIP!$A$2:$O13134,8,FALSE)</f>
        <v>Si</v>
      </c>
      <c r="K40" s="138" t="str">
        <f>VLOOKUP(E40,VIP!$A$2:$O16708,6,0)</f>
        <v>NO</v>
      </c>
      <c r="L40" s="143" t="s">
        <v>2409</v>
      </c>
      <c r="M40" s="93" t="s">
        <v>2437</v>
      </c>
      <c r="N40" s="93" t="s">
        <v>2443</v>
      </c>
      <c r="O40" s="138" t="s">
        <v>2614</v>
      </c>
      <c r="P40" s="143"/>
      <c r="Q40" s="134" t="s">
        <v>2409</v>
      </c>
    </row>
    <row r="41" spans="1:17" s="119" customFormat="1" ht="21" customHeight="1" x14ac:dyDescent="0.25">
      <c r="A41" s="138" t="str">
        <f>VLOOKUP(E41,'LISTADO ATM'!$A$2:$C$901,3,0)</f>
        <v>DISTRITO NACIONAL</v>
      </c>
      <c r="B41" s="144">
        <v>3336036576</v>
      </c>
      <c r="C41" s="94">
        <v>44463.790358796294</v>
      </c>
      <c r="D41" s="94" t="s">
        <v>2459</v>
      </c>
      <c r="E41" s="136">
        <v>527</v>
      </c>
      <c r="F41" s="138" t="str">
        <f>VLOOKUP(E41,VIP!$A$2:$O16259,2,0)</f>
        <v>DRBR527</v>
      </c>
      <c r="G41" s="138" t="str">
        <f>VLOOKUP(E41,'LISTADO ATM'!$A$2:$B$900,2,0)</f>
        <v>ATM Oficina Zona Oriental II</v>
      </c>
      <c r="H41" s="138" t="str">
        <f>VLOOKUP(E41,VIP!$A$2:$O21220,7,FALSE)</f>
        <v>Si</v>
      </c>
      <c r="I41" s="138" t="str">
        <f>VLOOKUP(E41,VIP!$A$2:$O13185,8,FALSE)</f>
        <v>Si</v>
      </c>
      <c r="J41" s="138" t="str">
        <f>VLOOKUP(E41,VIP!$A$2:$O13135,8,FALSE)</f>
        <v>Si</v>
      </c>
      <c r="K41" s="138" t="str">
        <f>VLOOKUP(E41,VIP!$A$2:$O16709,6,0)</f>
        <v>SI</v>
      </c>
      <c r="L41" s="143" t="s">
        <v>2660</v>
      </c>
      <c r="M41" s="93" t="s">
        <v>2437</v>
      </c>
      <c r="N41" s="93" t="s">
        <v>2443</v>
      </c>
      <c r="O41" s="138" t="s">
        <v>2614</v>
      </c>
      <c r="P41" s="143"/>
      <c r="Q41" s="93" t="s">
        <v>2433</v>
      </c>
    </row>
    <row r="42" spans="1:17" s="119" customFormat="1" ht="21" customHeight="1" x14ac:dyDescent="0.25">
      <c r="A42" s="138" t="str">
        <f>VLOOKUP(E42,'LISTADO ATM'!$A$2:$C$901,3,0)</f>
        <v>DISTRITO NACIONAL</v>
      </c>
      <c r="B42" s="144">
        <v>3336036594</v>
      </c>
      <c r="C42" s="94">
        <v>44463.861377314817</v>
      </c>
      <c r="D42" s="94" t="s">
        <v>2174</v>
      </c>
      <c r="E42" s="136">
        <v>983</v>
      </c>
      <c r="F42" s="138" t="str">
        <f>VLOOKUP(E42,VIP!$A$2:$O16173,2,0)</f>
        <v>DRBR983</v>
      </c>
      <c r="G42" s="138" t="str">
        <f>VLOOKUP(E42,'LISTADO ATM'!$A$2:$B$900,2,0)</f>
        <v xml:space="preserve">ATM Bravo República de Colombia </v>
      </c>
      <c r="H42" s="138" t="str">
        <f>VLOOKUP(E42,VIP!$A$2:$O21134,7,FALSE)</f>
        <v>Si</v>
      </c>
      <c r="I42" s="138" t="str">
        <f>VLOOKUP(E42,VIP!$A$2:$O13099,8,FALSE)</f>
        <v>No</v>
      </c>
      <c r="J42" s="138" t="str">
        <f>VLOOKUP(E42,VIP!$A$2:$O13049,8,FALSE)</f>
        <v>No</v>
      </c>
      <c r="K42" s="138" t="str">
        <f>VLOOKUP(E42,VIP!$A$2:$O16623,6,0)</f>
        <v>NO</v>
      </c>
      <c r="L42" s="143" t="s">
        <v>2212</v>
      </c>
      <c r="M42" s="93" t="s">
        <v>2437</v>
      </c>
      <c r="N42" s="93" t="s">
        <v>2443</v>
      </c>
      <c r="O42" s="138" t="s">
        <v>2445</v>
      </c>
      <c r="P42" s="143"/>
      <c r="Q42" s="134" t="s">
        <v>2212</v>
      </c>
    </row>
    <row r="43" spans="1:17" s="119" customFormat="1" ht="21" customHeight="1" x14ac:dyDescent="0.25">
      <c r="A43" s="138" t="str">
        <f>VLOOKUP(E43,'LISTADO ATM'!$A$2:$C$901,3,0)</f>
        <v>ESTE</v>
      </c>
      <c r="B43" s="144">
        <v>3336036596</v>
      </c>
      <c r="C43" s="94">
        <v>44463.867199074077</v>
      </c>
      <c r="D43" s="94" t="s">
        <v>2174</v>
      </c>
      <c r="E43" s="136">
        <v>289</v>
      </c>
      <c r="F43" s="138" t="str">
        <f>VLOOKUP(E43,VIP!$A$2:$O16296,2,0)</f>
        <v>DRBR910</v>
      </c>
      <c r="G43" s="138" t="str">
        <f>VLOOKUP(E43,'LISTADO ATM'!$A$2:$B$900,2,0)</f>
        <v>ATM Oficina Bávaro II</v>
      </c>
      <c r="H43" s="138" t="str">
        <f>VLOOKUP(E43,VIP!$A$2:$O21257,7,FALSE)</f>
        <v>Si</v>
      </c>
      <c r="I43" s="138" t="str">
        <f>VLOOKUP(E43,VIP!$A$2:$O13222,8,FALSE)</f>
        <v>Si</v>
      </c>
      <c r="J43" s="138" t="str">
        <f>VLOOKUP(E43,VIP!$A$2:$O13172,8,FALSE)</f>
        <v>Si</v>
      </c>
      <c r="K43" s="138" t="str">
        <f>VLOOKUP(E43,VIP!$A$2:$O16746,6,0)</f>
        <v>NO</v>
      </c>
      <c r="L43" s="143" t="s">
        <v>2455</v>
      </c>
      <c r="M43" s="93" t="s">
        <v>2437</v>
      </c>
      <c r="N43" s="93" t="s">
        <v>2443</v>
      </c>
      <c r="O43" s="138" t="s">
        <v>2445</v>
      </c>
      <c r="P43" s="143"/>
      <c r="Q43" s="134" t="s">
        <v>2455</v>
      </c>
    </row>
    <row r="44" spans="1:17" s="119" customFormat="1" ht="21" customHeight="1" x14ac:dyDescent="0.25">
      <c r="A44" s="138" t="str">
        <f>VLOOKUP(E44,'LISTADO ATM'!$A$2:$C$901,3,0)</f>
        <v>DISTRITO NACIONAL</v>
      </c>
      <c r="B44" s="144">
        <v>3336036599</v>
      </c>
      <c r="C44" s="94">
        <v>44463.9299537037</v>
      </c>
      <c r="D44" s="94" t="s">
        <v>2174</v>
      </c>
      <c r="E44" s="136">
        <v>957</v>
      </c>
      <c r="F44" s="138" t="str">
        <f>VLOOKUP(E44,VIP!$A$2:$O16307,2,0)</f>
        <v>DRBR23F</v>
      </c>
      <c r="G44" s="138" t="str">
        <f>VLOOKUP(E44,'LISTADO ATM'!$A$2:$B$900,2,0)</f>
        <v xml:space="preserve">ATM Oficina Venezuela </v>
      </c>
      <c r="H44" s="138" t="str">
        <f>VLOOKUP(E44,VIP!$A$2:$O21268,7,FALSE)</f>
        <v>Si</v>
      </c>
      <c r="I44" s="138" t="str">
        <f>VLOOKUP(E44,VIP!$A$2:$O13233,8,FALSE)</f>
        <v>Si</v>
      </c>
      <c r="J44" s="138" t="str">
        <f>VLOOKUP(E44,VIP!$A$2:$O13183,8,FALSE)</f>
        <v>Si</v>
      </c>
      <c r="K44" s="138" t="str">
        <f>VLOOKUP(E44,VIP!$A$2:$O16757,6,0)</f>
        <v>SI</v>
      </c>
      <c r="L44" s="143" t="s">
        <v>2455</v>
      </c>
      <c r="M44" s="93" t="s">
        <v>2437</v>
      </c>
      <c r="N44" s="93" t="s">
        <v>2443</v>
      </c>
      <c r="O44" s="138" t="s">
        <v>2445</v>
      </c>
      <c r="P44" s="143"/>
      <c r="Q44" s="134" t="s">
        <v>2455</v>
      </c>
    </row>
    <row r="45" spans="1:17" s="119" customFormat="1" ht="21" customHeight="1" x14ac:dyDescent="0.25">
      <c r="A45" s="138" t="str">
        <f>VLOOKUP(E45,'LISTADO ATM'!$A$2:$C$901,3,0)</f>
        <v>DISTRITO NACIONAL</v>
      </c>
      <c r="B45" s="144">
        <v>3336036613</v>
      </c>
      <c r="C45" s="94">
        <v>44464.142511574071</v>
      </c>
      <c r="D45" s="94" t="s">
        <v>2440</v>
      </c>
      <c r="E45" s="136">
        <v>949</v>
      </c>
      <c r="F45" s="138" t="str">
        <f>VLOOKUP(E45,VIP!$A$2:$O16199,2,0)</f>
        <v>DRBR23D</v>
      </c>
      <c r="G45" s="138" t="str">
        <f>VLOOKUP(E45,'LISTADO ATM'!$A$2:$B$900,2,0)</f>
        <v xml:space="preserve">ATM S/M Bravo San Isidro Coral Mall </v>
      </c>
      <c r="H45" s="138" t="str">
        <f>VLOOKUP(E45,VIP!$A$2:$O21160,7,FALSE)</f>
        <v>Si</v>
      </c>
      <c r="I45" s="138" t="str">
        <f>VLOOKUP(E45,VIP!$A$2:$O13125,8,FALSE)</f>
        <v>No</v>
      </c>
      <c r="J45" s="138" t="str">
        <f>VLOOKUP(E45,VIP!$A$2:$O13075,8,FALSE)</f>
        <v>No</v>
      </c>
      <c r="K45" s="138" t="str">
        <f>VLOOKUP(E45,VIP!$A$2:$O16649,6,0)</f>
        <v>NO</v>
      </c>
      <c r="L45" s="143" t="s">
        <v>2625</v>
      </c>
      <c r="M45" s="93" t="s">
        <v>2437</v>
      </c>
      <c r="N45" s="93" t="s">
        <v>2443</v>
      </c>
      <c r="O45" s="138" t="s">
        <v>2444</v>
      </c>
      <c r="P45" s="143"/>
      <c r="Q45" s="134" t="s">
        <v>2625</v>
      </c>
    </row>
    <row r="46" spans="1:17" s="119" customFormat="1" ht="21" customHeight="1" x14ac:dyDescent="0.25">
      <c r="A46" s="138" t="str">
        <f>VLOOKUP(E46,'LISTADO ATM'!$A$2:$C$901,3,0)</f>
        <v>DISTRITO NACIONAL</v>
      </c>
      <c r="B46" s="144">
        <v>3336036616</v>
      </c>
      <c r="C46" s="94">
        <v>44464.184259259258</v>
      </c>
      <c r="D46" s="94" t="s">
        <v>2459</v>
      </c>
      <c r="E46" s="136">
        <v>717</v>
      </c>
      <c r="F46" s="138" t="str">
        <f>VLOOKUP(E46,VIP!$A$2:$O16209,2,0)</f>
        <v>DRBR24K</v>
      </c>
      <c r="G46" s="138" t="str">
        <f>VLOOKUP(E46,'LISTADO ATM'!$A$2:$B$900,2,0)</f>
        <v xml:space="preserve">ATM Oficina Los Alcarrizos </v>
      </c>
      <c r="H46" s="138" t="str">
        <f>VLOOKUP(E46,VIP!$A$2:$O21170,7,FALSE)</f>
        <v>Si</v>
      </c>
      <c r="I46" s="138" t="str">
        <f>VLOOKUP(E46,VIP!$A$2:$O13135,8,FALSE)</f>
        <v>Si</v>
      </c>
      <c r="J46" s="138" t="str">
        <f>VLOOKUP(E46,VIP!$A$2:$O13085,8,FALSE)</f>
        <v>Si</v>
      </c>
      <c r="K46" s="138" t="str">
        <f>VLOOKUP(E46,VIP!$A$2:$O16659,6,0)</f>
        <v>SI</v>
      </c>
      <c r="L46" s="143" t="s">
        <v>2433</v>
      </c>
      <c r="M46" s="93" t="s">
        <v>2437</v>
      </c>
      <c r="N46" s="93" t="s">
        <v>2443</v>
      </c>
      <c r="O46" s="138" t="s">
        <v>2614</v>
      </c>
      <c r="P46" s="143"/>
      <c r="Q46" s="134" t="s">
        <v>2433</v>
      </c>
    </row>
    <row r="47" spans="1:17" s="119" customFormat="1" ht="21" customHeight="1" x14ac:dyDescent="0.25">
      <c r="A47" s="138" t="str">
        <f>VLOOKUP(E47,'LISTADO ATM'!$A$2:$C$901,3,0)</f>
        <v>DISTRITO NACIONAL</v>
      </c>
      <c r="B47" s="144">
        <v>3336036667</v>
      </c>
      <c r="C47" s="94">
        <v>44464.374456018515</v>
      </c>
      <c r="D47" s="94" t="s">
        <v>2174</v>
      </c>
      <c r="E47" s="136">
        <v>56</v>
      </c>
      <c r="F47" s="138" t="str">
        <f>VLOOKUP(E47,VIP!$A$2:$O16258,2,0)</f>
        <v>DRBR725</v>
      </c>
      <c r="G47" s="138" t="str">
        <f>VLOOKUP(E47,'LISTADO ATM'!$A$2:$B$900,2,0)</f>
        <v xml:space="preserve">ATM Oficina Villa Mella II </v>
      </c>
      <c r="H47" s="138" t="str">
        <f>VLOOKUP(E47,VIP!$A$2:$O21219,7,FALSE)</f>
        <v>Si</v>
      </c>
      <c r="I47" s="138" t="str">
        <f>VLOOKUP(E47,VIP!$A$2:$O13184,8,FALSE)</f>
        <v>Si</v>
      </c>
      <c r="J47" s="138" t="str">
        <f>VLOOKUP(E47,VIP!$A$2:$O13134,8,FALSE)</f>
        <v>Si</v>
      </c>
      <c r="K47" s="138" t="str">
        <f>VLOOKUP(E47,VIP!$A$2:$O16708,6,0)</f>
        <v>NO</v>
      </c>
      <c r="L47" s="143" t="s">
        <v>2212</v>
      </c>
      <c r="M47" s="93" t="s">
        <v>2437</v>
      </c>
      <c r="N47" s="93" t="s">
        <v>2443</v>
      </c>
      <c r="O47" s="138" t="s">
        <v>2445</v>
      </c>
      <c r="P47" s="143"/>
      <c r="Q47" s="93" t="s">
        <v>2212</v>
      </c>
    </row>
    <row r="48" spans="1:17" s="119" customFormat="1" ht="21" customHeight="1" x14ac:dyDescent="0.25">
      <c r="A48" s="138" t="str">
        <f>VLOOKUP(E48,'LISTADO ATM'!$A$2:$C$901,3,0)</f>
        <v>ESTE</v>
      </c>
      <c r="B48" s="144">
        <v>3336036719</v>
      </c>
      <c r="C48" s="94">
        <v>44464.41269675926</v>
      </c>
      <c r="D48" s="94" t="s">
        <v>2459</v>
      </c>
      <c r="E48" s="136">
        <v>608</v>
      </c>
      <c r="F48" s="138" t="str">
        <f>VLOOKUP(E48,VIP!$A$2:$O16253,2,0)</f>
        <v>DRBR305</v>
      </c>
      <c r="G48" s="138" t="str">
        <f>VLOOKUP(E48,'LISTADO ATM'!$A$2:$B$900,2,0)</f>
        <v xml:space="preserve">ATM Oficina Jumbo (San Pedro) </v>
      </c>
      <c r="H48" s="138" t="str">
        <f>VLOOKUP(E48,VIP!$A$2:$O21214,7,FALSE)</f>
        <v>Si</v>
      </c>
      <c r="I48" s="138" t="str">
        <f>VLOOKUP(E48,VIP!$A$2:$O13179,8,FALSE)</f>
        <v>Si</v>
      </c>
      <c r="J48" s="138" t="str">
        <f>VLOOKUP(E48,VIP!$A$2:$O13129,8,FALSE)</f>
        <v>Si</v>
      </c>
      <c r="K48" s="138" t="str">
        <f>VLOOKUP(E48,VIP!$A$2:$O16703,6,0)</f>
        <v>SI</v>
      </c>
      <c r="L48" s="143" t="s">
        <v>2409</v>
      </c>
      <c r="M48" s="93" t="s">
        <v>2437</v>
      </c>
      <c r="N48" s="93" t="s">
        <v>2443</v>
      </c>
      <c r="O48" s="138" t="s">
        <v>2614</v>
      </c>
      <c r="P48" s="143"/>
      <c r="Q48" s="93" t="s">
        <v>2409</v>
      </c>
    </row>
    <row r="49" spans="1:17" s="119" customFormat="1" ht="21" customHeight="1" x14ac:dyDescent="0.25">
      <c r="A49" s="138" t="str">
        <f>VLOOKUP(E49,'LISTADO ATM'!$A$2:$C$901,3,0)</f>
        <v>SUR</v>
      </c>
      <c r="B49" s="144">
        <v>3336036760</v>
      </c>
      <c r="C49" s="94">
        <v>44464.448101851849</v>
      </c>
      <c r="D49" s="94" t="s">
        <v>2174</v>
      </c>
      <c r="E49" s="136">
        <v>512</v>
      </c>
      <c r="F49" s="138" t="str">
        <f>VLOOKUP(E49,VIP!$A$2:$O16245,2,0)</f>
        <v>DRBR512</v>
      </c>
      <c r="G49" s="138" t="str">
        <f>VLOOKUP(E49,'LISTADO ATM'!$A$2:$B$900,2,0)</f>
        <v>ATM Plaza Jesús Ferreira</v>
      </c>
      <c r="H49" s="138" t="str">
        <f>VLOOKUP(E49,VIP!$A$2:$O21206,7,FALSE)</f>
        <v>N/A</v>
      </c>
      <c r="I49" s="138" t="str">
        <f>VLOOKUP(E49,VIP!$A$2:$O13171,8,FALSE)</f>
        <v>N/A</v>
      </c>
      <c r="J49" s="138" t="str">
        <f>VLOOKUP(E49,VIP!$A$2:$O13121,8,FALSE)</f>
        <v>N/A</v>
      </c>
      <c r="K49" s="138" t="str">
        <f>VLOOKUP(E49,VIP!$A$2:$O16695,6,0)</f>
        <v>N/A</v>
      </c>
      <c r="L49" s="143" t="s">
        <v>2455</v>
      </c>
      <c r="M49" s="93" t="s">
        <v>2437</v>
      </c>
      <c r="N49" s="93" t="s">
        <v>2443</v>
      </c>
      <c r="O49" s="138" t="s">
        <v>2445</v>
      </c>
      <c r="P49" s="143"/>
      <c r="Q49" s="93" t="s">
        <v>2455</v>
      </c>
    </row>
    <row r="50" spans="1:17" s="119" customFormat="1" ht="21" customHeight="1" x14ac:dyDescent="0.25">
      <c r="A50" s="138" t="str">
        <f>VLOOKUP(E50,'LISTADO ATM'!$A$2:$C$901,3,0)</f>
        <v>DISTRITO NACIONAL</v>
      </c>
      <c r="B50" s="144">
        <v>3336036761</v>
      </c>
      <c r="C50" s="94">
        <v>44464.448564814818</v>
      </c>
      <c r="D50" s="94" t="s">
        <v>2174</v>
      </c>
      <c r="E50" s="136">
        <v>790</v>
      </c>
      <c r="F50" s="138" t="str">
        <f>VLOOKUP(E50,VIP!$A$2:$O16244,2,0)</f>
        <v>DRBR16I</v>
      </c>
      <c r="G50" s="138" t="str">
        <f>VLOOKUP(E50,'LISTADO ATM'!$A$2:$B$900,2,0)</f>
        <v xml:space="preserve">ATM Oficina Bella Vista Mall I </v>
      </c>
      <c r="H50" s="138" t="str">
        <f>VLOOKUP(E50,VIP!$A$2:$O21205,7,FALSE)</f>
        <v>Si</v>
      </c>
      <c r="I50" s="138" t="str">
        <f>VLOOKUP(E50,VIP!$A$2:$O13170,8,FALSE)</f>
        <v>Si</v>
      </c>
      <c r="J50" s="138" t="str">
        <f>VLOOKUP(E50,VIP!$A$2:$O13120,8,FALSE)</f>
        <v>Si</v>
      </c>
      <c r="K50" s="138" t="str">
        <f>VLOOKUP(E50,VIP!$A$2:$O16694,6,0)</f>
        <v>SI</v>
      </c>
      <c r="L50" s="143" t="s">
        <v>2455</v>
      </c>
      <c r="M50" s="93" t="s">
        <v>2437</v>
      </c>
      <c r="N50" s="93" t="s">
        <v>2443</v>
      </c>
      <c r="O50" s="138" t="s">
        <v>2445</v>
      </c>
      <c r="P50" s="143"/>
      <c r="Q50" s="93" t="s">
        <v>2455</v>
      </c>
    </row>
    <row r="51" spans="1:17" s="119" customFormat="1" ht="21" customHeight="1" x14ac:dyDescent="0.25">
      <c r="A51" s="138" t="str">
        <f>VLOOKUP(E51,'LISTADO ATM'!$A$2:$C$901,3,0)</f>
        <v>DISTRITO NACIONAL</v>
      </c>
      <c r="B51" s="144">
        <v>3336036766</v>
      </c>
      <c r="C51" s="94">
        <v>44464.451678240737</v>
      </c>
      <c r="D51" s="94" t="s">
        <v>2174</v>
      </c>
      <c r="E51" s="136">
        <v>744</v>
      </c>
      <c r="F51" s="138" t="str">
        <f>VLOOKUP(E51,VIP!$A$2:$O16243,2,0)</f>
        <v>DRBR289</v>
      </c>
      <c r="G51" s="138" t="str">
        <f>VLOOKUP(E51,'LISTADO ATM'!$A$2:$B$900,2,0)</f>
        <v xml:space="preserve">ATM Multicentro La Sirena Venezuela </v>
      </c>
      <c r="H51" s="138" t="str">
        <f>VLOOKUP(E51,VIP!$A$2:$O21204,7,FALSE)</f>
        <v>Si</v>
      </c>
      <c r="I51" s="138" t="str">
        <f>VLOOKUP(E51,VIP!$A$2:$O13169,8,FALSE)</f>
        <v>Si</v>
      </c>
      <c r="J51" s="138" t="str">
        <f>VLOOKUP(E51,VIP!$A$2:$O13119,8,FALSE)</f>
        <v>Si</v>
      </c>
      <c r="K51" s="138" t="str">
        <f>VLOOKUP(E51,VIP!$A$2:$O16693,6,0)</f>
        <v>SI</v>
      </c>
      <c r="L51" s="143" t="s">
        <v>2455</v>
      </c>
      <c r="M51" s="93" t="s">
        <v>2437</v>
      </c>
      <c r="N51" s="93" t="s">
        <v>2443</v>
      </c>
      <c r="O51" s="138" t="s">
        <v>2445</v>
      </c>
      <c r="P51" s="143"/>
      <c r="Q51" s="93" t="s">
        <v>2455</v>
      </c>
    </row>
    <row r="52" spans="1:17" s="119" customFormat="1" ht="21" customHeight="1" x14ac:dyDescent="0.25">
      <c r="A52" s="138" t="str">
        <f>VLOOKUP(E52,'LISTADO ATM'!$A$2:$C$901,3,0)</f>
        <v>DISTRITO NACIONAL</v>
      </c>
      <c r="B52" s="144">
        <v>3336036770</v>
      </c>
      <c r="C52" s="94">
        <v>44464.45385416667</v>
      </c>
      <c r="D52" s="94" t="s">
        <v>2174</v>
      </c>
      <c r="E52" s="136">
        <v>678</v>
      </c>
      <c r="F52" s="138" t="str">
        <f>VLOOKUP(E52,VIP!$A$2:$O16241,2,0)</f>
        <v>DRBR678</v>
      </c>
      <c r="G52" s="138" t="str">
        <f>VLOOKUP(E52,'LISTADO ATM'!$A$2:$B$900,2,0)</f>
        <v>ATM Eco Petroleo San Isidro</v>
      </c>
      <c r="H52" s="138" t="str">
        <f>VLOOKUP(E52,VIP!$A$2:$O21202,7,FALSE)</f>
        <v>Si</v>
      </c>
      <c r="I52" s="138" t="str">
        <f>VLOOKUP(E52,VIP!$A$2:$O13167,8,FALSE)</f>
        <v>Si</v>
      </c>
      <c r="J52" s="138" t="str">
        <f>VLOOKUP(E52,VIP!$A$2:$O13117,8,FALSE)</f>
        <v>Si</v>
      </c>
      <c r="K52" s="138" t="str">
        <f>VLOOKUP(E52,VIP!$A$2:$O16691,6,0)</f>
        <v>NO</v>
      </c>
      <c r="L52" s="143" t="s">
        <v>2455</v>
      </c>
      <c r="M52" s="93" t="s">
        <v>2437</v>
      </c>
      <c r="N52" s="93" t="s">
        <v>2443</v>
      </c>
      <c r="O52" s="138" t="s">
        <v>2445</v>
      </c>
      <c r="P52" s="143"/>
      <c r="Q52" s="93" t="s">
        <v>2455</v>
      </c>
    </row>
    <row r="53" spans="1:17" s="119" customFormat="1" ht="21" customHeight="1" x14ac:dyDescent="0.25">
      <c r="A53" s="138" t="str">
        <f>VLOOKUP(E53,'LISTADO ATM'!$A$2:$C$901,3,0)</f>
        <v>DISTRITO NACIONAL</v>
      </c>
      <c r="B53" s="144">
        <v>3336036797</v>
      </c>
      <c r="C53" s="94">
        <v>44464.490983796299</v>
      </c>
      <c r="D53" s="94" t="s">
        <v>2459</v>
      </c>
      <c r="E53" s="136">
        <v>721</v>
      </c>
      <c r="F53" s="138" t="str">
        <f>VLOOKUP(E53,VIP!$A$2:$O16260,2,0)</f>
        <v>DRBR23A</v>
      </c>
      <c r="G53" s="138" t="str">
        <f>VLOOKUP(E53,'LISTADO ATM'!$A$2:$B$900,2,0)</f>
        <v xml:space="preserve">ATM Oficina Charles de Gaulle II </v>
      </c>
      <c r="H53" s="138" t="str">
        <f>VLOOKUP(E53,VIP!$A$2:$O21221,7,FALSE)</f>
        <v>Si</v>
      </c>
      <c r="I53" s="138" t="str">
        <f>VLOOKUP(E53,VIP!$A$2:$O13186,8,FALSE)</f>
        <v>Si</v>
      </c>
      <c r="J53" s="138" t="str">
        <f>VLOOKUP(E53,VIP!$A$2:$O13136,8,FALSE)</f>
        <v>Si</v>
      </c>
      <c r="K53" s="138" t="str">
        <f>VLOOKUP(E53,VIP!$A$2:$O16710,6,0)</f>
        <v>NO</v>
      </c>
      <c r="L53" s="143" t="s">
        <v>2409</v>
      </c>
      <c r="M53" s="93" t="s">
        <v>2437</v>
      </c>
      <c r="N53" s="93" t="s">
        <v>2443</v>
      </c>
      <c r="O53" s="138" t="s">
        <v>2614</v>
      </c>
      <c r="P53" s="143"/>
      <c r="Q53" s="93" t="s">
        <v>2409</v>
      </c>
    </row>
    <row r="54" spans="1:17" s="119" customFormat="1" ht="21" customHeight="1" x14ac:dyDescent="0.25">
      <c r="A54" s="138" t="str">
        <f>VLOOKUP(E54,'LISTADO ATM'!$A$2:$C$901,3,0)</f>
        <v>DISTRITO NACIONAL</v>
      </c>
      <c r="B54" s="144">
        <v>3336036802</v>
      </c>
      <c r="C54" s="94">
        <v>44464.493668981479</v>
      </c>
      <c r="D54" s="94" t="s">
        <v>2440</v>
      </c>
      <c r="E54" s="136">
        <v>875</v>
      </c>
      <c r="F54" s="138" t="str">
        <f>VLOOKUP(E54,VIP!$A$2:$O16258,2,0)</f>
        <v>DRBR875</v>
      </c>
      <c r="G54" s="138" t="str">
        <f>VLOOKUP(E54,'LISTADO ATM'!$A$2:$B$900,2,0)</f>
        <v xml:space="preserve">ATM Texaco Aut. Duarte KM 14 1/2 (Los Alcarrizos) </v>
      </c>
      <c r="H54" s="138" t="str">
        <f>VLOOKUP(E54,VIP!$A$2:$O21219,7,FALSE)</f>
        <v>Si</v>
      </c>
      <c r="I54" s="138" t="str">
        <f>VLOOKUP(E54,VIP!$A$2:$O13184,8,FALSE)</f>
        <v>Si</v>
      </c>
      <c r="J54" s="138" t="str">
        <f>VLOOKUP(E54,VIP!$A$2:$O13134,8,FALSE)</f>
        <v>Si</v>
      </c>
      <c r="K54" s="138" t="str">
        <f>VLOOKUP(E54,VIP!$A$2:$O16708,6,0)</f>
        <v>NO</v>
      </c>
      <c r="L54" s="143" t="s">
        <v>2409</v>
      </c>
      <c r="M54" s="93" t="s">
        <v>2437</v>
      </c>
      <c r="N54" s="93" t="s">
        <v>2443</v>
      </c>
      <c r="O54" s="138" t="s">
        <v>2444</v>
      </c>
      <c r="P54" s="143"/>
      <c r="Q54" s="134" t="s">
        <v>2409</v>
      </c>
    </row>
    <row r="55" spans="1:17" s="119" customFormat="1" ht="21" customHeight="1" x14ac:dyDescent="0.25">
      <c r="A55" s="138" t="str">
        <f>VLOOKUP(E55,'LISTADO ATM'!$A$2:$C$901,3,0)</f>
        <v>SUR</v>
      </c>
      <c r="B55" s="144">
        <v>3336036814</v>
      </c>
      <c r="C55" s="94">
        <v>44464.50677083333</v>
      </c>
      <c r="D55" s="94" t="s">
        <v>2174</v>
      </c>
      <c r="E55" s="136">
        <v>699</v>
      </c>
      <c r="F55" s="138" t="str">
        <f>VLOOKUP(E55,VIP!$A$2:$O16256,2,0)</f>
        <v>DRBR699</v>
      </c>
      <c r="G55" s="138" t="str">
        <f>VLOOKUP(E55,'LISTADO ATM'!$A$2:$B$900,2,0)</f>
        <v>ATM S/M Bravo Bani</v>
      </c>
      <c r="H55" s="138" t="str">
        <f>VLOOKUP(E55,VIP!$A$2:$O21217,7,FALSE)</f>
        <v>NO</v>
      </c>
      <c r="I55" s="138" t="str">
        <f>VLOOKUP(E55,VIP!$A$2:$O13182,8,FALSE)</f>
        <v>SI</v>
      </c>
      <c r="J55" s="138" t="str">
        <f>VLOOKUP(E55,VIP!$A$2:$O13132,8,FALSE)</f>
        <v>SI</v>
      </c>
      <c r="K55" s="138" t="str">
        <f>VLOOKUP(E55,VIP!$A$2:$O16706,6,0)</f>
        <v>NO</v>
      </c>
      <c r="L55" s="143" t="s">
        <v>2455</v>
      </c>
      <c r="M55" s="93" t="s">
        <v>2437</v>
      </c>
      <c r="N55" s="93" t="s">
        <v>2443</v>
      </c>
      <c r="O55" s="138" t="s">
        <v>2445</v>
      </c>
      <c r="P55" s="143"/>
      <c r="Q55" s="93" t="s">
        <v>2455</v>
      </c>
    </row>
    <row r="56" spans="1:17" s="119" customFormat="1" ht="21" customHeight="1" x14ac:dyDescent="0.25">
      <c r="A56" s="138" t="str">
        <f>VLOOKUP(E56,'LISTADO ATM'!$A$2:$C$901,3,0)</f>
        <v>DISTRITO NACIONAL</v>
      </c>
      <c r="B56" s="144">
        <v>3336036815</v>
      </c>
      <c r="C56" s="94">
        <v>44464.507164351853</v>
      </c>
      <c r="D56" s="94" t="s">
        <v>2174</v>
      </c>
      <c r="E56" s="136">
        <v>302</v>
      </c>
      <c r="F56" s="138" t="str">
        <f>VLOOKUP(E56,VIP!$A$2:$O16255,2,0)</f>
        <v>DRBR302</v>
      </c>
      <c r="G56" s="138" t="str">
        <f>VLOOKUP(E56,'LISTADO ATM'!$A$2:$B$900,2,0)</f>
        <v xml:space="preserve">ATM S/M Aprezio Los Mameyes  </v>
      </c>
      <c r="H56" s="138" t="str">
        <f>VLOOKUP(E56,VIP!$A$2:$O21216,7,FALSE)</f>
        <v>Si</v>
      </c>
      <c r="I56" s="138" t="str">
        <f>VLOOKUP(E56,VIP!$A$2:$O13181,8,FALSE)</f>
        <v>Si</v>
      </c>
      <c r="J56" s="138" t="str">
        <f>VLOOKUP(E56,VIP!$A$2:$O13131,8,FALSE)</f>
        <v>Si</v>
      </c>
      <c r="K56" s="138" t="str">
        <f>VLOOKUP(E56,VIP!$A$2:$O16705,6,0)</f>
        <v>NO</v>
      </c>
      <c r="L56" s="143" t="s">
        <v>2212</v>
      </c>
      <c r="M56" s="93" t="s">
        <v>2437</v>
      </c>
      <c r="N56" s="93" t="s">
        <v>2443</v>
      </c>
      <c r="O56" s="138" t="s">
        <v>2445</v>
      </c>
      <c r="P56" s="143"/>
      <c r="Q56" s="93" t="s">
        <v>2212</v>
      </c>
    </row>
    <row r="57" spans="1:17" s="119" customFormat="1" ht="21" customHeight="1" x14ac:dyDescent="0.25">
      <c r="A57" s="138" t="str">
        <f>VLOOKUP(E57,'LISTADO ATM'!$A$2:$C$901,3,0)</f>
        <v>DISTRITO NACIONAL</v>
      </c>
      <c r="B57" s="144">
        <v>3336036818</v>
      </c>
      <c r="C57" s="94">
        <v>44464.508553240739</v>
      </c>
      <c r="D57" s="94" t="s">
        <v>2174</v>
      </c>
      <c r="E57" s="136">
        <v>586</v>
      </c>
      <c r="F57" s="138" t="str">
        <f>VLOOKUP(E57,VIP!$A$2:$O16253,2,0)</f>
        <v>DRBR01Q</v>
      </c>
      <c r="G57" s="138" t="str">
        <f>VLOOKUP(E57,'LISTADO ATM'!$A$2:$B$900,2,0)</f>
        <v xml:space="preserve">ATM Palacio de Justicia D.N. </v>
      </c>
      <c r="H57" s="138" t="str">
        <f>VLOOKUP(E57,VIP!$A$2:$O21214,7,FALSE)</f>
        <v>Si</v>
      </c>
      <c r="I57" s="138" t="str">
        <f>VLOOKUP(E57,VIP!$A$2:$O13179,8,FALSE)</f>
        <v>Si</v>
      </c>
      <c r="J57" s="138" t="str">
        <f>VLOOKUP(E57,VIP!$A$2:$O13129,8,FALSE)</f>
        <v>Si</v>
      </c>
      <c r="K57" s="138" t="str">
        <f>VLOOKUP(E57,VIP!$A$2:$O16703,6,0)</f>
        <v>NO</v>
      </c>
      <c r="L57" s="143" t="s">
        <v>2212</v>
      </c>
      <c r="M57" s="93" t="s">
        <v>2437</v>
      </c>
      <c r="N57" s="93" t="s">
        <v>2443</v>
      </c>
      <c r="O57" s="138" t="s">
        <v>2445</v>
      </c>
      <c r="P57" s="143"/>
      <c r="Q57" s="93" t="s">
        <v>2212</v>
      </c>
    </row>
    <row r="58" spans="1:17" s="119" customFormat="1" ht="21" customHeight="1" x14ac:dyDescent="0.25">
      <c r="A58" s="138" t="str">
        <f>VLOOKUP(E58,'LISTADO ATM'!$A$2:$C$901,3,0)</f>
        <v>ESTE</v>
      </c>
      <c r="B58" s="144">
        <v>3336036836</v>
      </c>
      <c r="C58" s="94">
        <v>44464.545914351853</v>
      </c>
      <c r="D58" s="94" t="s">
        <v>2174</v>
      </c>
      <c r="E58" s="136">
        <v>294</v>
      </c>
      <c r="F58" s="138" t="str">
        <f>VLOOKUP(E58,VIP!$A$2:$O16251,2,0)</f>
        <v>DRBR294</v>
      </c>
      <c r="G58" s="138" t="str">
        <f>VLOOKUP(E58,'LISTADO ATM'!$A$2:$B$900,2,0)</f>
        <v xml:space="preserve">ATM Plaza Zaglul San Pedro II </v>
      </c>
      <c r="H58" s="138" t="str">
        <f>VLOOKUP(E58,VIP!$A$2:$O21212,7,FALSE)</f>
        <v>Si</v>
      </c>
      <c r="I58" s="138" t="str">
        <f>VLOOKUP(E58,VIP!$A$2:$O13177,8,FALSE)</f>
        <v>Si</v>
      </c>
      <c r="J58" s="138" t="str">
        <f>VLOOKUP(E58,VIP!$A$2:$O13127,8,FALSE)</f>
        <v>Si</v>
      </c>
      <c r="K58" s="138" t="str">
        <f>VLOOKUP(E58,VIP!$A$2:$O16701,6,0)</f>
        <v>NO</v>
      </c>
      <c r="L58" s="143" t="s">
        <v>2455</v>
      </c>
      <c r="M58" s="93" t="s">
        <v>2437</v>
      </c>
      <c r="N58" s="93" t="s">
        <v>2443</v>
      </c>
      <c r="O58" s="138" t="s">
        <v>2445</v>
      </c>
      <c r="P58" s="143"/>
      <c r="Q58" s="93" t="s">
        <v>2455</v>
      </c>
    </row>
    <row r="59" spans="1:17" s="119" customFormat="1" ht="21" customHeight="1" x14ac:dyDescent="0.25">
      <c r="A59" s="138" t="str">
        <f>VLOOKUP(E59,'LISTADO ATM'!$A$2:$C$901,3,0)</f>
        <v>ESTE</v>
      </c>
      <c r="B59" s="144">
        <v>3336036838</v>
      </c>
      <c r="C59" s="94">
        <v>44464.561527777776</v>
      </c>
      <c r="D59" s="94" t="s">
        <v>2440</v>
      </c>
      <c r="E59" s="136">
        <v>634</v>
      </c>
      <c r="F59" s="138" t="str">
        <f>VLOOKUP(E59,VIP!$A$2:$O16250,2,0)</f>
        <v>DRBR273</v>
      </c>
      <c r="G59" s="138" t="str">
        <f>VLOOKUP(E59,'LISTADO ATM'!$A$2:$B$900,2,0)</f>
        <v xml:space="preserve">ATM Ayuntamiento Los Llanos (SPM) </v>
      </c>
      <c r="H59" s="138" t="str">
        <f>VLOOKUP(E59,VIP!$A$2:$O21211,7,FALSE)</f>
        <v>Si</v>
      </c>
      <c r="I59" s="138" t="str">
        <f>VLOOKUP(E59,VIP!$A$2:$O13176,8,FALSE)</f>
        <v>Si</v>
      </c>
      <c r="J59" s="138" t="str">
        <f>VLOOKUP(E59,VIP!$A$2:$O13126,8,FALSE)</f>
        <v>Si</v>
      </c>
      <c r="K59" s="138" t="str">
        <f>VLOOKUP(E59,VIP!$A$2:$O16700,6,0)</f>
        <v>NO</v>
      </c>
      <c r="L59" s="143" t="s">
        <v>2433</v>
      </c>
      <c r="M59" s="93" t="s">
        <v>2437</v>
      </c>
      <c r="N59" s="93" t="s">
        <v>2443</v>
      </c>
      <c r="O59" s="138" t="s">
        <v>2444</v>
      </c>
      <c r="P59" s="143"/>
      <c r="Q59" s="93" t="s">
        <v>2433</v>
      </c>
    </row>
    <row r="60" spans="1:17" s="119" customFormat="1" ht="21" customHeight="1" x14ac:dyDescent="0.25">
      <c r="A60" s="138" t="str">
        <f>VLOOKUP(E60,'LISTADO ATM'!$A$2:$C$901,3,0)</f>
        <v>ESTE</v>
      </c>
      <c r="B60" s="144">
        <v>3336036839</v>
      </c>
      <c r="C60" s="94">
        <v>44464.566041666665</v>
      </c>
      <c r="D60" s="94" t="s">
        <v>2174</v>
      </c>
      <c r="E60" s="136">
        <v>213</v>
      </c>
      <c r="F60" s="138" t="str">
        <f>VLOOKUP(E60,VIP!$A$2:$O16249,2,0)</f>
        <v>DRBR213</v>
      </c>
      <c r="G60" s="138" t="str">
        <f>VLOOKUP(E60,'LISTADO ATM'!$A$2:$B$900,2,0)</f>
        <v xml:space="preserve">ATM Almacenes Iberia (La Romana) </v>
      </c>
      <c r="H60" s="138" t="str">
        <f>VLOOKUP(E60,VIP!$A$2:$O21210,7,FALSE)</f>
        <v>Si</v>
      </c>
      <c r="I60" s="138" t="str">
        <f>VLOOKUP(E60,VIP!$A$2:$O13175,8,FALSE)</f>
        <v>Si</v>
      </c>
      <c r="J60" s="138" t="str">
        <f>VLOOKUP(E60,VIP!$A$2:$O13125,8,FALSE)</f>
        <v>Si</v>
      </c>
      <c r="K60" s="138" t="str">
        <f>VLOOKUP(E60,VIP!$A$2:$O16699,6,0)</f>
        <v>NO</v>
      </c>
      <c r="L60" s="143" t="s">
        <v>2212</v>
      </c>
      <c r="M60" s="93" t="s">
        <v>2437</v>
      </c>
      <c r="N60" s="93" t="s">
        <v>2443</v>
      </c>
      <c r="O60" s="138" t="s">
        <v>2445</v>
      </c>
      <c r="P60" s="143"/>
      <c r="Q60" s="93" t="s">
        <v>2212</v>
      </c>
    </row>
    <row r="61" spans="1:17" s="119" customFormat="1" ht="21" customHeight="1" x14ac:dyDescent="0.25">
      <c r="A61" s="138" t="str">
        <f>VLOOKUP(E61,'LISTADO ATM'!$A$2:$C$901,3,0)</f>
        <v>ESTE</v>
      </c>
      <c r="B61" s="144">
        <v>3336036843</v>
      </c>
      <c r="C61" s="94">
        <v>44464.567291666666</v>
      </c>
      <c r="D61" s="94" t="s">
        <v>2174</v>
      </c>
      <c r="E61" s="136">
        <v>353</v>
      </c>
      <c r="F61" s="138" t="str">
        <f>VLOOKUP(E61,VIP!$A$2:$O16247,2,0)</f>
        <v>DRBR353</v>
      </c>
      <c r="G61" s="138" t="str">
        <f>VLOOKUP(E61,'LISTADO ATM'!$A$2:$B$900,2,0)</f>
        <v xml:space="preserve">ATM Estación Boulevard Juan Dolio </v>
      </c>
      <c r="H61" s="138" t="str">
        <f>VLOOKUP(E61,VIP!$A$2:$O21208,7,FALSE)</f>
        <v>Si</v>
      </c>
      <c r="I61" s="138" t="str">
        <f>VLOOKUP(E61,VIP!$A$2:$O13173,8,FALSE)</f>
        <v>Si</v>
      </c>
      <c r="J61" s="138" t="str">
        <f>VLOOKUP(E61,VIP!$A$2:$O13123,8,FALSE)</f>
        <v>Si</v>
      </c>
      <c r="K61" s="138" t="str">
        <f>VLOOKUP(E61,VIP!$A$2:$O16697,6,0)</f>
        <v>NO</v>
      </c>
      <c r="L61" s="143" t="s">
        <v>2212</v>
      </c>
      <c r="M61" s="93" t="s">
        <v>2437</v>
      </c>
      <c r="N61" s="93" t="s">
        <v>2443</v>
      </c>
      <c r="O61" s="138" t="s">
        <v>2445</v>
      </c>
      <c r="P61" s="143"/>
      <c r="Q61" s="93" t="s">
        <v>2212</v>
      </c>
    </row>
    <row r="62" spans="1:17" s="119" customFormat="1" ht="21" customHeight="1" x14ac:dyDescent="0.25">
      <c r="A62" s="138" t="str">
        <f>VLOOKUP(E62,'LISTADO ATM'!$A$2:$C$901,3,0)</f>
        <v>ESTE</v>
      </c>
      <c r="B62" s="144">
        <v>3336036844</v>
      </c>
      <c r="C62" s="94">
        <v>44464.567743055559</v>
      </c>
      <c r="D62" s="94" t="s">
        <v>2174</v>
      </c>
      <c r="E62" s="136">
        <v>631</v>
      </c>
      <c r="F62" s="138" t="str">
        <f>VLOOKUP(E62,VIP!$A$2:$O16246,2,0)</f>
        <v>DRBR417</v>
      </c>
      <c r="G62" s="138" t="str">
        <f>VLOOKUP(E62,'LISTADO ATM'!$A$2:$B$900,2,0)</f>
        <v xml:space="preserve">ATM ASOCODEQUI (San Pedro) </v>
      </c>
      <c r="H62" s="138" t="str">
        <f>VLOOKUP(E62,VIP!$A$2:$O21207,7,FALSE)</f>
        <v>Si</v>
      </c>
      <c r="I62" s="138" t="str">
        <f>VLOOKUP(E62,VIP!$A$2:$O13172,8,FALSE)</f>
        <v>Si</v>
      </c>
      <c r="J62" s="138" t="str">
        <f>VLOOKUP(E62,VIP!$A$2:$O13122,8,FALSE)</f>
        <v>Si</v>
      </c>
      <c r="K62" s="138" t="str">
        <f>VLOOKUP(E62,VIP!$A$2:$O16696,6,0)</f>
        <v>NO</v>
      </c>
      <c r="L62" s="143" t="s">
        <v>2212</v>
      </c>
      <c r="M62" s="93" t="s">
        <v>2437</v>
      </c>
      <c r="N62" s="93" t="s">
        <v>2443</v>
      </c>
      <c r="O62" s="138" t="s">
        <v>2445</v>
      </c>
      <c r="P62" s="143"/>
      <c r="Q62" s="93" t="s">
        <v>2212</v>
      </c>
    </row>
    <row r="63" spans="1:17" s="119" customFormat="1" ht="21" customHeight="1" x14ac:dyDescent="0.25">
      <c r="A63" s="138" t="str">
        <f>VLOOKUP(E63,'LISTADO ATM'!$A$2:$C$901,3,0)</f>
        <v>ESTE</v>
      </c>
      <c r="B63" s="144">
        <v>3336036851</v>
      </c>
      <c r="C63" s="94">
        <v>44464.586724537039</v>
      </c>
      <c r="D63" s="94" t="s">
        <v>2440</v>
      </c>
      <c r="E63" s="136">
        <v>742</v>
      </c>
      <c r="F63" s="138" t="str">
        <f>VLOOKUP(E63,VIP!$A$2:$O16245,2,0)</f>
        <v>DRBR990</v>
      </c>
      <c r="G63" s="138" t="str">
        <f>VLOOKUP(E63,'LISTADO ATM'!$A$2:$B$900,2,0)</f>
        <v xml:space="preserve">ATM Oficina Plaza del Rey (La Romana) </v>
      </c>
      <c r="H63" s="138" t="str">
        <f>VLOOKUP(E63,VIP!$A$2:$O21206,7,FALSE)</f>
        <v>Si</v>
      </c>
      <c r="I63" s="138" t="str">
        <f>VLOOKUP(E63,VIP!$A$2:$O13171,8,FALSE)</f>
        <v>Si</v>
      </c>
      <c r="J63" s="138" t="str">
        <f>VLOOKUP(E63,VIP!$A$2:$O13121,8,FALSE)</f>
        <v>Si</v>
      </c>
      <c r="K63" s="138" t="str">
        <f>VLOOKUP(E63,VIP!$A$2:$O16695,6,0)</f>
        <v>NO</v>
      </c>
      <c r="L63" s="143" t="s">
        <v>2409</v>
      </c>
      <c r="M63" s="93" t="s">
        <v>2437</v>
      </c>
      <c r="N63" s="93" t="s">
        <v>2443</v>
      </c>
      <c r="O63" s="138" t="s">
        <v>2444</v>
      </c>
      <c r="P63" s="143"/>
      <c r="Q63" s="93" t="s">
        <v>2409</v>
      </c>
    </row>
    <row r="64" spans="1:17" s="119" customFormat="1" ht="21" customHeight="1" x14ac:dyDescent="0.25">
      <c r="A64" s="138" t="str">
        <f>VLOOKUP(E64,'LISTADO ATM'!$A$2:$C$901,3,0)</f>
        <v>DISTRITO NACIONAL</v>
      </c>
      <c r="B64" s="144">
        <v>3336036852</v>
      </c>
      <c r="C64" s="94">
        <v>44464.587800925925</v>
      </c>
      <c r="D64" s="94" t="s">
        <v>2440</v>
      </c>
      <c r="E64" s="136">
        <v>858</v>
      </c>
      <c r="F64" s="138" t="str">
        <f>VLOOKUP(E64,VIP!$A$2:$O16244,2,0)</f>
        <v>DRBR858</v>
      </c>
      <c r="G64" s="138" t="str">
        <f>VLOOKUP(E64,'LISTADO ATM'!$A$2:$B$900,2,0)</f>
        <v xml:space="preserve">ATM Cooperativa Maestros (COOPNAMA) </v>
      </c>
      <c r="H64" s="138" t="str">
        <f>VLOOKUP(E64,VIP!$A$2:$O21205,7,FALSE)</f>
        <v>Si</v>
      </c>
      <c r="I64" s="138" t="str">
        <f>VLOOKUP(E64,VIP!$A$2:$O13170,8,FALSE)</f>
        <v>No</v>
      </c>
      <c r="J64" s="138" t="str">
        <f>VLOOKUP(E64,VIP!$A$2:$O13120,8,FALSE)</f>
        <v>No</v>
      </c>
      <c r="K64" s="138" t="str">
        <f>VLOOKUP(E64,VIP!$A$2:$O16694,6,0)</f>
        <v>NO</v>
      </c>
      <c r="L64" s="143" t="s">
        <v>2409</v>
      </c>
      <c r="M64" s="93" t="s">
        <v>2437</v>
      </c>
      <c r="N64" s="93" t="s">
        <v>2443</v>
      </c>
      <c r="O64" s="138" t="s">
        <v>2444</v>
      </c>
      <c r="P64" s="143"/>
      <c r="Q64" s="93" t="s">
        <v>2409</v>
      </c>
    </row>
    <row r="65" spans="1:17" s="119" customFormat="1" ht="21" customHeight="1" x14ac:dyDescent="0.25">
      <c r="A65" s="138" t="str">
        <f>VLOOKUP(E65,'LISTADO ATM'!$A$2:$C$901,3,0)</f>
        <v>DISTRITO NACIONAL</v>
      </c>
      <c r="B65" s="144">
        <v>3336036853</v>
      </c>
      <c r="C65" s="94">
        <v>44464.590775462966</v>
      </c>
      <c r="D65" s="94" t="s">
        <v>2174</v>
      </c>
      <c r="E65" s="136">
        <v>85</v>
      </c>
      <c r="F65" s="138" t="str">
        <f>VLOOKUP(E65,VIP!$A$2:$O16243,2,0)</f>
        <v>DRBR085</v>
      </c>
      <c r="G65" s="138" t="str">
        <f>VLOOKUP(E65,'LISTADO ATM'!$A$2:$B$900,2,0)</f>
        <v xml:space="preserve">ATM Oficina San Isidro (Fuerza Aérea) </v>
      </c>
      <c r="H65" s="138" t="str">
        <f>VLOOKUP(E65,VIP!$A$2:$O21204,7,FALSE)</f>
        <v>Si</v>
      </c>
      <c r="I65" s="138" t="str">
        <f>VLOOKUP(E65,VIP!$A$2:$O13169,8,FALSE)</f>
        <v>Si</v>
      </c>
      <c r="J65" s="138" t="str">
        <f>VLOOKUP(E65,VIP!$A$2:$O13119,8,FALSE)</f>
        <v>Si</v>
      </c>
      <c r="K65" s="138" t="str">
        <f>VLOOKUP(E65,VIP!$A$2:$O16693,6,0)</f>
        <v>NO</v>
      </c>
      <c r="L65" s="143" t="s">
        <v>2455</v>
      </c>
      <c r="M65" s="93" t="s">
        <v>2437</v>
      </c>
      <c r="N65" s="93" t="s">
        <v>2443</v>
      </c>
      <c r="O65" s="138" t="s">
        <v>2445</v>
      </c>
      <c r="P65" s="143"/>
      <c r="Q65" s="93" t="s">
        <v>2455</v>
      </c>
    </row>
    <row r="66" spans="1:17" s="119" customFormat="1" ht="21" customHeight="1" x14ac:dyDescent="0.25">
      <c r="A66" s="138" t="str">
        <f>VLOOKUP(E66,'LISTADO ATM'!$A$2:$C$901,3,0)</f>
        <v>NORTE</v>
      </c>
      <c r="B66" s="144">
        <v>3336036855</v>
      </c>
      <c r="C66" s="94">
        <v>44464.594131944446</v>
      </c>
      <c r="D66" s="94" t="s">
        <v>2459</v>
      </c>
      <c r="E66" s="136">
        <v>956</v>
      </c>
      <c r="F66" s="138" t="str">
        <f>VLOOKUP(E66,VIP!$A$2:$O16242,2,0)</f>
        <v>DRBR956</v>
      </c>
      <c r="G66" s="138" t="str">
        <f>VLOOKUP(E66,'LISTADO ATM'!$A$2:$B$900,2,0)</f>
        <v xml:space="preserve">ATM Autoservicio El Jaya (SFM) </v>
      </c>
      <c r="H66" s="138" t="str">
        <f>VLOOKUP(E66,VIP!$A$2:$O21203,7,FALSE)</f>
        <v>Si</v>
      </c>
      <c r="I66" s="138" t="str">
        <f>VLOOKUP(E66,VIP!$A$2:$O13168,8,FALSE)</f>
        <v>Si</v>
      </c>
      <c r="J66" s="138" t="str">
        <f>VLOOKUP(E66,VIP!$A$2:$O13118,8,FALSE)</f>
        <v>Si</v>
      </c>
      <c r="K66" s="138" t="str">
        <f>VLOOKUP(E66,VIP!$A$2:$O16692,6,0)</f>
        <v>NO</v>
      </c>
      <c r="L66" s="143" t="s">
        <v>2625</v>
      </c>
      <c r="M66" s="93" t="s">
        <v>2437</v>
      </c>
      <c r="N66" s="93" t="s">
        <v>2443</v>
      </c>
      <c r="O66" s="138" t="s">
        <v>2614</v>
      </c>
      <c r="P66" s="143"/>
      <c r="Q66" s="93" t="s">
        <v>2625</v>
      </c>
    </row>
    <row r="67" spans="1:17" s="119" customFormat="1" ht="21" customHeight="1" x14ac:dyDescent="0.25">
      <c r="A67" s="138" t="str">
        <f>VLOOKUP(E67,'LISTADO ATM'!$A$2:$C$901,3,0)</f>
        <v>NORTE</v>
      </c>
      <c r="B67" s="144">
        <v>3336036857</v>
      </c>
      <c r="C67" s="94">
        <v>44464.606446759259</v>
      </c>
      <c r="D67" s="94" t="s">
        <v>2174</v>
      </c>
      <c r="E67" s="136">
        <v>396</v>
      </c>
      <c r="F67" s="138" t="str">
        <f>VLOOKUP(E67,VIP!$A$2:$O16241,2,0)</f>
        <v>DRBR396</v>
      </c>
      <c r="G67" s="138" t="str">
        <f>VLOOKUP(E67,'LISTADO ATM'!$A$2:$B$900,2,0)</f>
        <v xml:space="preserve">ATM Oficina Plaza Ulloa (La Fuente) </v>
      </c>
      <c r="H67" s="138" t="str">
        <f>VLOOKUP(E67,VIP!$A$2:$O21202,7,FALSE)</f>
        <v>Si</v>
      </c>
      <c r="I67" s="138" t="str">
        <f>VLOOKUP(E67,VIP!$A$2:$O13167,8,FALSE)</f>
        <v>Si</v>
      </c>
      <c r="J67" s="138" t="str">
        <f>VLOOKUP(E67,VIP!$A$2:$O13117,8,FALSE)</f>
        <v>Si</v>
      </c>
      <c r="K67" s="138" t="str">
        <f>VLOOKUP(E67,VIP!$A$2:$O16691,6,0)</f>
        <v>NO</v>
      </c>
      <c r="L67" s="143" t="s">
        <v>2212</v>
      </c>
      <c r="M67" s="93" t="s">
        <v>2437</v>
      </c>
      <c r="N67" s="93" t="s">
        <v>2443</v>
      </c>
      <c r="O67" s="138" t="s">
        <v>2445</v>
      </c>
      <c r="P67" s="143"/>
      <c r="Q67" s="93" t="s">
        <v>2212</v>
      </c>
    </row>
    <row r="68" spans="1:17" s="119" customFormat="1" ht="21" customHeight="1" x14ac:dyDescent="0.25">
      <c r="A68" s="138" t="str">
        <f>VLOOKUP(E68,'LISTADO ATM'!$A$2:$C$901,3,0)</f>
        <v>DISTRITO NACIONAL</v>
      </c>
      <c r="B68" s="144">
        <v>3336036860</v>
      </c>
      <c r="C68" s="94">
        <v>44464.633726851855</v>
      </c>
      <c r="D68" s="94" t="s">
        <v>2459</v>
      </c>
      <c r="E68" s="136">
        <v>713</v>
      </c>
      <c r="F68" s="138" t="str">
        <f>VLOOKUP(E68,VIP!$A$2:$O16254,2,0)</f>
        <v>DRBR016</v>
      </c>
      <c r="G68" s="138" t="str">
        <f>VLOOKUP(E68,'LISTADO ATM'!$A$2:$B$900,2,0)</f>
        <v xml:space="preserve">ATM Oficina Las Américas </v>
      </c>
      <c r="H68" s="138" t="str">
        <f>VLOOKUP(E68,VIP!$A$2:$O21215,7,FALSE)</f>
        <v>Si</v>
      </c>
      <c r="I68" s="138" t="str">
        <f>VLOOKUP(E68,VIP!$A$2:$O13180,8,FALSE)</f>
        <v>Si</v>
      </c>
      <c r="J68" s="138" t="str">
        <f>VLOOKUP(E68,VIP!$A$2:$O13130,8,FALSE)</f>
        <v>Si</v>
      </c>
      <c r="K68" s="138" t="str">
        <f>VLOOKUP(E68,VIP!$A$2:$O16704,6,0)</f>
        <v>NO</v>
      </c>
      <c r="L68" s="143" t="s">
        <v>2409</v>
      </c>
      <c r="M68" s="93" t="s">
        <v>2437</v>
      </c>
      <c r="N68" s="93" t="s">
        <v>2443</v>
      </c>
      <c r="O68" s="138" t="s">
        <v>2614</v>
      </c>
      <c r="P68" s="143"/>
      <c r="Q68" s="93" t="s">
        <v>2409</v>
      </c>
    </row>
    <row r="69" spans="1:17" ht="18" x14ac:dyDescent="0.25">
      <c r="A69" s="138" t="str">
        <f>VLOOKUP(E69,'LISTADO ATM'!$A$2:$C$901,3,0)</f>
        <v>NORTE</v>
      </c>
      <c r="B69" s="144">
        <v>3336036877</v>
      </c>
      <c r="C69" s="94">
        <v>44464.668344907404</v>
      </c>
      <c r="D69" s="94" t="s">
        <v>2612</v>
      </c>
      <c r="E69" s="136">
        <v>129</v>
      </c>
      <c r="F69" s="138" t="str">
        <f>VLOOKUP(E69,VIP!$A$2:$O16253,2,0)</f>
        <v>DRBR129</v>
      </c>
      <c r="G69" s="138" t="str">
        <f>VLOOKUP(E69,'LISTADO ATM'!$A$2:$B$900,2,0)</f>
        <v xml:space="preserve">ATM Multicentro La Sirena (Santiago) </v>
      </c>
      <c r="H69" s="138" t="str">
        <f>VLOOKUP(E69,VIP!$A$2:$O21214,7,FALSE)</f>
        <v>Si</v>
      </c>
      <c r="I69" s="138" t="str">
        <f>VLOOKUP(E69,VIP!$A$2:$O13179,8,FALSE)</f>
        <v>Si</v>
      </c>
      <c r="J69" s="138" t="str">
        <f>VLOOKUP(E69,VIP!$A$2:$O13129,8,FALSE)</f>
        <v>Si</v>
      </c>
      <c r="K69" s="138" t="str">
        <f>VLOOKUP(E69,VIP!$A$2:$O16703,6,0)</f>
        <v>SI</v>
      </c>
      <c r="L69" s="143" t="s">
        <v>2409</v>
      </c>
      <c r="M69" s="93" t="s">
        <v>2437</v>
      </c>
      <c r="N69" s="93" t="s">
        <v>2443</v>
      </c>
      <c r="O69" s="138" t="s">
        <v>2613</v>
      </c>
      <c r="P69" s="143"/>
      <c r="Q69" s="93" t="s">
        <v>2409</v>
      </c>
    </row>
    <row r="70" spans="1:17" ht="18" x14ac:dyDescent="0.25">
      <c r="A70" s="138" t="str">
        <f>VLOOKUP(E70,'LISTADO ATM'!$A$2:$C$901,3,0)</f>
        <v>DISTRITO NACIONAL</v>
      </c>
      <c r="B70" s="144">
        <v>3336036892</v>
      </c>
      <c r="C70" s="94">
        <v>44464.679155092592</v>
      </c>
      <c r="D70" s="94" t="s">
        <v>2174</v>
      </c>
      <c r="E70" s="136">
        <v>578</v>
      </c>
      <c r="F70" s="138" t="str">
        <f>VLOOKUP(E70,VIP!$A$2:$O16251,2,0)</f>
        <v>DRBR324</v>
      </c>
      <c r="G70" s="138" t="str">
        <f>VLOOKUP(E70,'LISTADO ATM'!$A$2:$B$900,2,0)</f>
        <v xml:space="preserve">ATM Procuraduría General de la República </v>
      </c>
      <c r="H70" s="138" t="str">
        <f>VLOOKUP(E70,VIP!$A$2:$O21212,7,FALSE)</f>
        <v>Si</v>
      </c>
      <c r="I70" s="138" t="str">
        <f>VLOOKUP(E70,VIP!$A$2:$O13177,8,FALSE)</f>
        <v>No</v>
      </c>
      <c r="J70" s="138" t="str">
        <f>VLOOKUP(E70,VIP!$A$2:$O13127,8,FALSE)</f>
        <v>No</v>
      </c>
      <c r="K70" s="138" t="str">
        <f>VLOOKUP(E70,VIP!$A$2:$O16701,6,0)</f>
        <v>NO</v>
      </c>
      <c r="L70" s="143" t="s">
        <v>2238</v>
      </c>
      <c r="M70" s="93" t="s">
        <v>2437</v>
      </c>
      <c r="N70" s="93" t="s">
        <v>2443</v>
      </c>
      <c r="O70" s="138" t="s">
        <v>2445</v>
      </c>
      <c r="P70" s="143"/>
      <c r="Q70" s="93" t="s">
        <v>2238</v>
      </c>
    </row>
    <row r="71" spans="1:17" ht="18" x14ac:dyDescent="0.25">
      <c r="A71" s="138" t="str">
        <f>VLOOKUP(E71,'LISTADO ATM'!$A$2:$C$901,3,0)</f>
        <v>NORTE</v>
      </c>
      <c r="B71" s="144">
        <v>3336036902</v>
      </c>
      <c r="C71" s="94">
        <v>44464.684930555559</v>
      </c>
      <c r="D71" s="94" t="s">
        <v>2175</v>
      </c>
      <c r="E71" s="136">
        <v>282</v>
      </c>
      <c r="F71" s="138" t="str">
        <f>VLOOKUP(E71,VIP!$A$2:$O16250,2,0)</f>
        <v>DRBR282</v>
      </c>
      <c r="G71" s="138" t="str">
        <f>VLOOKUP(E71,'LISTADO ATM'!$A$2:$B$900,2,0)</f>
        <v xml:space="preserve">ATM Autobanco Nibaje </v>
      </c>
      <c r="H71" s="138" t="str">
        <f>VLOOKUP(E71,VIP!$A$2:$O21211,7,FALSE)</f>
        <v>Si</v>
      </c>
      <c r="I71" s="138" t="str">
        <f>VLOOKUP(E71,VIP!$A$2:$O13176,8,FALSE)</f>
        <v>Si</v>
      </c>
      <c r="J71" s="138" t="str">
        <f>VLOOKUP(E71,VIP!$A$2:$O13126,8,FALSE)</f>
        <v>Si</v>
      </c>
      <c r="K71" s="138" t="str">
        <f>VLOOKUP(E71,VIP!$A$2:$O16700,6,0)</f>
        <v>NO</v>
      </c>
      <c r="L71" s="143" t="s">
        <v>2455</v>
      </c>
      <c r="M71" s="93" t="s">
        <v>2437</v>
      </c>
      <c r="N71" s="93" t="s">
        <v>2443</v>
      </c>
      <c r="O71" s="138" t="s">
        <v>2622</v>
      </c>
      <c r="P71" s="143"/>
      <c r="Q71" s="93" t="s">
        <v>2455</v>
      </c>
    </row>
    <row r="72" spans="1:17" ht="18" x14ac:dyDescent="0.25">
      <c r="A72" s="138" t="str">
        <f>VLOOKUP(E72,'LISTADO ATM'!$A$2:$C$901,3,0)</f>
        <v>DISTRITO NACIONAL</v>
      </c>
      <c r="B72" s="144">
        <v>3336036906</v>
      </c>
      <c r="C72" s="94">
        <v>44464.686828703707</v>
      </c>
      <c r="D72" s="94" t="s">
        <v>2174</v>
      </c>
      <c r="E72" s="136">
        <v>39</v>
      </c>
      <c r="F72" s="138" t="str">
        <f>VLOOKUP(E72,VIP!$A$2:$O16249,2,0)</f>
        <v>DRBR039</v>
      </c>
      <c r="G72" s="138" t="str">
        <f>VLOOKUP(E72,'LISTADO ATM'!$A$2:$B$900,2,0)</f>
        <v xml:space="preserve">ATM Oficina Ovando </v>
      </c>
      <c r="H72" s="138" t="str">
        <f>VLOOKUP(E72,VIP!$A$2:$O21210,7,FALSE)</f>
        <v>Si</v>
      </c>
      <c r="I72" s="138" t="str">
        <f>VLOOKUP(E72,VIP!$A$2:$O13175,8,FALSE)</f>
        <v>No</v>
      </c>
      <c r="J72" s="138" t="str">
        <f>VLOOKUP(E72,VIP!$A$2:$O13125,8,FALSE)</f>
        <v>No</v>
      </c>
      <c r="K72" s="138" t="str">
        <f>VLOOKUP(E72,VIP!$A$2:$O16699,6,0)</f>
        <v>NO</v>
      </c>
      <c r="L72" s="143" t="s">
        <v>2238</v>
      </c>
      <c r="M72" s="93" t="s">
        <v>2437</v>
      </c>
      <c r="N72" s="93" t="s">
        <v>2443</v>
      </c>
      <c r="O72" s="138" t="s">
        <v>2445</v>
      </c>
      <c r="P72" s="143"/>
      <c r="Q72" s="93" t="s">
        <v>2238</v>
      </c>
    </row>
    <row r="73" spans="1:17" ht="18" x14ac:dyDescent="0.25">
      <c r="A73" s="138" t="str">
        <f>VLOOKUP(E73,'LISTADO ATM'!$A$2:$C$901,3,0)</f>
        <v>DISTRITO NACIONAL</v>
      </c>
      <c r="B73" s="144">
        <v>3336036907</v>
      </c>
      <c r="C73" s="94">
        <v>44464.688333333332</v>
      </c>
      <c r="D73" s="94" t="s">
        <v>2174</v>
      </c>
      <c r="E73" s="136">
        <v>165</v>
      </c>
      <c r="F73" s="138" t="str">
        <f>VLOOKUP(E73,VIP!$A$2:$O16248,2,0)</f>
        <v>DRBR165</v>
      </c>
      <c r="G73" s="138" t="str">
        <f>VLOOKUP(E73,'LISTADO ATM'!$A$2:$B$900,2,0)</f>
        <v>ATM Autoservicio Megacentro</v>
      </c>
      <c r="H73" s="138" t="str">
        <f>VLOOKUP(E73,VIP!$A$2:$O21209,7,FALSE)</f>
        <v>Si</v>
      </c>
      <c r="I73" s="138" t="str">
        <f>VLOOKUP(E73,VIP!$A$2:$O13174,8,FALSE)</f>
        <v>Si</v>
      </c>
      <c r="J73" s="138" t="str">
        <f>VLOOKUP(E73,VIP!$A$2:$O13124,8,FALSE)</f>
        <v>Si</v>
      </c>
      <c r="K73" s="138" t="str">
        <f>VLOOKUP(E73,VIP!$A$2:$O16698,6,0)</f>
        <v>SI</v>
      </c>
      <c r="L73" s="143" t="s">
        <v>2455</v>
      </c>
      <c r="M73" s="93" t="s">
        <v>2437</v>
      </c>
      <c r="N73" s="93" t="s">
        <v>2443</v>
      </c>
      <c r="O73" s="138" t="s">
        <v>2445</v>
      </c>
      <c r="P73" s="143"/>
      <c r="Q73" s="93" t="s">
        <v>2455</v>
      </c>
    </row>
    <row r="74" spans="1:17" ht="18" x14ac:dyDescent="0.25">
      <c r="A74" s="138" t="str">
        <f>VLOOKUP(E74,'LISTADO ATM'!$A$2:$C$901,3,0)</f>
        <v>NORTE</v>
      </c>
      <c r="B74" s="144">
        <v>3336036913</v>
      </c>
      <c r="C74" s="94">
        <v>44464.690509259257</v>
      </c>
      <c r="D74" s="94" t="s">
        <v>2175</v>
      </c>
      <c r="E74" s="136">
        <v>405</v>
      </c>
      <c r="F74" s="138" t="str">
        <f>VLOOKUP(E74,VIP!$A$2:$O16247,2,0)</f>
        <v>DRBR405</v>
      </c>
      <c r="G74" s="138" t="str">
        <f>VLOOKUP(E74,'LISTADO ATM'!$A$2:$B$900,2,0)</f>
        <v xml:space="preserve">ATM UNP Loma de Cabrera </v>
      </c>
      <c r="H74" s="138" t="str">
        <f>VLOOKUP(E74,VIP!$A$2:$O21208,7,FALSE)</f>
        <v>Si</v>
      </c>
      <c r="I74" s="138" t="str">
        <f>VLOOKUP(E74,VIP!$A$2:$O13173,8,FALSE)</f>
        <v>Si</v>
      </c>
      <c r="J74" s="138" t="str">
        <f>VLOOKUP(E74,VIP!$A$2:$O13123,8,FALSE)</f>
        <v>Si</v>
      </c>
      <c r="K74" s="138" t="str">
        <f>VLOOKUP(E74,VIP!$A$2:$O16697,6,0)</f>
        <v>NO</v>
      </c>
      <c r="L74" s="143" t="s">
        <v>2455</v>
      </c>
      <c r="M74" s="93" t="s">
        <v>2437</v>
      </c>
      <c r="N74" s="93" t="s">
        <v>2443</v>
      </c>
      <c r="O74" s="138" t="s">
        <v>2622</v>
      </c>
      <c r="P74" s="143"/>
      <c r="Q74" s="93" t="s">
        <v>2455</v>
      </c>
    </row>
    <row r="75" spans="1:17" ht="18" x14ac:dyDescent="0.25">
      <c r="A75" s="138" t="str">
        <f>VLOOKUP(E75,'LISTADO ATM'!$A$2:$C$901,3,0)</f>
        <v>ESTE</v>
      </c>
      <c r="B75" s="144">
        <v>3336036918</v>
      </c>
      <c r="C75" s="94">
        <v>44464.693009259259</v>
      </c>
      <c r="D75" s="94" t="s">
        <v>2174</v>
      </c>
      <c r="E75" s="136">
        <v>776</v>
      </c>
      <c r="F75" s="138" t="str">
        <f>VLOOKUP(E75,VIP!$A$2:$O16246,2,0)</f>
        <v>DRBR03D</v>
      </c>
      <c r="G75" s="138" t="str">
        <f>VLOOKUP(E75,'LISTADO ATM'!$A$2:$B$900,2,0)</f>
        <v xml:space="preserve">ATM Oficina Monte Plata </v>
      </c>
      <c r="H75" s="138" t="str">
        <f>VLOOKUP(E75,VIP!$A$2:$O21207,7,FALSE)</f>
        <v>Si</v>
      </c>
      <c r="I75" s="138" t="str">
        <f>VLOOKUP(E75,VIP!$A$2:$O13172,8,FALSE)</f>
        <v>Si</v>
      </c>
      <c r="J75" s="138" t="str">
        <f>VLOOKUP(E75,VIP!$A$2:$O13122,8,FALSE)</f>
        <v>Si</v>
      </c>
      <c r="K75" s="138" t="str">
        <f>VLOOKUP(E75,VIP!$A$2:$O16696,6,0)</f>
        <v>SI</v>
      </c>
      <c r="L75" s="143" t="s">
        <v>2212</v>
      </c>
      <c r="M75" s="93" t="s">
        <v>2437</v>
      </c>
      <c r="N75" s="93" t="s">
        <v>2443</v>
      </c>
      <c r="O75" s="138" t="s">
        <v>2445</v>
      </c>
      <c r="P75" s="143"/>
      <c r="Q75" s="93" t="s">
        <v>2212</v>
      </c>
    </row>
    <row r="76" spans="1:17" ht="18" x14ac:dyDescent="0.25">
      <c r="A76" s="138" t="str">
        <f>VLOOKUP(E76,'LISTADO ATM'!$A$2:$C$901,3,0)</f>
        <v>NORTE</v>
      </c>
      <c r="B76" s="144">
        <v>3336036925</v>
      </c>
      <c r="C76" s="94">
        <v>44464.703148148146</v>
      </c>
      <c r="D76" s="94" t="s">
        <v>2175</v>
      </c>
      <c r="E76" s="136">
        <v>136</v>
      </c>
      <c r="F76" s="138" t="str">
        <f>VLOOKUP(E76,VIP!$A$2:$O16245,2,0)</f>
        <v>DRBR136</v>
      </c>
      <c r="G76" s="138" t="str">
        <f>VLOOKUP(E76,'LISTADO ATM'!$A$2:$B$900,2,0)</f>
        <v>ATM S/M Xtra (Santiago)</v>
      </c>
      <c r="H76" s="138" t="str">
        <f>VLOOKUP(E76,VIP!$A$2:$O21206,7,FALSE)</f>
        <v>Si</v>
      </c>
      <c r="I76" s="138" t="str">
        <f>VLOOKUP(E76,VIP!$A$2:$O13171,8,FALSE)</f>
        <v>Si</v>
      </c>
      <c r="J76" s="138" t="str">
        <f>VLOOKUP(E76,VIP!$A$2:$O13121,8,FALSE)</f>
        <v>Si</v>
      </c>
      <c r="K76" s="138" t="str">
        <f>VLOOKUP(E76,VIP!$A$2:$O16695,6,0)</f>
        <v>NO</v>
      </c>
      <c r="L76" s="143" t="s">
        <v>2455</v>
      </c>
      <c r="M76" s="93" t="s">
        <v>2437</v>
      </c>
      <c r="N76" s="93" t="s">
        <v>2443</v>
      </c>
      <c r="O76" s="138" t="s">
        <v>2622</v>
      </c>
      <c r="P76" s="143"/>
      <c r="Q76" s="93" t="s">
        <v>2455</v>
      </c>
    </row>
    <row r="77" spans="1:17" ht="18" x14ac:dyDescent="0.25">
      <c r="A77" s="138" t="str">
        <f>VLOOKUP(E77,'LISTADO ATM'!$A$2:$C$901,3,0)</f>
        <v>DISTRITO NACIONAL</v>
      </c>
      <c r="B77" s="144">
        <v>3336036926</v>
      </c>
      <c r="C77" s="94">
        <v>44464.709097222221</v>
      </c>
      <c r="D77" s="94" t="s">
        <v>2440</v>
      </c>
      <c r="E77" s="136">
        <v>407</v>
      </c>
      <c r="F77" s="138" t="str">
        <f>VLOOKUP(E77,VIP!$A$2:$O16244,2,0)</f>
        <v>DRBR407</v>
      </c>
      <c r="G77" s="138" t="str">
        <f>VLOOKUP(E77,'LISTADO ATM'!$A$2:$B$900,2,0)</f>
        <v xml:space="preserve">ATM Multicentro La Sirena Villa Mella </v>
      </c>
      <c r="H77" s="138" t="str">
        <f>VLOOKUP(E77,VIP!$A$2:$O21205,7,FALSE)</f>
        <v>Si</v>
      </c>
      <c r="I77" s="138" t="str">
        <f>VLOOKUP(E77,VIP!$A$2:$O13170,8,FALSE)</f>
        <v>Si</v>
      </c>
      <c r="J77" s="138" t="str">
        <f>VLOOKUP(E77,VIP!$A$2:$O13120,8,FALSE)</f>
        <v>Si</v>
      </c>
      <c r="K77" s="138" t="str">
        <f>VLOOKUP(E77,VIP!$A$2:$O16694,6,0)</f>
        <v>NO</v>
      </c>
      <c r="L77" s="143" t="s">
        <v>2409</v>
      </c>
      <c r="M77" s="93" t="s">
        <v>2437</v>
      </c>
      <c r="N77" s="93" t="s">
        <v>2443</v>
      </c>
      <c r="O77" s="138" t="s">
        <v>2444</v>
      </c>
      <c r="P77" s="143"/>
      <c r="Q77" s="93" t="s">
        <v>2409</v>
      </c>
    </row>
    <row r="78" spans="1:17" ht="18" x14ac:dyDescent="0.25">
      <c r="A78" s="138" t="str">
        <f>VLOOKUP(E78,'LISTADO ATM'!$A$2:$C$901,3,0)</f>
        <v>DISTRITO NACIONAL</v>
      </c>
      <c r="B78" s="144">
        <v>3336036934</v>
      </c>
      <c r="C78" s="94">
        <v>44464.714363425926</v>
      </c>
      <c r="D78" s="94" t="s">
        <v>2459</v>
      </c>
      <c r="E78" s="136">
        <v>979</v>
      </c>
      <c r="F78" s="138" t="str">
        <f>VLOOKUP(E78,VIP!$A$2:$O16243,2,0)</f>
        <v>DRBR979</v>
      </c>
      <c r="G78" s="138" t="str">
        <f>VLOOKUP(E78,'LISTADO ATM'!$A$2:$B$900,2,0)</f>
        <v xml:space="preserve">ATM Oficina Luperón I </v>
      </c>
      <c r="H78" s="138" t="str">
        <f>VLOOKUP(E78,VIP!$A$2:$O21204,7,FALSE)</f>
        <v>Si</v>
      </c>
      <c r="I78" s="138" t="str">
        <f>VLOOKUP(E78,VIP!$A$2:$O13169,8,FALSE)</f>
        <v>Si</v>
      </c>
      <c r="J78" s="138" t="str">
        <f>VLOOKUP(E78,VIP!$A$2:$O13119,8,FALSE)</f>
        <v>Si</v>
      </c>
      <c r="K78" s="138" t="str">
        <f>VLOOKUP(E78,VIP!$A$2:$O16693,6,0)</f>
        <v>NO</v>
      </c>
      <c r="L78" s="143" t="s">
        <v>2409</v>
      </c>
      <c r="M78" s="93" t="s">
        <v>2437</v>
      </c>
      <c r="N78" s="93" t="s">
        <v>2443</v>
      </c>
      <c r="O78" s="138" t="s">
        <v>2630</v>
      </c>
      <c r="P78" s="143"/>
      <c r="Q78" s="93" t="s">
        <v>2409</v>
      </c>
    </row>
    <row r="79" spans="1:17" ht="18" x14ac:dyDescent="0.25">
      <c r="A79" s="138" t="str">
        <f>VLOOKUP(E79,'LISTADO ATM'!$A$2:$C$901,3,0)</f>
        <v>DISTRITO NACIONAL</v>
      </c>
      <c r="B79" s="144">
        <v>3336036936</v>
      </c>
      <c r="C79" s="94">
        <v>44464.72755787037</v>
      </c>
      <c r="D79" s="94" t="s">
        <v>2440</v>
      </c>
      <c r="E79" s="136">
        <v>26</v>
      </c>
      <c r="F79" s="138" t="str">
        <f>VLOOKUP(E79,VIP!$A$2:$O16242,2,0)</f>
        <v>DRBR221</v>
      </c>
      <c r="G79" s="138" t="str">
        <f>VLOOKUP(E79,'LISTADO ATM'!$A$2:$B$900,2,0)</f>
        <v>ATM S/M Jumbo San Isidro</v>
      </c>
      <c r="H79" s="138" t="str">
        <f>VLOOKUP(E79,VIP!$A$2:$O21203,7,FALSE)</f>
        <v>Si</v>
      </c>
      <c r="I79" s="138" t="str">
        <f>VLOOKUP(E79,VIP!$A$2:$O13168,8,FALSE)</f>
        <v>Si</v>
      </c>
      <c r="J79" s="138" t="str">
        <f>VLOOKUP(E79,VIP!$A$2:$O13118,8,FALSE)</f>
        <v>Si</v>
      </c>
      <c r="K79" s="138" t="str">
        <f>VLOOKUP(E79,VIP!$A$2:$O16692,6,0)</f>
        <v>NO</v>
      </c>
      <c r="L79" s="143" t="s">
        <v>2698</v>
      </c>
      <c r="M79" s="93" t="s">
        <v>2437</v>
      </c>
      <c r="N79" s="93" t="s">
        <v>2443</v>
      </c>
      <c r="O79" s="138" t="s">
        <v>2444</v>
      </c>
      <c r="P79" s="143"/>
      <c r="Q79" s="93" t="s">
        <v>2698</v>
      </c>
    </row>
    <row r="80" spans="1:17" ht="18" x14ac:dyDescent="0.25">
      <c r="A80" s="138" t="str">
        <f>VLOOKUP(E80,'LISTADO ATM'!$A$2:$C$901,3,0)</f>
        <v>ESTE</v>
      </c>
      <c r="B80" s="144">
        <v>3336036938</v>
      </c>
      <c r="C80" s="94">
        <v>44464.792488425926</v>
      </c>
      <c r="D80" s="94" t="s">
        <v>2174</v>
      </c>
      <c r="E80" s="136">
        <v>188</v>
      </c>
      <c r="F80" s="138" t="str">
        <f>VLOOKUP(E80,VIP!$A$2:$O16259,2,0)</f>
        <v>DRBR188</v>
      </c>
      <c r="G80" s="138" t="str">
        <f>VLOOKUP(E80,'LISTADO ATM'!$A$2:$B$900,2,0)</f>
        <v xml:space="preserve">ATM UNP Miches </v>
      </c>
      <c r="H80" s="138" t="str">
        <f>VLOOKUP(E80,VIP!$A$2:$O21220,7,FALSE)</f>
        <v>Si</v>
      </c>
      <c r="I80" s="138" t="str">
        <f>VLOOKUP(E80,VIP!$A$2:$O13185,8,FALSE)</f>
        <v>Si</v>
      </c>
      <c r="J80" s="138" t="str">
        <f>VLOOKUP(E80,VIP!$A$2:$O13135,8,FALSE)</f>
        <v>Si</v>
      </c>
      <c r="K80" s="138" t="str">
        <f>VLOOKUP(E80,VIP!$A$2:$O16709,6,0)</f>
        <v>NO</v>
      </c>
      <c r="L80" s="143" t="s">
        <v>2238</v>
      </c>
      <c r="M80" s="93" t="s">
        <v>2437</v>
      </c>
      <c r="N80" s="93" t="s">
        <v>2443</v>
      </c>
      <c r="O80" s="138" t="s">
        <v>2445</v>
      </c>
      <c r="P80" s="143"/>
      <c r="Q80" s="93" t="s">
        <v>2238</v>
      </c>
    </row>
    <row r="81" spans="1:17" ht="18" x14ac:dyDescent="0.25">
      <c r="A81" s="138" t="str">
        <f>VLOOKUP(E81,'LISTADO ATM'!$A$2:$C$901,3,0)</f>
        <v>NORTE</v>
      </c>
      <c r="B81" s="144">
        <v>3336036939</v>
      </c>
      <c r="C81" s="94">
        <v>44464.793287037035</v>
      </c>
      <c r="D81" s="94" t="s">
        <v>2612</v>
      </c>
      <c r="E81" s="136">
        <v>40</v>
      </c>
      <c r="F81" s="138" t="str">
        <f>VLOOKUP(E81,VIP!$A$2:$O16258,2,0)</f>
        <v>DRBR040</v>
      </c>
      <c r="G81" s="138" t="str">
        <f>VLOOKUP(E81,'LISTADO ATM'!$A$2:$B$900,2,0)</f>
        <v xml:space="preserve">ATM Oficina El Puñal </v>
      </c>
      <c r="H81" s="138" t="str">
        <f>VLOOKUP(E81,VIP!$A$2:$O21219,7,FALSE)</f>
        <v>Si</v>
      </c>
      <c r="I81" s="138" t="str">
        <f>VLOOKUP(E81,VIP!$A$2:$O13184,8,FALSE)</f>
        <v>Si</v>
      </c>
      <c r="J81" s="138" t="str">
        <f>VLOOKUP(E81,VIP!$A$2:$O13134,8,FALSE)</f>
        <v>Si</v>
      </c>
      <c r="K81" s="138" t="str">
        <f>VLOOKUP(E81,VIP!$A$2:$O16708,6,0)</f>
        <v>NO</v>
      </c>
      <c r="L81" s="143" t="s">
        <v>2625</v>
      </c>
      <c r="M81" s="93" t="s">
        <v>2437</v>
      </c>
      <c r="N81" s="93" t="s">
        <v>2443</v>
      </c>
      <c r="O81" s="138" t="s">
        <v>2613</v>
      </c>
      <c r="P81" s="143"/>
      <c r="Q81" s="93" t="s">
        <v>2625</v>
      </c>
    </row>
    <row r="82" spans="1:17" ht="18" x14ac:dyDescent="0.25">
      <c r="A82" s="138" t="str">
        <f>VLOOKUP(E82,'LISTADO ATM'!$A$2:$C$901,3,0)</f>
        <v>ESTE</v>
      </c>
      <c r="B82" s="144">
        <v>3336036940</v>
      </c>
      <c r="C82" s="94">
        <v>44464.796759259261</v>
      </c>
      <c r="D82" s="94" t="s">
        <v>2459</v>
      </c>
      <c r="E82" s="136">
        <v>429</v>
      </c>
      <c r="F82" s="138" t="str">
        <f>VLOOKUP(E82,VIP!$A$2:$O16257,2,0)</f>
        <v>DRBR429</v>
      </c>
      <c r="G82" s="138" t="str">
        <f>VLOOKUP(E82,'LISTADO ATM'!$A$2:$B$900,2,0)</f>
        <v xml:space="preserve">ATM Oficina Jumbo La Romana </v>
      </c>
      <c r="H82" s="138" t="str">
        <f>VLOOKUP(E82,VIP!$A$2:$O21218,7,FALSE)</f>
        <v>Si</v>
      </c>
      <c r="I82" s="138" t="str">
        <f>VLOOKUP(E82,VIP!$A$2:$O13183,8,FALSE)</f>
        <v>Si</v>
      </c>
      <c r="J82" s="138" t="str">
        <f>VLOOKUP(E82,VIP!$A$2:$O13133,8,FALSE)</f>
        <v>Si</v>
      </c>
      <c r="K82" s="138" t="str">
        <f>VLOOKUP(E82,VIP!$A$2:$O16707,6,0)</f>
        <v>NO</v>
      </c>
      <c r="L82" s="143" t="s">
        <v>2698</v>
      </c>
      <c r="M82" s="93" t="s">
        <v>2437</v>
      </c>
      <c r="N82" s="93" t="s">
        <v>2443</v>
      </c>
      <c r="O82" s="138" t="s">
        <v>2614</v>
      </c>
      <c r="P82" s="143"/>
      <c r="Q82" s="93" t="s">
        <v>2698</v>
      </c>
    </row>
    <row r="83" spans="1:17" ht="18" x14ac:dyDescent="0.25">
      <c r="A83" s="138" t="str">
        <f>VLOOKUP(E83,'LISTADO ATM'!$A$2:$C$901,3,0)</f>
        <v>DISTRITO NACIONAL</v>
      </c>
      <c r="B83" s="144">
        <v>3336036942</v>
      </c>
      <c r="C83" s="94">
        <v>44464.809178240743</v>
      </c>
      <c r="D83" s="94" t="s">
        <v>2174</v>
      </c>
      <c r="E83" s="136">
        <v>755</v>
      </c>
      <c r="F83" s="138" t="str">
        <f>VLOOKUP(E83,VIP!$A$2:$O16256,2,0)</f>
        <v>DRBR755</v>
      </c>
      <c r="G83" s="138" t="str">
        <f>VLOOKUP(E83,'LISTADO ATM'!$A$2:$B$900,2,0)</f>
        <v xml:space="preserve">ATM Oficina Galería del Este (Plaza) </v>
      </c>
      <c r="H83" s="138" t="str">
        <f>VLOOKUP(E83,VIP!$A$2:$O21217,7,FALSE)</f>
        <v>Si</v>
      </c>
      <c r="I83" s="138" t="str">
        <f>VLOOKUP(E83,VIP!$A$2:$O13182,8,FALSE)</f>
        <v>Si</v>
      </c>
      <c r="J83" s="138" t="str">
        <f>VLOOKUP(E83,VIP!$A$2:$O13132,8,FALSE)</f>
        <v>Si</v>
      </c>
      <c r="K83" s="138" t="str">
        <f>VLOOKUP(E83,VIP!$A$2:$O16706,6,0)</f>
        <v>NO</v>
      </c>
      <c r="L83" s="143" t="s">
        <v>2626</v>
      </c>
      <c r="M83" s="93" t="s">
        <v>2437</v>
      </c>
      <c r="N83" s="93" t="s">
        <v>2443</v>
      </c>
      <c r="O83" s="138" t="s">
        <v>2445</v>
      </c>
      <c r="P83" s="143"/>
      <c r="Q83" s="93" t="s">
        <v>2626</v>
      </c>
    </row>
    <row r="84" spans="1:17" ht="18" x14ac:dyDescent="0.25">
      <c r="A84" s="138" t="str">
        <f>VLOOKUP(E84,'LISTADO ATM'!$A$2:$C$901,3,0)</f>
        <v>DISTRITO NACIONAL</v>
      </c>
      <c r="B84" s="144">
        <v>3336036943</v>
      </c>
      <c r="C84" s="94">
        <v>44464.821215277778</v>
      </c>
      <c r="D84" s="94" t="s">
        <v>2459</v>
      </c>
      <c r="E84" s="136">
        <v>567</v>
      </c>
      <c r="F84" s="138" t="str">
        <f>VLOOKUP(E84,VIP!$A$2:$O16255,2,0)</f>
        <v>DRBR015</v>
      </c>
      <c r="G84" s="138" t="str">
        <f>VLOOKUP(E84,'LISTADO ATM'!$A$2:$B$900,2,0)</f>
        <v xml:space="preserve">ATM Oficina Máximo Gómez </v>
      </c>
      <c r="H84" s="138" t="str">
        <f>VLOOKUP(E84,VIP!$A$2:$O21216,7,FALSE)</f>
        <v>Si</v>
      </c>
      <c r="I84" s="138" t="str">
        <f>VLOOKUP(E84,VIP!$A$2:$O13181,8,FALSE)</f>
        <v>Si</v>
      </c>
      <c r="J84" s="138" t="str">
        <f>VLOOKUP(E84,VIP!$A$2:$O13131,8,FALSE)</f>
        <v>Si</v>
      </c>
      <c r="K84" s="138" t="str">
        <f>VLOOKUP(E84,VIP!$A$2:$O16705,6,0)</f>
        <v>NO</v>
      </c>
      <c r="L84" s="143" t="s">
        <v>2433</v>
      </c>
      <c r="M84" s="93" t="s">
        <v>2437</v>
      </c>
      <c r="N84" s="93" t="s">
        <v>2443</v>
      </c>
      <c r="O84" s="138" t="s">
        <v>2630</v>
      </c>
      <c r="P84" s="143"/>
      <c r="Q84" s="93" t="s">
        <v>2433</v>
      </c>
    </row>
    <row r="85" spans="1:17" ht="18" x14ac:dyDescent="0.25">
      <c r="A85" s="138" t="str">
        <f>VLOOKUP(E85,'LISTADO ATM'!$A$2:$C$901,3,0)</f>
        <v>NORTE</v>
      </c>
      <c r="B85" s="144">
        <v>3336036944</v>
      </c>
      <c r="C85" s="94">
        <v>44464.825937499998</v>
      </c>
      <c r="D85" s="94" t="s">
        <v>2175</v>
      </c>
      <c r="E85" s="136">
        <v>144</v>
      </c>
      <c r="F85" s="138" t="str">
        <f>VLOOKUP(E85,VIP!$A$2:$O16254,2,0)</f>
        <v>DRBR144</v>
      </c>
      <c r="G85" s="138" t="str">
        <f>VLOOKUP(E85,'LISTADO ATM'!$A$2:$B$900,2,0)</f>
        <v xml:space="preserve">ATM Oficina Villa Altagracia </v>
      </c>
      <c r="H85" s="138" t="str">
        <f>VLOOKUP(E85,VIP!$A$2:$O21215,7,FALSE)</f>
        <v>Si</v>
      </c>
      <c r="I85" s="138" t="str">
        <f>VLOOKUP(E85,VIP!$A$2:$O13180,8,FALSE)</f>
        <v>Si</v>
      </c>
      <c r="J85" s="138" t="str">
        <f>VLOOKUP(E85,VIP!$A$2:$O13130,8,FALSE)</f>
        <v>Si</v>
      </c>
      <c r="K85" s="138" t="str">
        <f>VLOOKUP(E85,VIP!$A$2:$O16704,6,0)</f>
        <v>SI</v>
      </c>
      <c r="L85" s="143" t="s">
        <v>2212</v>
      </c>
      <c r="M85" s="93" t="s">
        <v>2437</v>
      </c>
      <c r="N85" s="93" t="s">
        <v>2443</v>
      </c>
      <c r="O85" s="138" t="s">
        <v>2622</v>
      </c>
      <c r="P85" s="143"/>
      <c r="Q85" s="93" t="s">
        <v>2212</v>
      </c>
    </row>
    <row r="86" spans="1:17" ht="18" x14ac:dyDescent="0.25">
      <c r="A86" s="138" t="str">
        <f>VLOOKUP(E86,'LISTADO ATM'!$A$2:$C$901,3,0)</f>
        <v>SUR</v>
      </c>
      <c r="B86" s="144">
        <v>3336036945</v>
      </c>
      <c r="C86" s="94">
        <v>44464.845127314817</v>
      </c>
      <c r="D86" s="94" t="s">
        <v>2174</v>
      </c>
      <c r="E86" s="136">
        <v>764</v>
      </c>
      <c r="F86" s="138" t="str">
        <f>VLOOKUP(E86,VIP!$A$2:$O16253,2,0)</f>
        <v>DRBR451</v>
      </c>
      <c r="G86" s="138" t="str">
        <f>VLOOKUP(E86,'LISTADO ATM'!$A$2:$B$900,2,0)</f>
        <v xml:space="preserve">ATM Oficina Elías Piña </v>
      </c>
      <c r="H86" s="138" t="str">
        <f>VLOOKUP(E86,VIP!$A$2:$O21214,7,FALSE)</f>
        <v>Si</v>
      </c>
      <c r="I86" s="138" t="str">
        <f>VLOOKUP(E86,VIP!$A$2:$O13179,8,FALSE)</f>
        <v>Si</v>
      </c>
      <c r="J86" s="138" t="str">
        <f>VLOOKUP(E86,VIP!$A$2:$O13129,8,FALSE)</f>
        <v>Si</v>
      </c>
      <c r="K86" s="138" t="str">
        <f>VLOOKUP(E86,VIP!$A$2:$O16703,6,0)</f>
        <v>NO</v>
      </c>
      <c r="L86" s="143" t="s">
        <v>2212</v>
      </c>
      <c r="M86" s="93" t="s">
        <v>2437</v>
      </c>
      <c r="N86" s="93" t="s">
        <v>2443</v>
      </c>
      <c r="O86" s="138" t="s">
        <v>2445</v>
      </c>
      <c r="P86" s="143"/>
      <c r="Q86" s="93" t="s">
        <v>2212</v>
      </c>
    </row>
    <row r="87" spans="1:17" ht="18" x14ac:dyDescent="0.25">
      <c r="A87" s="138" t="str">
        <f>VLOOKUP(E87,'LISTADO ATM'!$A$2:$C$901,3,0)</f>
        <v>DISTRITO NACIONAL</v>
      </c>
      <c r="B87" s="144">
        <v>3336036946</v>
      </c>
      <c r="C87" s="94">
        <v>44464.851261574076</v>
      </c>
      <c r="D87" s="94" t="s">
        <v>2174</v>
      </c>
      <c r="E87" s="136">
        <v>563</v>
      </c>
      <c r="F87" s="138" t="str">
        <f>VLOOKUP(E87,VIP!$A$2:$O16252,2,0)</f>
        <v>DRBR233</v>
      </c>
      <c r="G87" s="138" t="str">
        <f>VLOOKUP(E87,'LISTADO ATM'!$A$2:$B$900,2,0)</f>
        <v xml:space="preserve">ATM Base Aérea San Isidro </v>
      </c>
      <c r="H87" s="138" t="str">
        <f>VLOOKUP(E87,VIP!$A$2:$O21213,7,FALSE)</f>
        <v>Si</v>
      </c>
      <c r="I87" s="138" t="str">
        <f>VLOOKUP(E87,VIP!$A$2:$O13178,8,FALSE)</f>
        <v>Si</v>
      </c>
      <c r="J87" s="138" t="str">
        <f>VLOOKUP(E87,VIP!$A$2:$O13128,8,FALSE)</f>
        <v>Si</v>
      </c>
      <c r="K87" s="138" t="str">
        <f>VLOOKUP(E87,VIP!$A$2:$O16702,6,0)</f>
        <v>NO</v>
      </c>
      <c r="L87" s="143" t="s">
        <v>2238</v>
      </c>
      <c r="M87" s="93" t="s">
        <v>2437</v>
      </c>
      <c r="N87" s="93" t="s">
        <v>2443</v>
      </c>
      <c r="O87" s="138" t="s">
        <v>2445</v>
      </c>
      <c r="P87" s="143"/>
      <c r="Q87" s="93" t="s">
        <v>2238</v>
      </c>
    </row>
    <row r="88" spans="1:17" ht="18" x14ac:dyDescent="0.25">
      <c r="A88" s="138" t="str">
        <f>VLOOKUP(E88,'LISTADO ATM'!$A$2:$C$901,3,0)</f>
        <v>ESTE</v>
      </c>
      <c r="B88" s="144">
        <v>3336036947</v>
      </c>
      <c r="C88" s="94">
        <v>44464.85527777778</v>
      </c>
      <c r="D88" s="94" t="s">
        <v>2459</v>
      </c>
      <c r="E88" s="136">
        <v>630</v>
      </c>
      <c r="F88" s="138" t="str">
        <f>VLOOKUP(E88,VIP!$A$2:$O16251,2,0)</f>
        <v>DRBR112</v>
      </c>
      <c r="G88" s="138" t="str">
        <f>VLOOKUP(E88,'LISTADO ATM'!$A$2:$B$900,2,0)</f>
        <v xml:space="preserve">ATM Oficina Plaza Zaglul (SPM) </v>
      </c>
      <c r="H88" s="138" t="str">
        <f>VLOOKUP(E88,VIP!$A$2:$O21212,7,FALSE)</f>
        <v>Si</v>
      </c>
      <c r="I88" s="138" t="str">
        <f>VLOOKUP(E88,VIP!$A$2:$O13177,8,FALSE)</f>
        <v>Si</v>
      </c>
      <c r="J88" s="138" t="str">
        <f>VLOOKUP(E88,VIP!$A$2:$O13127,8,FALSE)</f>
        <v>Si</v>
      </c>
      <c r="K88" s="138" t="str">
        <f>VLOOKUP(E88,VIP!$A$2:$O16701,6,0)</f>
        <v>NO</v>
      </c>
      <c r="L88" s="143" t="s">
        <v>2409</v>
      </c>
      <c r="M88" s="93" t="s">
        <v>2437</v>
      </c>
      <c r="N88" s="93" t="s">
        <v>2443</v>
      </c>
      <c r="O88" s="138" t="s">
        <v>2630</v>
      </c>
      <c r="P88" s="143"/>
      <c r="Q88" s="93" t="s">
        <v>2409</v>
      </c>
    </row>
    <row r="89" spans="1:17" ht="18" x14ac:dyDescent="0.25">
      <c r="A89" s="138" t="str">
        <f>VLOOKUP(E89,'LISTADO ATM'!$A$2:$C$901,3,0)</f>
        <v>NORTE</v>
      </c>
      <c r="B89" s="144">
        <v>3336036948</v>
      </c>
      <c r="C89" s="94">
        <v>44464.859155092592</v>
      </c>
      <c r="D89" s="94" t="s">
        <v>2459</v>
      </c>
      <c r="E89" s="136">
        <v>965</v>
      </c>
      <c r="F89" s="138" t="str">
        <f>VLOOKUP(E89,VIP!$A$2:$O16250,2,0)</f>
        <v>DRBR965</v>
      </c>
      <c r="G89" s="138" t="str">
        <f>VLOOKUP(E89,'LISTADO ATM'!$A$2:$B$900,2,0)</f>
        <v xml:space="preserve">ATM S/M La Fuente FUN (Santiago) </v>
      </c>
      <c r="H89" s="138" t="str">
        <f>VLOOKUP(E89,VIP!$A$2:$O21211,7,FALSE)</f>
        <v>Si</v>
      </c>
      <c r="I89" s="138" t="str">
        <f>VLOOKUP(E89,VIP!$A$2:$O13176,8,FALSE)</f>
        <v>Si</v>
      </c>
      <c r="J89" s="138" t="str">
        <f>VLOOKUP(E89,VIP!$A$2:$O13126,8,FALSE)</f>
        <v>Si</v>
      </c>
      <c r="K89" s="138" t="str">
        <f>VLOOKUP(E89,VIP!$A$2:$O16700,6,0)</f>
        <v>NO</v>
      </c>
      <c r="L89" s="143" t="s">
        <v>2409</v>
      </c>
      <c r="M89" s="93" t="s">
        <v>2437</v>
      </c>
      <c r="N89" s="93" t="s">
        <v>2443</v>
      </c>
      <c r="O89" s="138" t="s">
        <v>2630</v>
      </c>
      <c r="P89" s="143"/>
      <c r="Q89" s="93" t="s">
        <v>2409</v>
      </c>
    </row>
    <row r="90" spans="1:17" ht="18" x14ac:dyDescent="0.25">
      <c r="A90" s="138" t="str">
        <f>VLOOKUP(E90,'LISTADO ATM'!$A$2:$C$901,3,0)</f>
        <v>DISTRITO NACIONAL</v>
      </c>
      <c r="B90" s="144">
        <v>3336036949</v>
      </c>
      <c r="C90" s="94">
        <v>44464.866909722223</v>
      </c>
      <c r="D90" s="94" t="s">
        <v>2440</v>
      </c>
      <c r="E90" s="136">
        <v>706</v>
      </c>
      <c r="F90" s="138" t="str">
        <f>VLOOKUP(E90,VIP!$A$2:$O16249,2,0)</f>
        <v>DRBR706</v>
      </c>
      <c r="G90" s="138" t="str">
        <f>VLOOKUP(E90,'LISTADO ATM'!$A$2:$B$900,2,0)</f>
        <v xml:space="preserve">ATM S/M Pristine </v>
      </c>
      <c r="H90" s="138" t="str">
        <f>VLOOKUP(E90,VIP!$A$2:$O21210,7,FALSE)</f>
        <v>Si</v>
      </c>
      <c r="I90" s="138" t="str">
        <f>VLOOKUP(E90,VIP!$A$2:$O13175,8,FALSE)</f>
        <v>Si</v>
      </c>
      <c r="J90" s="138" t="str">
        <f>VLOOKUP(E90,VIP!$A$2:$O13125,8,FALSE)</f>
        <v>Si</v>
      </c>
      <c r="K90" s="138" t="str">
        <f>VLOOKUP(E90,VIP!$A$2:$O16699,6,0)</f>
        <v>NO</v>
      </c>
      <c r="L90" s="143" t="s">
        <v>2409</v>
      </c>
      <c r="M90" s="93" t="s">
        <v>2437</v>
      </c>
      <c r="N90" s="93" t="s">
        <v>2443</v>
      </c>
      <c r="O90" s="138" t="s">
        <v>2444</v>
      </c>
      <c r="P90" s="143"/>
      <c r="Q90" s="93" t="s">
        <v>2409</v>
      </c>
    </row>
    <row r="91" spans="1:17" ht="18" x14ac:dyDescent="0.25">
      <c r="A91" s="138" t="str">
        <f>VLOOKUP(E91,'LISTADO ATM'!$A$2:$C$901,3,0)</f>
        <v>DISTRITO NACIONAL</v>
      </c>
      <c r="B91" s="144">
        <v>3336036950</v>
      </c>
      <c r="C91" s="94">
        <v>44464.875706018516</v>
      </c>
      <c r="D91" s="94" t="s">
        <v>2459</v>
      </c>
      <c r="E91" s="136">
        <v>160</v>
      </c>
      <c r="F91" s="138" t="str">
        <f>VLOOKUP(E91,VIP!$A$2:$O16248,2,0)</f>
        <v>DRBR160</v>
      </c>
      <c r="G91" s="138" t="str">
        <f>VLOOKUP(E91,'LISTADO ATM'!$A$2:$B$900,2,0)</f>
        <v xml:space="preserve">ATM Oficina Herrera </v>
      </c>
      <c r="H91" s="138" t="str">
        <f>VLOOKUP(E91,VIP!$A$2:$O21209,7,FALSE)</f>
        <v>Si</v>
      </c>
      <c r="I91" s="138" t="str">
        <f>VLOOKUP(E91,VIP!$A$2:$O13174,8,FALSE)</f>
        <v>Si</v>
      </c>
      <c r="J91" s="138" t="str">
        <f>VLOOKUP(E91,VIP!$A$2:$O13124,8,FALSE)</f>
        <v>Si</v>
      </c>
      <c r="K91" s="138" t="str">
        <f>VLOOKUP(E91,VIP!$A$2:$O16698,6,0)</f>
        <v>NO</v>
      </c>
      <c r="L91" s="143" t="s">
        <v>2433</v>
      </c>
      <c r="M91" s="93" t="s">
        <v>2437</v>
      </c>
      <c r="N91" s="93" t="s">
        <v>2443</v>
      </c>
      <c r="O91" s="138" t="s">
        <v>2630</v>
      </c>
      <c r="P91" s="143"/>
      <c r="Q91" s="93" t="s">
        <v>2433</v>
      </c>
    </row>
    <row r="92" spans="1:17" ht="18" x14ac:dyDescent="0.25">
      <c r="A92" s="138" t="str">
        <f>VLOOKUP(E92,'LISTADO ATM'!$A$2:$C$901,3,0)</f>
        <v>NORTE</v>
      </c>
      <c r="B92" s="144">
        <v>3336036951</v>
      </c>
      <c r="C92" s="94">
        <v>44464.885567129626</v>
      </c>
      <c r="D92" s="94" t="s">
        <v>2175</v>
      </c>
      <c r="E92" s="136">
        <v>64</v>
      </c>
      <c r="F92" s="138" t="str">
        <f>VLOOKUP(E92,VIP!$A$2:$O16247,2,0)</f>
        <v>DRBR064</v>
      </c>
      <c r="G92" s="138" t="str">
        <f>VLOOKUP(E92,'LISTADO ATM'!$A$2:$B$900,2,0)</f>
        <v xml:space="preserve">ATM COOPALINA (Cotuí) </v>
      </c>
      <c r="H92" s="138" t="str">
        <f>VLOOKUP(E92,VIP!$A$2:$O21208,7,FALSE)</f>
        <v>Si</v>
      </c>
      <c r="I92" s="138" t="str">
        <f>VLOOKUP(E92,VIP!$A$2:$O13173,8,FALSE)</f>
        <v>Si</v>
      </c>
      <c r="J92" s="138" t="str">
        <f>VLOOKUP(E92,VIP!$A$2:$O13123,8,FALSE)</f>
        <v>Si</v>
      </c>
      <c r="K92" s="138" t="str">
        <f>VLOOKUP(E92,VIP!$A$2:$O16697,6,0)</f>
        <v>NO</v>
      </c>
      <c r="L92" s="143" t="s">
        <v>2238</v>
      </c>
      <c r="M92" s="93" t="s">
        <v>2437</v>
      </c>
      <c r="N92" s="93" t="s">
        <v>2443</v>
      </c>
      <c r="O92" s="138" t="s">
        <v>2622</v>
      </c>
      <c r="P92" s="143"/>
      <c r="Q92" s="93" t="s">
        <v>2238</v>
      </c>
    </row>
    <row r="93" spans="1:17" ht="18" x14ac:dyDescent="0.25">
      <c r="A93" s="138" t="str">
        <f>VLOOKUP(E93,'LISTADO ATM'!$A$2:$C$901,3,0)</f>
        <v>ESTE</v>
      </c>
      <c r="B93" s="144">
        <v>3336036952</v>
      </c>
      <c r="C93" s="94">
        <v>44464.90315972222</v>
      </c>
      <c r="D93" s="94" t="s">
        <v>2174</v>
      </c>
      <c r="E93" s="136">
        <v>680</v>
      </c>
      <c r="F93" s="138" t="str">
        <f>VLOOKUP(E93,VIP!$A$2:$O16246,2,0)</f>
        <v>DRBR680</v>
      </c>
      <c r="G93" s="138" t="str">
        <f>VLOOKUP(E93,'LISTADO ATM'!$A$2:$B$900,2,0)</f>
        <v>ATM Hotel Royalton</v>
      </c>
      <c r="H93" s="138" t="str">
        <f>VLOOKUP(E93,VIP!$A$2:$O21207,7,FALSE)</f>
        <v>NO</v>
      </c>
      <c r="I93" s="138" t="str">
        <f>VLOOKUP(E93,VIP!$A$2:$O13172,8,FALSE)</f>
        <v>NO</v>
      </c>
      <c r="J93" s="138" t="str">
        <f>VLOOKUP(E93,VIP!$A$2:$O13122,8,FALSE)</f>
        <v>NO</v>
      </c>
      <c r="K93" s="138" t="str">
        <f>VLOOKUP(E93,VIP!$A$2:$O16696,6,0)</f>
        <v>NO</v>
      </c>
      <c r="L93" s="143" t="s">
        <v>2238</v>
      </c>
      <c r="M93" s="93" t="s">
        <v>2437</v>
      </c>
      <c r="N93" s="93" t="s">
        <v>2443</v>
      </c>
      <c r="O93" s="138" t="s">
        <v>2445</v>
      </c>
      <c r="P93" s="143"/>
      <c r="Q93" s="93" t="s">
        <v>2238</v>
      </c>
    </row>
    <row r="94" spans="1:17" ht="18" x14ac:dyDescent="0.25">
      <c r="A94" s="138" t="str">
        <f>VLOOKUP(E94,'LISTADO ATM'!$A$2:$C$901,3,0)</f>
        <v>SUR</v>
      </c>
      <c r="B94" s="144">
        <v>3336036953</v>
      </c>
      <c r="C94" s="94">
        <v>44464.919409722221</v>
      </c>
      <c r="D94" s="94" t="s">
        <v>2459</v>
      </c>
      <c r="E94" s="136">
        <v>829</v>
      </c>
      <c r="F94" s="138" t="str">
        <f>VLOOKUP(E94,VIP!$A$2:$O16245,2,0)</f>
        <v>DRBR829</v>
      </c>
      <c r="G94" s="138" t="str">
        <f>VLOOKUP(E94,'LISTADO ATM'!$A$2:$B$900,2,0)</f>
        <v xml:space="preserve">ATM UNP Multicentro Sirena Baní </v>
      </c>
      <c r="H94" s="138" t="str">
        <f>VLOOKUP(E94,VIP!$A$2:$O21206,7,FALSE)</f>
        <v>Si</v>
      </c>
      <c r="I94" s="138" t="str">
        <f>VLOOKUP(E94,VIP!$A$2:$O13171,8,FALSE)</f>
        <v>Si</v>
      </c>
      <c r="J94" s="138" t="str">
        <f>VLOOKUP(E94,VIP!$A$2:$O13121,8,FALSE)</f>
        <v>Si</v>
      </c>
      <c r="K94" s="138" t="str">
        <f>VLOOKUP(E94,VIP!$A$2:$O16695,6,0)</f>
        <v>NO</v>
      </c>
      <c r="L94" s="143" t="s">
        <v>2698</v>
      </c>
      <c r="M94" s="93" t="s">
        <v>2437</v>
      </c>
      <c r="N94" s="93" t="s">
        <v>2443</v>
      </c>
      <c r="O94" s="138" t="s">
        <v>2614</v>
      </c>
      <c r="P94" s="143"/>
      <c r="Q94" s="93" t="s">
        <v>2698</v>
      </c>
    </row>
    <row r="95" spans="1:17" ht="18" x14ac:dyDescent="0.25">
      <c r="A95" s="138" t="str">
        <f>VLOOKUP(E95,'LISTADO ATM'!$A$2:$C$901,3,0)</f>
        <v>DISTRITO NACIONAL</v>
      </c>
      <c r="B95" s="144">
        <v>3336036954</v>
      </c>
      <c r="C95" s="94">
        <v>44464.944988425923</v>
      </c>
      <c r="D95" s="94" t="s">
        <v>2440</v>
      </c>
      <c r="E95" s="136">
        <v>918</v>
      </c>
      <c r="F95" s="138" t="str">
        <f>VLOOKUP(E95,VIP!$A$2:$O16244,2,0)</f>
        <v>DRBR918</v>
      </c>
      <c r="G95" s="138" t="str">
        <f>VLOOKUP(E95,'LISTADO ATM'!$A$2:$B$900,2,0)</f>
        <v xml:space="preserve">ATM S/M Liverpool de la Jacobo Majluta </v>
      </c>
      <c r="H95" s="138" t="str">
        <f>VLOOKUP(E95,VIP!$A$2:$O21205,7,FALSE)</f>
        <v>Si</v>
      </c>
      <c r="I95" s="138" t="str">
        <f>VLOOKUP(E95,VIP!$A$2:$O13170,8,FALSE)</f>
        <v>Si</v>
      </c>
      <c r="J95" s="138" t="str">
        <f>VLOOKUP(E95,VIP!$A$2:$O13120,8,FALSE)</f>
        <v>Si</v>
      </c>
      <c r="K95" s="138" t="str">
        <f>VLOOKUP(E95,VIP!$A$2:$O16694,6,0)</f>
        <v>NO</v>
      </c>
      <c r="L95" s="143" t="s">
        <v>2409</v>
      </c>
      <c r="M95" s="93" t="s">
        <v>2437</v>
      </c>
      <c r="N95" s="93" t="s">
        <v>2443</v>
      </c>
      <c r="O95" s="138" t="s">
        <v>2444</v>
      </c>
      <c r="P95" s="143"/>
      <c r="Q95" s="93" t="s">
        <v>2409</v>
      </c>
    </row>
    <row r="96" spans="1:17" ht="18" x14ac:dyDescent="0.25">
      <c r="A96" s="138" t="str">
        <f>VLOOKUP(E96,'LISTADO ATM'!$A$2:$C$901,3,0)</f>
        <v>NORTE</v>
      </c>
      <c r="B96" s="144">
        <v>3336036955</v>
      </c>
      <c r="C96" s="94">
        <v>44464.947453703702</v>
      </c>
      <c r="D96" s="94" t="s">
        <v>2459</v>
      </c>
      <c r="E96" s="136">
        <v>950</v>
      </c>
      <c r="F96" s="138" t="str">
        <f>VLOOKUP(E96,VIP!$A$2:$O16243,2,0)</f>
        <v>DRBR12G</v>
      </c>
      <c r="G96" s="138" t="str">
        <f>VLOOKUP(E96,'LISTADO ATM'!$A$2:$B$900,2,0)</f>
        <v xml:space="preserve">ATM Oficina Monterrico </v>
      </c>
      <c r="H96" s="138" t="str">
        <f>VLOOKUP(E96,VIP!$A$2:$O21204,7,FALSE)</f>
        <v>Si</v>
      </c>
      <c r="I96" s="138" t="str">
        <f>VLOOKUP(E96,VIP!$A$2:$O13169,8,FALSE)</f>
        <v>Si</v>
      </c>
      <c r="J96" s="138" t="str">
        <f>VLOOKUP(E96,VIP!$A$2:$O13119,8,FALSE)</f>
        <v>Si</v>
      </c>
      <c r="K96" s="138" t="str">
        <f>VLOOKUP(E96,VIP!$A$2:$O16693,6,0)</f>
        <v>SI</v>
      </c>
      <c r="L96" s="143" t="s">
        <v>2409</v>
      </c>
      <c r="M96" s="93" t="s">
        <v>2437</v>
      </c>
      <c r="N96" s="93" t="s">
        <v>2443</v>
      </c>
      <c r="O96" s="138" t="s">
        <v>2630</v>
      </c>
      <c r="P96" s="143"/>
      <c r="Q96" s="93" t="s">
        <v>2409</v>
      </c>
    </row>
    <row r="97" spans="1:17" ht="18" x14ac:dyDescent="0.25">
      <c r="A97" s="138" t="str">
        <f>VLOOKUP(E97,'LISTADO ATM'!$A$2:$C$901,3,0)</f>
        <v>SUR</v>
      </c>
      <c r="B97" s="144">
        <v>3336036957</v>
      </c>
      <c r="C97" s="94">
        <v>44465.047847222224</v>
      </c>
      <c r="D97" s="94" t="s">
        <v>2174</v>
      </c>
      <c r="E97" s="136">
        <v>311</v>
      </c>
      <c r="F97" s="138" t="str">
        <f>VLOOKUP(E97,VIP!$A$2:$O16250,2,0)</f>
        <v>DRBR381</v>
      </c>
      <c r="G97" s="138" t="str">
        <f>VLOOKUP(E97,'LISTADO ATM'!$A$2:$B$900,2,0)</f>
        <v>ATM Plaza Eroski</v>
      </c>
      <c r="H97" s="138" t="str">
        <f>VLOOKUP(E97,VIP!$A$2:$O21211,7,FALSE)</f>
        <v>Si</v>
      </c>
      <c r="I97" s="138" t="str">
        <f>VLOOKUP(E97,VIP!$A$2:$O13176,8,FALSE)</f>
        <v>Si</v>
      </c>
      <c r="J97" s="138" t="str">
        <f>VLOOKUP(E97,VIP!$A$2:$O13126,8,FALSE)</f>
        <v>Si</v>
      </c>
      <c r="K97" s="138" t="str">
        <f>VLOOKUP(E97,VIP!$A$2:$O16700,6,0)</f>
        <v>NO</v>
      </c>
      <c r="L97" s="143" t="s">
        <v>2626</v>
      </c>
      <c r="M97" s="93" t="s">
        <v>2437</v>
      </c>
      <c r="N97" s="93" t="s">
        <v>2443</v>
      </c>
      <c r="O97" s="138" t="s">
        <v>2445</v>
      </c>
      <c r="P97" s="143"/>
      <c r="Q97" s="93" t="s">
        <v>2626</v>
      </c>
    </row>
    <row r="98" spans="1:17" ht="18" x14ac:dyDescent="0.25">
      <c r="A98" s="138" t="str">
        <f>VLOOKUP(E98,'LISTADO ATM'!$A$2:$C$901,3,0)</f>
        <v>DISTRITO NACIONAL</v>
      </c>
      <c r="B98" s="144">
        <v>3336036958</v>
      </c>
      <c r="C98" s="94">
        <v>44465.057523148149</v>
      </c>
      <c r="D98" s="94" t="s">
        <v>2174</v>
      </c>
      <c r="E98" s="136">
        <v>622</v>
      </c>
      <c r="F98" s="138" t="str">
        <f>VLOOKUP(E98,VIP!$A$2:$O16249,2,0)</f>
        <v>DRBR622</v>
      </c>
      <c r="G98" s="138" t="str">
        <f>VLOOKUP(E98,'LISTADO ATM'!$A$2:$B$900,2,0)</f>
        <v xml:space="preserve">ATM Ayuntamiento D.N. </v>
      </c>
      <c r="H98" s="138" t="str">
        <f>VLOOKUP(E98,VIP!$A$2:$O21210,7,FALSE)</f>
        <v>Si</v>
      </c>
      <c r="I98" s="138" t="str">
        <f>VLOOKUP(E98,VIP!$A$2:$O13175,8,FALSE)</f>
        <v>Si</v>
      </c>
      <c r="J98" s="138" t="str">
        <f>VLOOKUP(E98,VIP!$A$2:$O13125,8,FALSE)</f>
        <v>Si</v>
      </c>
      <c r="K98" s="138" t="str">
        <f>VLOOKUP(E98,VIP!$A$2:$O16699,6,0)</f>
        <v>NO</v>
      </c>
      <c r="L98" s="143" t="s">
        <v>2238</v>
      </c>
      <c r="M98" s="93" t="s">
        <v>2437</v>
      </c>
      <c r="N98" s="93" t="s">
        <v>2443</v>
      </c>
      <c r="O98" s="138" t="s">
        <v>2445</v>
      </c>
      <c r="P98" s="143"/>
      <c r="Q98" s="93" t="s">
        <v>2238</v>
      </c>
    </row>
    <row r="99" spans="1:17" ht="18" x14ac:dyDescent="0.25">
      <c r="A99" s="138" t="str">
        <f>VLOOKUP(E99,'LISTADO ATM'!$A$2:$C$901,3,0)</f>
        <v>DISTRITO NACIONAL</v>
      </c>
      <c r="B99" s="144">
        <v>3336036959</v>
      </c>
      <c r="C99" s="94">
        <v>44465.072013888886</v>
      </c>
      <c r="D99" s="94" t="s">
        <v>2174</v>
      </c>
      <c r="E99" s="136">
        <v>527</v>
      </c>
      <c r="F99" s="138" t="str">
        <f>VLOOKUP(E99,VIP!$A$2:$O16248,2,0)</f>
        <v>DRBR527</v>
      </c>
      <c r="G99" s="138" t="str">
        <f>VLOOKUP(E99,'LISTADO ATM'!$A$2:$B$900,2,0)</f>
        <v>ATM Oficina Zona Oriental II</v>
      </c>
      <c r="H99" s="138" t="str">
        <f>VLOOKUP(E99,VIP!$A$2:$O21209,7,FALSE)</f>
        <v>Si</v>
      </c>
      <c r="I99" s="138" t="str">
        <f>VLOOKUP(E99,VIP!$A$2:$O13174,8,FALSE)</f>
        <v>Si</v>
      </c>
      <c r="J99" s="138" t="str">
        <f>VLOOKUP(E99,VIP!$A$2:$O13124,8,FALSE)</f>
        <v>Si</v>
      </c>
      <c r="K99" s="138" t="str">
        <f>VLOOKUP(E99,VIP!$A$2:$O16698,6,0)</f>
        <v>SI</v>
      </c>
      <c r="L99" s="143" t="s">
        <v>2455</v>
      </c>
      <c r="M99" s="93" t="s">
        <v>2437</v>
      </c>
      <c r="N99" s="93" t="s">
        <v>2443</v>
      </c>
      <c r="O99" s="138" t="s">
        <v>2445</v>
      </c>
      <c r="P99" s="143"/>
      <c r="Q99" s="93" t="s">
        <v>2455</v>
      </c>
    </row>
    <row r="100" spans="1:17" ht="18" x14ac:dyDescent="0.25">
      <c r="A100" s="138" t="str">
        <f>VLOOKUP(E100,'LISTADO ATM'!$A$2:$C$901,3,0)</f>
        <v>ESTE</v>
      </c>
      <c r="B100" s="144">
        <v>3336036960</v>
      </c>
      <c r="C100" s="94">
        <v>44465.092766203707</v>
      </c>
      <c r="D100" s="94" t="s">
        <v>2174</v>
      </c>
      <c r="E100" s="136">
        <v>217</v>
      </c>
      <c r="F100" s="138" t="str">
        <f>VLOOKUP(E100,VIP!$A$2:$O16247,2,0)</f>
        <v>DRBR217</v>
      </c>
      <c r="G100" s="138" t="str">
        <f>VLOOKUP(E100,'LISTADO ATM'!$A$2:$B$900,2,0)</f>
        <v xml:space="preserve">ATM Oficina Bávaro </v>
      </c>
      <c r="H100" s="138" t="str">
        <f>VLOOKUP(E100,VIP!$A$2:$O21208,7,FALSE)</f>
        <v>Si</v>
      </c>
      <c r="I100" s="138" t="str">
        <f>VLOOKUP(E100,VIP!$A$2:$O13173,8,FALSE)</f>
        <v>Si</v>
      </c>
      <c r="J100" s="138" t="str">
        <f>VLOOKUP(E100,VIP!$A$2:$O13123,8,FALSE)</f>
        <v>Si</v>
      </c>
      <c r="K100" s="138" t="str">
        <f>VLOOKUP(E100,VIP!$A$2:$O16697,6,0)</f>
        <v>NO</v>
      </c>
      <c r="L100" s="143" t="s">
        <v>2455</v>
      </c>
      <c r="M100" s="93" t="s">
        <v>2437</v>
      </c>
      <c r="N100" s="93" t="s">
        <v>2443</v>
      </c>
      <c r="O100" s="138" t="s">
        <v>2445</v>
      </c>
      <c r="P100" s="143"/>
      <c r="Q100" s="93" t="s">
        <v>2455</v>
      </c>
    </row>
    <row r="101" spans="1:17" ht="18" x14ac:dyDescent="0.25">
      <c r="A101" s="138" t="str">
        <f>VLOOKUP(E101,'LISTADO ATM'!$A$2:$C$901,3,0)</f>
        <v>NORTE</v>
      </c>
      <c r="B101" s="144">
        <v>3336036961</v>
      </c>
      <c r="C101" s="94">
        <v>44465.160914351851</v>
      </c>
      <c r="D101" s="94" t="s">
        <v>2175</v>
      </c>
      <c r="E101" s="136">
        <v>691</v>
      </c>
      <c r="F101" s="138" t="str">
        <f>VLOOKUP(E101,VIP!$A$2:$O16246,2,0)</f>
        <v>DRBR691</v>
      </c>
      <c r="G101" s="138" t="str">
        <f>VLOOKUP(E101,'LISTADO ATM'!$A$2:$B$900,2,0)</f>
        <v>ATM Eco Petroleo Manzanillo</v>
      </c>
      <c r="H101" s="138" t="str">
        <f>VLOOKUP(E101,VIP!$A$2:$O21207,7,FALSE)</f>
        <v>Si</v>
      </c>
      <c r="I101" s="138" t="str">
        <f>VLOOKUP(E101,VIP!$A$2:$O13172,8,FALSE)</f>
        <v>Si</v>
      </c>
      <c r="J101" s="138" t="str">
        <f>VLOOKUP(E101,VIP!$A$2:$O13122,8,FALSE)</f>
        <v>Si</v>
      </c>
      <c r="K101" s="138" t="str">
        <f>VLOOKUP(E101,VIP!$A$2:$O16696,6,0)</f>
        <v>NO</v>
      </c>
      <c r="L101" s="143" t="s">
        <v>2238</v>
      </c>
      <c r="M101" s="93" t="s">
        <v>2437</v>
      </c>
      <c r="N101" s="93" t="s">
        <v>2443</v>
      </c>
      <c r="O101" s="138" t="s">
        <v>2628</v>
      </c>
      <c r="P101" s="143"/>
      <c r="Q101" s="93" t="s">
        <v>2238</v>
      </c>
    </row>
    <row r="102" spans="1:17" ht="18" x14ac:dyDescent="0.25">
      <c r="A102" s="138" t="str">
        <f>VLOOKUP(E102,'LISTADO ATM'!$A$2:$C$901,3,0)</f>
        <v>NORTE</v>
      </c>
      <c r="B102" s="144">
        <v>3336036962</v>
      </c>
      <c r="C102" s="94">
        <v>44465.161631944444</v>
      </c>
      <c r="D102" s="94" t="s">
        <v>2175</v>
      </c>
      <c r="E102" s="136">
        <v>775</v>
      </c>
      <c r="F102" s="138" t="str">
        <f>VLOOKUP(E102,VIP!$A$2:$O16245,2,0)</f>
        <v>DRBR450</v>
      </c>
      <c r="G102" s="138" t="str">
        <f>VLOOKUP(E102,'LISTADO ATM'!$A$2:$B$900,2,0)</f>
        <v xml:space="preserve">ATM S/M Lilo (Montecristi) </v>
      </c>
      <c r="H102" s="138" t="str">
        <f>VLOOKUP(E102,VIP!$A$2:$O21206,7,FALSE)</f>
        <v>Si</v>
      </c>
      <c r="I102" s="138" t="str">
        <f>VLOOKUP(E102,VIP!$A$2:$O13171,8,FALSE)</f>
        <v>Si</v>
      </c>
      <c r="J102" s="138" t="str">
        <f>VLOOKUP(E102,VIP!$A$2:$O13121,8,FALSE)</f>
        <v>Si</v>
      </c>
      <c r="K102" s="138" t="str">
        <f>VLOOKUP(E102,VIP!$A$2:$O16695,6,0)</f>
        <v>NO</v>
      </c>
      <c r="L102" s="143" t="s">
        <v>2238</v>
      </c>
      <c r="M102" s="93" t="s">
        <v>2437</v>
      </c>
      <c r="N102" s="93" t="s">
        <v>2443</v>
      </c>
      <c r="O102" s="138" t="s">
        <v>2628</v>
      </c>
      <c r="P102" s="143"/>
      <c r="Q102" s="93" t="s">
        <v>2238</v>
      </c>
    </row>
    <row r="103" spans="1:17" ht="18" x14ac:dyDescent="0.25">
      <c r="A103" s="138" t="str">
        <f>VLOOKUP(E103,'LISTADO ATM'!$A$2:$C$901,3,0)</f>
        <v>DISTRITO NACIONAL</v>
      </c>
      <c r="B103" s="144">
        <v>3336036963</v>
      </c>
      <c r="C103" s="94">
        <v>44465.166041666664</v>
      </c>
      <c r="D103" s="94" t="s">
        <v>2174</v>
      </c>
      <c r="E103" s="136">
        <v>719</v>
      </c>
      <c r="F103" s="138" t="str">
        <f>VLOOKUP(E103,VIP!$A$2:$O16244,2,0)</f>
        <v>DRBR419</v>
      </c>
      <c r="G103" s="138" t="str">
        <f>VLOOKUP(E103,'LISTADO ATM'!$A$2:$B$900,2,0)</f>
        <v xml:space="preserve">ATM Ayuntamiento Municipal San Luís </v>
      </c>
      <c r="H103" s="138" t="str">
        <f>VLOOKUP(E103,VIP!$A$2:$O21205,7,FALSE)</f>
        <v>Si</v>
      </c>
      <c r="I103" s="138" t="str">
        <f>VLOOKUP(E103,VIP!$A$2:$O13170,8,FALSE)</f>
        <v>Si</v>
      </c>
      <c r="J103" s="138" t="str">
        <f>VLOOKUP(E103,VIP!$A$2:$O13120,8,FALSE)</f>
        <v>Si</v>
      </c>
      <c r="K103" s="138" t="str">
        <f>VLOOKUP(E103,VIP!$A$2:$O16694,6,0)</f>
        <v>NO</v>
      </c>
      <c r="L103" s="143" t="s">
        <v>2238</v>
      </c>
      <c r="M103" s="93" t="s">
        <v>2437</v>
      </c>
      <c r="N103" s="93" t="s">
        <v>2443</v>
      </c>
      <c r="O103" s="138" t="s">
        <v>2445</v>
      </c>
      <c r="P103" s="143"/>
      <c r="Q103" s="93" t="s">
        <v>2238</v>
      </c>
    </row>
    <row r="104" spans="1:17" ht="18" x14ac:dyDescent="0.25">
      <c r="A104" s="138" t="str">
        <f>VLOOKUP(E104,'LISTADO ATM'!$A$2:$C$901,3,0)</f>
        <v>DISTRITO NACIONAL</v>
      </c>
      <c r="B104" s="144">
        <v>3336036966</v>
      </c>
      <c r="C104" s="94">
        <v>44465.265277777777</v>
      </c>
      <c r="D104" s="94" t="s">
        <v>2174</v>
      </c>
      <c r="E104" s="136">
        <v>113</v>
      </c>
      <c r="F104" s="138" t="str">
        <f>VLOOKUP(E104,VIP!$A$2:$O16182,2,0)</f>
        <v>DRBR113</v>
      </c>
      <c r="G104" s="138" t="str">
        <f>VLOOKUP(E104,'LISTADO ATM'!$A$2:$B$900,2,0)</f>
        <v xml:space="preserve">ATM Autoservicio Atalaya del Mar </v>
      </c>
      <c r="H104" s="138" t="str">
        <f>VLOOKUP(E104,VIP!$A$2:$O21143,7,FALSE)</f>
        <v>Si</v>
      </c>
      <c r="I104" s="138" t="str">
        <f>VLOOKUP(E104,VIP!$A$2:$O13108,8,FALSE)</f>
        <v>No</v>
      </c>
      <c r="J104" s="138" t="str">
        <f>VLOOKUP(E104,VIP!$A$2:$O13058,8,FALSE)</f>
        <v>No</v>
      </c>
      <c r="K104" s="138" t="str">
        <f>VLOOKUP(E104,VIP!$A$2:$O16632,6,0)</f>
        <v>NO</v>
      </c>
      <c r="L104" s="143" t="s">
        <v>2238</v>
      </c>
      <c r="M104" s="93" t="s">
        <v>2437</v>
      </c>
      <c r="N104" s="93" t="s">
        <v>2443</v>
      </c>
      <c r="O104" s="138" t="s">
        <v>2445</v>
      </c>
      <c r="P104" s="143"/>
      <c r="Q104" s="93" t="s">
        <v>2238</v>
      </c>
    </row>
    <row r="1023638" spans="16:16" ht="18" x14ac:dyDescent="0.25">
      <c r="P1023638" s="127"/>
    </row>
  </sheetData>
  <autoFilter ref="A4:Q4">
    <sortState ref="A5:Q10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:B4 B69:B1048576">
    <cfRule type="duplicateValues" dxfId="480" priority="162292"/>
    <cfRule type="duplicateValues" dxfId="479" priority="162293"/>
  </conditionalFormatting>
  <conditionalFormatting sqref="B1:B4 B69:B1048576">
    <cfRule type="duplicateValues" dxfId="478" priority="162300"/>
  </conditionalFormatting>
  <conditionalFormatting sqref="B69:B1048576">
    <cfRule type="duplicateValues" dxfId="477" priority="162304"/>
    <cfRule type="duplicateValues" dxfId="476" priority="162305"/>
  </conditionalFormatting>
  <conditionalFormatting sqref="B1:B4 B69:B1048576">
    <cfRule type="duplicateValues" dxfId="475" priority="162310"/>
    <cfRule type="duplicateValues" dxfId="474" priority="162311"/>
    <cfRule type="duplicateValues" dxfId="473" priority="162312"/>
  </conditionalFormatting>
  <conditionalFormatting sqref="B69:B1048576">
    <cfRule type="duplicateValues" dxfId="472" priority="162322"/>
  </conditionalFormatting>
  <conditionalFormatting sqref="E1:E4 E69:E1048576">
    <cfRule type="duplicateValues" dxfId="471" priority="162325"/>
  </conditionalFormatting>
  <conditionalFormatting sqref="E69:E1048576">
    <cfRule type="duplicateValues" dxfId="470" priority="162329"/>
  </conditionalFormatting>
  <conditionalFormatting sqref="E1:E4 E69:E1048576">
    <cfRule type="duplicateValues" dxfId="469" priority="162332"/>
    <cfRule type="duplicateValues" dxfId="468" priority="162333"/>
  </conditionalFormatting>
  <conditionalFormatting sqref="E1:E4 E69:E1048576">
    <cfRule type="duplicateValues" dxfId="467" priority="162340"/>
    <cfRule type="duplicateValues" dxfId="466" priority="162341"/>
    <cfRule type="duplicateValues" dxfId="465" priority="162342"/>
  </conditionalFormatting>
  <conditionalFormatting sqref="E69:E1048576">
    <cfRule type="duplicateValues" dxfId="464" priority="162352"/>
    <cfRule type="duplicateValues" dxfId="463" priority="162353"/>
    <cfRule type="duplicateValues" dxfId="462" priority="162354"/>
  </conditionalFormatting>
  <conditionalFormatting sqref="E69:E1048576">
    <cfRule type="duplicateValues" dxfId="461" priority="162361"/>
    <cfRule type="duplicateValues" dxfId="460" priority="162362"/>
  </conditionalFormatting>
  <conditionalFormatting sqref="B1:B4 B69:B1048576">
    <cfRule type="duplicateValues" dxfId="459" priority="162367"/>
    <cfRule type="duplicateValues" dxfId="458" priority="162368"/>
    <cfRule type="duplicateValues" dxfId="457" priority="162369"/>
    <cfRule type="duplicateValues" dxfId="456" priority="162370"/>
  </conditionalFormatting>
  <conditionalFormatting sqref="B1:B4 B69:B1048576">
    <cfRule type="duplicateValues" dxfId="455" priority="162387"/>
    <cfRule type="duplicateValues" dxfId="454" priority="162388"/>
    <cfRule type="duplicateValues" dxfId="453" priority="162389"/>
    <cfRule type="duplicateValues" dxfId="452" priority="162390"/>
    <cfRule type="duplicateValues" dxfId="451" priority="162391"/>
  </conditionalFormatting>
  <conditionalFormatting sqref="E1:E4 E69:E1048576">
    <cfRule type="duplicateValues" dxfId="450" priority="162402"/>
    <cfRule type="duplicateValues" dxfId="449" priority="162403"/>
    <cfRule type="duplicateValues" dxfId="448" priority="162404"/>
    <cfRule type="duplicateValues" dxfId="447" priority="162405"/>
  </conditionalFormatting>
  <conditionalFormatting sqref="E1:E12 E69:E1048576">
    <cfRule type="duplicateValues" dxfId="446" priority="365"/>
  </conditionalFormatting>
  <conditionalFormatting sqref="B13">
    <cfRule type="duplicateValues" dxfId="445" priority="363"/>
    <cfRule type="duplicateValues" dxfId="444" priority="364"/>
  </conditionalFormatting>
  <conditionalFormatting sqref="B13">
    <cfRule type="duplicateValues" dxfId="443" priority="362"/>
  </conditionalFormatting>
  <conditionalFormatting sqref="B13">
    <cfRule type="duplicateValues" dxfId="442" priority="360"/>
    <cfRule type="duplicateValues" dxfId="441" priority="361"/>
  </conditionalFormatting>
  <conditionalFormatting sqref="B13">
    <cfRule type="duplicateValues" dxfId="440" priority="357"/>
    <cfRule type="duplicateValues" dxfId="439" priority="358"/>
    <cfRule type="duplicateValues" dxfId="438" priority="359"/>
  </conditionalFormatting>
  <conditionalFormatting sqref="B13">
    <cfRule type="duplicateValues" dxfId="437" priority="356"/>
  </conditionalFormatting>
  <conditionalFormatting sqref="E13">
    <cfRule type="duplicateValues" dxfId="436" priority="355"/>
  </conditionalFormatting>
  <conditionalFormatting sqref="E13">
    <cfRule type="duplicateValues" dxfId="435" priority="354"/>
  </conditionalFormatting>
  <conditionalFormatting sqref="E13">
    <cfRule type="duplicateValues" dxfId="434" priority="352"/>
    <cfRule type="duplicateValues" dxfId="433" priority="353"/>
  </conditionalFormatting>
  <conditionalFormatting sqref="E13">
    <cfRule type="duplicateValues" dxfId="432" priority="349"/>
    <cfRule type="duplicateValues" dxfId="431" priority="350"/>
    <cfRule type="duplicateValues" dxfId="430" priority="351"/>
  </conditionalFormatting>
  <conditionalFormatting sqref="E13">
    <cfRule type="duplicateValues" dxfId="429" priority="346"/>
    <cfRule type="duplicateValues" dxfId="428" priority="347"/>
    <cfRule type="duplicateValues" dxfId="427" priority="348"/>
  </conditionalFormatting>
  <conditionalFormatting sqref="E13">
    <cfRule type="duplicateValues" dxfId="426" priority="344"/>
    <cfRule type="duplicateValues" dxfId="425" priority="345"/>
  </conditionalFormatting>
  <conditionalFormatting sqref="B13">
    <cfRule type="duplicateValues" dxfId="424" priority="340"/>
    <cfRule type="duplicateValues" dxfId="423" priority="341"/>
    <cfRule type="duplicateValues" dxfId="422" priority="342"/>
    <cfRule type="duplicateValues" dxfId="421" priority="343"/>
  </conditionalFormatting>
  <conditionalFormatting sqref="B13">
    <cfRule type="duplicateValues" dxfId="420" priority="335"/>
    <cfRule type="duplicateValues" dxfId="419" priority="336"/>
    <cfRule type="duplicateValues" dxfId="418" priority="337"/>
    <cfRule type="duplicateValues" dxfId="417" priority="338"/>
    <cfRule type="duplicateValues" dxfId="416" priority="339"/>
  </conditionalFormatting>
  <conditionalFormatting sqref="E13">
    <cfRule type="duplicateValues" dxfId="415" priority="331"/>
    <cfRule type="duplicateValues" dxfId="414" priority="332"/>
    <cfRule type="duplicateValues" dxfId="413" priority="333"/>
    <cfRule type="duplicateValues" dxfId="412" priority="334"/>
  </conditionalFormatting>
  <conditionalFormatting sqref="B13">
    <cfRule type="duplicateValues" dxfId="411" priority="329"/>
    <cfRule type="duplicateValues" dxfId="410" priority="330"/>
  </conditionalFormatting>
  <conditionalFormatting sqref="B13">
    <cfRule type="duplicateValues" dxfId="409" priority="328"/>
  </conditionalFormatting>
  <conditionalFormatting sqref="B13">
    <cfRule type="duplicateValues" dxfId="408" priority="326"/>
    <cfRule type="duplicateValues" dxfId="407" priority="327"/>
  </conditionalFormatting>
  <conditionalFormatting sqref="B13">
    <cfRule type="duplicateValues" dxfId="406" priority="323"/>
    <cfRule type="duplicateValues" dxfId="405" priority="324"/>
    <cfRule type="duplicateValues" dxfId="404" priority="325"/>
  </conditionalFormatting>
  <conditionalFormatting sqref="B13">
    <cfRule type="duplicateValues" dxfId="403" priority="322"/>
  </conditionalFormatting>
  <conditionalFormatting sqref="E13">
    <cfRule type="duplicateValues" dxfId="402" priority="321"/>
  </conditionalFormatting>
  <conditionalFormatting sqref="E13">
    <cfRule type="duplicateValues" dxfId="401" priority="320"/>
  </conditionalFormatting>
  <conditionalFormatting sqref="E13">
    <cfRule type="duplicateValues" dxfId="400" priority="318"/>
    <cfRule type="duplicateValues" dxfId="399" priority="319"/>
  </conditionalFormatting>
  <conditionalFormatting sqref="E13">
    <cfRule type="duplicateValues" dxfId="398" priority="315"/>
    <cfRule type="duplicateValues" dxfId="397" priority="316"/>
    <cfRule type="duplicateValues" dxfId="396" priority="317"/>
  </conditionalFormatting>
  <conditionalFormatting sqref="E13">
    <cfRule type="duplicateValues" dxfId="395" priority="312"/>
    <cfRule type="duplicateValues" dxfId="394" priority="313"/>
    <cfRule type="duplicateValues" dxfId="393" priority="314"/>
  </conditionalFormatting>
  <conditionalFormatting sqref="E13">
    <cfRule type="duplicateValues" dxfId="392" priority="310"/>
    <cfRule type="duplicateValues" dxfId="391" priority="311"/>
  </conditionalFormatting>
  <conditionalFormatting sqref="B13">
    <cfRule type="duplicateValues" dxfId="390" priority="306"/>
    <cfRule type="duplicateValues" dxfId="389" priority="307"/>
    <cfRule type="duplicateValues" dxfId="388" priority="308"/>
    <cfRule type="duplicateValues" dxfId="387" priority="309"/>
  </conditionalFormatting>
  <conditionalFormatting sqref="E13">
    <cfRule type="duplicateValues" dxfId="386" priority="305"/>
  </conditionalFormatting>
  <conditionalFormatting sqref="B13">
    <cfRule type="duplicateValues" dxfId="385" priority="300"/>
    <cfRule type="duplicateValues" dxfId="384" priority="301"/>
    <cfRule type="duplicateValues" dxfId="383" priority="302"/>
    <cfRule type="duplicateValues" dxfId="382" priority="303"/>
    <cfRule type="duplicateValues" dxfId="381" priority="304"/>
  </conditionalFormatting>
  <conditionalFormatting sqref="E13">
    <cfRule type="duplicateValues" dxfId="380" priority="296"/>
    <cfRule type="duplicateValues" dxfId="379" priority="297"/>
    <cfRule type="duplicateValues" dxfId="378" priority="298"/>
    <cfRule type="duplicateValues" dxfId="377" priority="299"/>
  </conditionalFormatting>
  <conditionalFormatting sqref="E13">
    <cfRule type="duplicateValues" dxfId="376" priority="295"/>
  </conditionalFormatting>
  <conditionalFormatting sqref="E13">
    <cfRule type="duplicateValues" dxfId="375" priority="293"/>
    <cfRule type="duplicateValues" dxfId="374" priority="294"/>
  </conditionalFormatting>
  <conditionalFormatting sqref="E13">
    <cfRule type="duplicateValues" dxfId="373" priority="290"/>
    <cfRule type="duplicateValues" dxfId="372" priority="291"/>
    <cfRule type="duplicateValues" dxfId="371" priority="292"/>
  </conditionalFormatting>
  <conditionalFormatting sqref="B13">
    <cfRule type="duplicateValues" dxfId="370" priority="288"/>
    <cfRule type="duplicateValues" dxfId="369" priority="289"/>
  </conditionalFormatting>
  <conditionalFormatting sqref="B13">
    <cfRule type="duplicateValues" dxfId="368" priority="287"/>
  </conditionalFormatting>
  <conditionalFormatting sqref="B13">
    <cfRule type="duplicateValues" dxfId="367" priority="284"/>
    <cfRule type="duplicateValues" dxfId="366" priority="285"/>
    <cfRule type="duplicateValues" dxfId="365" priority="286"/>
  </conditionalFormatting>
  <conditionalFormatting sqref="B13">
    <cfRule type="duplicateValues" dxfId="364" priority="280"/>
    <cfRule type="duplicateValues" dxfId="363" priority="281"/>
    <cfRule type="duplicateValues" dxfId="362" priority="282"/>
    <cfRule type="duplicateValues" dxfId="361" priority="283"/>
  </conditionalFormatting>
  <conditionalFormatting sqref="E13">
    <cfRule type="duplicateValues" dxfId="360" priority="279"/>
  </conditionalFormatting>
  <conditionalFormatting sqref="B14:B22">
    <cfRule type="duplicateValues" dxfId="359" priority="164058"/>
    <cfRule type="duplicateValues" dxfId="358" priority="164059"/>
  </conditionalFormatting>
  <conditionalFormatting sqref="B14:B22">
    <cfRule type="duplicateValues" dxfId="357" priority="164062"/>
  </conditionalFormatting>
  <conditionalFormatting sqref="B14:B22">
    <cfRule type="duplicateValues" dxfId="356" priority="164064"/>
    <cfRule type="duplicateValues" dxfId="355" priority="164065"/>
    <cfRule type="duplicateValues" dxfId="354" priority="164066"/>
  </conditionalFormatting>
  <conditionalFormatting sqref="E14:E22">
    <cfRule type="duplicateValues" dxfId="353" priority="164070"/>
  </conditionalFormatting>
  <conditionalFormatting sqref="E14:E22">
    <cfRule type="duplicateValues" dxfId="352" priority="164072"/>
    <cfRule type="duplicateValues" dxfId="351" priority="164073"/>
  </conditionalFormatting>
  <conditionalFormatting sqref="E14:E22">
    <cfRule type="duplicateValues" dxfId="350" priority="164076"/>
    <cfRule type="duplicateValues" dxfId="349" priority="164077"/>
    <cfRule type="duplicateValues" dxfId="348" priority="164078"/>
  </conditionalFormatting>
  <conditionalFormatting sqref="B14:B22">
    <cfRule type="duplicateValues" dxfId="347" priority="164082"/>
    <cfRule type="duplicateValues" dxfId="346" priority="164083"/>
    <cfRule type="duplicateValues" dxfId="345" priority="164084"/>
    <cfRule type="duplicateValues" dxfId="344" priority="164085"/>
  </conditionalFormatting>
  <conditionalFormatting sqref="B14:B22">
    <cfRule type="duplicateValues" dxfId="343" priority="164090"/>
    <cfRule type="duplicateValues" dxfId="342" priority="164091"/>
    <cfRule type="duplicateValues" dxfId="341" priority="164092"/>
    <cfRule type="duplicateValues" dxfId="340" priority="164093"/>
    <cfRule type="duplicateValues" dxfId="339" priority="164094"/>
  </conditionalFormatting>
  <conditionalFormatting sqref="E14:E22">
    <cfRule type="duplicateValues" dxfId="338" priority="164100"/>
    <cfRule type="duplicateValues" dxfId="337" priority="164101"/>
    <cfRule type="duplicateValues" dxfId="336" priority="164102"/>
    <cfRule type="duplicateValues" dxfId="335" priority="164103"/>
  </conditionalFormatting>
  <conditionalFormatting sqref="B5:B12">
    <cfRule type="duplicateValues" dxfId="334" priority="164513"/>
    <cfRule type="duplicateValues" dxfId="333" priority="164514"/>
  </conditionalFormatting>
  <conditionalFormatting sqref="B5:B12">
    <cfRule type="duplicateValues" dxfId="332" priority="164515"/>
  </conditionalFormatting>
  <conditionalFormatting sqref="B5:B12">
    <cfRule type="duplicateValues" dxfId="331" priority="164516"/>
    <cfRule type="duplicateValues" dxfId="330" priority="164517"/>
    <cfRule type="duplicateValues" dxfId="329" priority="164518"/>
  </conditionalFormatting>
  <conditionalFormatting sqref="E5:E12">
    <cfRule type="duplicateValues" dxfId="328" priority="164519"/>
  </conditionalFormatting>
  <conditionalFormatting sqref="E5:E12">
    <cfRule type="duplicateValues" dxfId="327" priority="164520"/>
    <cfRule type="duplicateValues" dxfId="326" priority="164521"/>
  </conditionalFormatting>
  <conditionalFormatting sqref="E5:E12">
    <cfRule type="duplicateValues" dxfId="325" priority="164522"/>
    <cfRule type="duplicateValues" dxfId="324" priority="164523"/>
    <cfRule type="duplicateValues" dxfId="323" priority="164524"/>
  </conditionalFormatting>
  <conditionalFormatting sqref="B5:B12">
    <cfRule type="duplicateValues" dxfId="322" priority="164525"/>
    <cfRule type="duplicateValues" dxfId="321" priority="164526"/>
    <cfRule type="duplicateValues" dxfId="320" priority="164527"/>
    <cfRule type="duplicateValues" dxfId="319" priority="164528"/>
  </conditionalFormatting>
  <conditionalFormatting sqref="B5:B12">
    <cfRule type="duplicateValues" dxfId="318" priority="164529"/>
    <cfRule type="duplicateValues" dxfId="317" priority="164530"/>
    <cfRule type="duplicateValues" dxfId="316" priority="164531"/>
    <cfRule type="duplicateValues" dxfId="315" priority="164532"/>
    <cfRule type="duplicateValues" dxfId="314" priority="164533"/>
  </conditionalFormatting>
  <conditionalFormatting sqref="E5:E12">
    <cfRule type="duplicateValues" dxfId="313" priority="164534"/>
    <cfRule type="duplicateValues" dxfId="312" priority="164535"/>
    <cfRule type="duplicateValues" dxfId="311" priority="164536"/>
    <cfRule type="duplicateValues" dxfId="310" priority="164537"/>
  </conditionalFormatting>
  <conditionalFormatting sqref="E1:E1048576">
    <cfRule type="duplicateValues" dxfId="309" priority="20"/>
    <cfRule type="duplicateValues" dxfId="308" priority="2"/>
  </conditionalFormatting>
  <conditionalFormatting sqref="B1:B1048576">
    <cfRule type="duplicateValues" dxfId="0" priority="18"/>
    <cfRule type="duplicateValues" dxfId="1" priority="19"/>
    <cfRule type="duplicateValues" dxfId="2" priority="1"/>
  </conditionalFormatting>
  <conditionalFormatting sqref="B47:B97">
    <cfRule type="duplicateValues" dxfId="307" priority="164849"/>
    <cfRule type="duplicateValues" dxfId="306" priority="164850"/>
  </conditionalFormatting>
  <conditionalFormatting sqref="B47:B97">
    <cfRule type="duplicateValues" dxfId="305" priority="164853"/>
  </conditionalFormatting>
  <conditionalFormatting sqref="B47:B97">
    <cfRule type="duplicateValues" dxfId="304" priority="164855"/>
    <cfRule type="duplicateValues" dxfId="303" priority="164856"/>
    <cfRule type="duplicateValues" dxfId="302" priority="164857"/>
  </conditionalFormatting>
  <conditionalFormatting sqref="E47:E104">
    <cfRule type="duplicateValues" dxfId="301" priority="164861"/>
  </conditionalFormatting>
  <conditionalFormatting sqref="E47:E104">
    <cfRule type="duplicateValues" dxfId="300" priority="164863"/>
    <cfRule type="duplicateValues" dxfId="299" priority="164864"/>
  </conditionalFormatting>
  <conditionalFormatting sqref="E47:E104">
    <cfRule type="duplicateValues" dxfId="298" priority="164867"/>
    <cfRule type="duplicateValues" dxfId="297" priority="164868"/>
    <cfRule type="duplicateValues" dxfId="296" priority="164869"/>
  </conditionalFormatting>
  <conditionalFormatting sqref="B47:B97">
    <cfRule type="duplicateValues" dxfId="295" priority="164873"/>
    <cfRule type="duplicateValues" dxfId="294" priority="164874"/>
    <cfRule type="duplicateValues" dxfId="293" priority="164875"/>
    <cfRule type="duplicateValues" dxfId="292" priority="164876"/>
  </conditionalFormatting>
  <conditionalFormatting sqref="B47:B97">
    <cfRule type="duplicateValues" dxfId="291" priority="164881"/>
    <cfRule type="duplicateValues" dxfId="290" priority="164882"/>
    <cfRule type="duplicateValues" dxfId="289" priority="164883"/>
    <cfRule type="duplicateValues" dxfId="288" priority="164884"/>
    <cfRule type="duplicateValues" dxfId="287" priority="164885"/>
  </conditionalFormatting>
  <conditionalFormatting sqref="E47:E104">
    <cfRule type="duplicateValues" dxfId="286" priority="164891"/>
    <cfRule type="duplicateValues" dxfId="285" priority="164892"/>
    <cfRule type="duplicateValues" dxfId="284" priority="164893"/>
    <cfRule type="duplicateValues" dxfId="283" priority="164894"/>
  </conditionalFormatting>
  <conditionalFormatting sqref="B23:B46">
    <cfRule type="duplicateValues" dxfId="282" priority="165020"/>
    <cfRule type="duplicateValues" dxfId="281" priority="165021"/>
  </conditionalFormatting>
  <conditionalFormatting sqref="B23:B46">
    <cfRule type="duplicateValues" dxfId="280" priority="165024"/>
  </conditionalFormatting>
  <conditionalFormatting sqref="B23:B46">
    <cfRule type="duplicateValues" dxfId="279" priority="165026"/>
    <cfRule type="duplicateValues" dxfId="278" priority="165027"/>
    <cfRule type="duplicateValues" dxfId="277" priority="165028"/>
  </conditionalFormatting>
  <conditionalFormatting sqref="E23:E46">
    <cfRule type="duplicateValues" dxfId="276" priority="165032"/>
  </conditionalFormatting>
  <conditionalFormatting sqref="E23:E46">
    <cfRule type="duplicateValues" dxfId="275" priority="165034"/>
    <cfRule type="duplicateValues" dxfId="274" priority="165035"/>
  </conditionalFormatting>
  <conditionalFormatting sqref="E23:E46">
    <cfRule type="duplicateValues" dxfId="273" priority="165038"/>
    <cfRule type="duplicateValues" dxfId="272" priority="165039"/>
    <cfRule type="duplicateValues" dxfId="271" priority="165040"/>
  </conditionalFormatting>
  <conditionalFormatting sqref="B23:B46">
    <cfRule type="duplicateValues" dxfId="270" priority="165044"/>
    <cfRule type="duplicateValues" dxfId="269" priority="165045"/>
    <cfRule type="duplicateValues" dxfId="268" priority="165046"/>
    <cfRule type="duplicateValues" dxfId="267" priority="165047"/>
  </conditionalFormatting>
  <conditionalFormatting sqref="B23:B46">
    <cfRule type="duplicateValues" dxfId="266" priority="165052"/>
    <cfRule type="duplicateValues" dxfId="265" priority="165053"/>
    <cfRule type="duplicateValues" dxfId="264" priority="165054"/>
    <cfRule type="duplicateValues" dxfId="263" priority="165055"/>
    <cfRule type="duplicateValues" dxfId="262" priority="165056"/>
  </conditionalFormatting>
  <conditionalFormatting sqref="E23:E46">
    <cfRule type="duplicateValues" dxfId="261" priority="165062"/>
    <cfRule type="duplicateValues" dxfId="260" priority="165063"/>
    <cfRule type="duplicateValues" dxfId="259" priority="165064"/>
    <cfRule type="duplicateValues" dxfId="258" priority="165065"/>
  </conditionalFormatting>
  <conditionalFormatting sqref="B98:B104">
    <cfRule type="duplicateValues" dxfId="257" priority="16"/>
    <cfRule type="duplicateValues" dxfId="256" priority="17"/>
  </conditionalFormatting>
  <conditionalFormatting sqref="B98:B104">
    <cfRule type="duplicateValues" dxfId="255" priority="15"/>
  </conditionalFormatting>
  <conditionalFormatting sqref="B98:B104">
    <cfRule type="duplicateValues" dxfId="254" priority="12"/>
    <cfRule type="duplicateValues" dxfId="253" priority="13"/>
    <cfRule type="duplicateValues" dxfId="252" priority="14"/>
  </conditionalFormatting>
  <conditionalFormatting sqref="B98:B104">
    <cfRule type="duplicateValues" dxfId="251" priority="8"/>
    <cfRule type="duplicateValues" dxfId="250" priority="9"/>
    <cfRule type="duplicateValues" dxfId="249" priority="10"/>
    <cfRule type="duplicateValues" dxfId="248" priority="11"/>
  </conditionalFormatting>
  <conditionalFormatting sqref="B98:B104">
    <cfRule type="duplicateValues" dxfId="247" priority="3"/>
    <cfRule type="duplicateValues" dxfId="246" priority="4"/>
    <cfRule type="duplicateValues" dxfId="245" priority="5"/>
    <cfRule type="duplicateValues" dxfId="244" priority="6"/>
    <cfRule type="duplicateValues" dxfId="243" priority="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141" zoomScale="70" zoomScaleNormal="70" workbookViewId="0">
      <selection activeCell="C158" sqref="C15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0" t="s">
        <v>2144</v>
      </c>
      <c r="B1" s="211"/>
      <c r="C1" s="211"/>
      <c r="D1" s="211"/>
      <c r="E1" s="212"/>
      <c r="F1" s="208" t="s">
        <v>2535</v>
      </c>
      <c r="G1" s="209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3" t="s">
        <v>2605</v>
      </c>
      <c r="B2" s="214"/>
      <c r="C2" s="214"/>
      <c r="D2" s="214"/>
      <c r="E2" s="215"/>
      <c r="F2" s="97" t="s">
        <v>2534</v>
      </c>
      <c r="G2" s="96">
        <f>G3+G4</f>
        <v>100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88"/>
      <c r="C3" s="217"/>
      <c r="D3" s="217"/>
      <c r="E3" s="218"/>
      <c r="F3" s="97" t="s">
        <v>2533</v>
      </c>
      <c r="G3" s="96">
        <f>COUNTIF(REPORTE!A:Q,"fuera de Servicio")</f>
        <v>100</v>
      </c>
      <c r="H3" s="97" t="s">
        <v>2609</v>
      </c>
      <c r="I3" s="96">
        <f>COUNTIF(A:E,"GAVETAS VACIAS + GAVETAS FALLANDO")</f>
        <v>29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219"/>
      <c r="D4" s="219"/>
      <c r="E4" s="220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219"/>
      <c r="D5" s="219"/>
      <c r="E5" s="22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205"/>
      <c r="B6" s="206"/>
      <c r="C6" s="221"/>
      <c r="D6" s="221"/>
      <c r="E6" s="22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02" t="s">
        <v>2557</v>
      </c>
      <c r="B7" s="203"/>
      <c r="C7" s="203"/>
      <c r="D7" s="203"/>
      <c r="E7" s="204"/>
      <c r="F7" s="97" t="s">
        <v>2607</v>
      </c>
      <c r="G7" s="96">
        <f>COUNTIF(A:E,"Sin Efectivo")</f>
        <v>68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8"/>
      <c r="D11" s="168"/>
      <c r="E11" s="168"/>
    </row>
    <row r="12" spans="1:11" s="119" customFormat="1" ht="18.75" customHeight="1" x14ac:dyDescent="0.25">
      <c r="A12" s="205"/>
      <c r="B12" s="206"/>
      <c r="C12" s="206"/>
      <c r="D12" s="206"/>
      <c r="E12" s="207"/>
    </row>
    <row r="13" spans="1:11" s="119" customFormat="1" ht="18.75" customHeight="1" thickBot="1" x14ac:dyDescent="0.3">
      <c r="A13" s="202" t="s">
        <v>2558</v>
      </c>
      <c r="B13" s="203"/>
      <c r="C13" s="203"/>
      <c r="D13" s="203"/>
      <c r="E13" s="204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2" t="s">
        <v>2410</v>
      </c>
      <c r="E14" s="173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6"/>
      <c r="D17" s="197"/>
      <c r="E17" s="198"/>
    </row>
    <row r="18" spans="1:5" s="119" customFormat="1" ht="15.75" thickBot="1" x14ac:dyDescent="0.3">
      <c r="A18" s="177"/>
      <c r="B18" s="178"/>
      <c r="C18" s="178"/>
      <c r="D18" s="178"/>
      <c r="E18" s="179"/>
    </row>
    <row r="19" spans="1:5" s="106" customFormat="1" ht="18.75" customHeight="1" thickBot="1" x14ac:dyDescent="0.3">
      <c r="A19" s="169" t="s">
        <v>2461</v>
      </c>
      <c r="B19" s="170"/>
      <c r="C19" s="170"/>
      <c r="D19" s="170"/>
      <c r="E19" s="171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2637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2636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2635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2633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2639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2640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2641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2644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2645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2646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2654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2655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2648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2649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2656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2650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2651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2657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2652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2675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2676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2677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2678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2679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2680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2681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2682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2683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2684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2685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2661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2662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2663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2664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2666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2668</v>
      </c>
      <c r="F83" s="119"/>
    </row>
    <row r="84" spans="1:6" ht="18.75" customHeight="1" x14ac:dyDescent="0.25">
      <c r="A84" s="142" t="str">
        <f>VLOOKUP(B84,'[1]LISTADO ATM'!$A$2:$C$922,3,0)</f>
        <v>NORTE</v>
      </c>
      <c r="B84" s="136">
        <v>728</v>
      </c>
      <c r="C84" s="142" t="str">
        <f>VLOOKUP(B84,'[1]LISTADO ATM'!$A$2:$B$922,2,0)</f>
        <v xml:space="preserve">ATM UNP La Vega Oficina Regional Norcentral </v>
      </c>
      <c r="D84" s="152" t="s">
        <v>2428</v>
      </c>
      <c r="E84" s="151" t="s">
        <v>2670</v>
      </c>
      <c r="F84" s="119"/>
    </row>
    <row r="85" spans="1:6" ht="18.75" customHeight="1" x14ac:dyDescent="0.25">
      <c r="A85" s="142" t="e">
        <f>VLOOKUP(B85,'[1]LISTADO ATM'!$A$2:$C$922,3,0)</f>
        <v>#N/A</v>
      </c>
      <c r="B85" s="136"/>
      <c r="C85" s="142" t="e">
        <f>VLOOKUP(B85,'[1]LISTADO ATM'!$A$2:$B$922,2,0)</f>
        <v>#N/A</v>
      </c>
      <c r="D85" s="152" t="s">
        <v>2428</v>
      </c>
      <c r="E85" s="151"/>
    </row>
    <row r="86" spans="1:6" ht="18.75" customHeight="1" x14ac:dyDescent="0.25">
      <c r="A86" s="142" t="e">
        <f>VLOOKUP(B86,'[1]LISTADO ATM'!$A$2:$C$922,3,0)</f>
        <v>#N/A</v>
      </c>
      <c r="B86" s="136"/>
      <c r="C86" s="142" t="e">
        <f>VLOOKUP(B86,'[1]LISTADO ATM'!$A$2:$B$922,2,0)</f>
        <v>#N/A</v>
      </c>
      <c r="D86" s="152" t="s">
        <v>2428</v>
      </c>
      <c r="E86" s="151"/>
    </row>
    <row r="87" spans="1:6" ht="18.75" customHeight="1" x14ac:dyDescent="0.25">
      <c r="A87" s="142" t="e">
        <f>VLOOKUP(B87,'[1]LISTADO ATM'!$A$2:$C$922,3,0)</f>
        <v>#N/A</v>
      </c>
      <c r="B87" s="136"/>
      <c r="C87" s="142" t="e">
        <f>VLOOKUP(B87,'[1]LISTADO ATM'!$A$2:$B$922,2,0)</f>
        <v>#N/A</v>
      </c>
      <c r="D87" s="152" t="s">
        <v>2428</v>
      </c>
      <c r="E87" s="151"/>
    </row>
    <row r="88" spans="1:6" ht="18.75" customHeight="1" x14ac:dyDescent="0.25">
      <c r="A88" s="142" t="e">
        <f>VLOOKUP(B88,'[1]LISTADO ATM'!$A$2:$C$922,3,0)</f>
        <v>#N/A</v>
      </c>
      <c r="B88" s="136"/>
      <c r="C88" s="142" t="e">
        <f>VLOOKUP(B88,'[1]LISTADO ATM'!$A$2:$B$922,2,0)</f>
        <v>#N/A</v>
      </c>
      <c r="D88" s="152" t="s">
        <v>2428</v>
      </c>
      <c r="E88" s="151"/>
    </row>
    <row r="89" spans="1:6" ht="18" x14ac:dyDescent="0.25">
      <c r="A89" s="148"/>
      <c r="B89" s="149">
        <f>COUNT(B21:B88)</f>
        <v>64</v>
      </c>
      <c r="C89" s="196"/>
      <c r="D89" s="197"/>
      <c r="E89" s="198"/>
    </row>
    <row r="90" spans="1:6" ht="18.75" customHeight="1" thickBot="1" x14ac:dyDescent="0.3">
      <c r="A90" s="177"/>
      <c r="B90" s="178"/>
      <c r="C90" s="178"/>
      <c r="D90" s="178"/>
      <c r="E90" s="179"/>
    </row>
    <row r="91" spans="1:6" ht="18.75" customHeight="1" thickBot="1" x14ac:dyDescent="0.3">
      <c r="A91" s="199" t="s">
        <v>2433</v>
      </c>
      <c r="B91" s="200"/>
      <c r="C91" s="200"/>
      <c r="D91" s="200"/>
      <c r="E91" s="201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2643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2647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2638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2642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2686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2687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2688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2689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2690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2691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2692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2665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2667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2669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2659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" x14ac:dyDescent="0.25">
      <c r="A116" s="142" t="e">
        <f>VLOOKUP(B116,'[1]LISTADO ATM'!$A$2:$C$922,3,0)</f>
        <v>#N/A</v>
      </c>
      <c r="B116" s="136"/>
      <c r="C116" s="142" t="e">
        <f>VLOOKUP(B116,'[1]LISTADO ATM'!$A$2:$B$922,2,0)</f>
        <v>#N/A</v>
      </c>
      <c r="D116" s="143" t="s">
        <v>2433</v>
      </c>
      <c r="E116" s="144"/>
    </row>
    <row r="117" spans="1:5" ht="18" x14ac:dyDescent="0.25">
      <c r="A117" s="142" t="e">
        <f>VLOOKUP(B117,'[1]LISTADO ATM'!$A$2:$C$922,3,0)</f>
        <v>#N/A</v>
      </c>
      <c r="B117" s="136"/>
      <c r="C117" s="142" t="e">
        <f>VLOOKUP(B117,'[1]LISTADO ATM'!$A$2:$B$922,2,0)</f>
        <v>#N/A</v>
      </c>
      <c r="D117" s="143" t="s">
        <v>2433</v>
      </c>
      <c r="E117" s="144"/>
    </row>
    <row r="118" spans="1:5" ht="18" x14ac:dyDescent="0.25">
      <c r="A118" s="142" t="e">
        <f>VLOOKUP(B118,'[1]LISTADO ATM'!$A$2:$C$922,3,0)</f>
        <v>#N/A</v>
      </c>
      <c r="B118" s="136"/>
      <c r="C118" s="142" t="e">
        <f>VLOOKUP(B118,'[1]LISTADO ATM'!$A$2:$B$922,2,0)</f>
        <v>#N/A</v>
      </c>
      <c r="D118" s="143" t="s">
        <v>2433</v>
      </c>
      <c r="E118" s="144"/>
    </row>
    <row r="119" spans="1:5" ht="18" x14ac:dyDescent="0.25">
      <c r="A119" s="142" t="e">
        <f>VLOOKUP(B119,'[1]LISTADO ATM'!$A$2:$C$922,3,0)</f>
        <v>#N/A</v>
      </c>
      <c r="B119" s="136"/>
      <c r="C119" s="142" t="e">
        <f>VLOOKUP(B119,'[1]LISTADO ATM'!$A$2:$B$922,2,0)</f>
        <v>#N/A</v>
      </c>
      <c r="D119" s="143" t="s">
        <v>2433</v>
      </c>
      <c r="E119" s="144"/>
    </row>
    <row r="120" spans="1:5" ht="18" x14ac:dyDescent="0.25">
      <c r="A120" s="142" t="e">
        <f>VLOOKUP(B120,'[1]LISTADO ATM'!$A$2:$C$922,3,0)</f>
        <v>#N/A</v>
      </c>
      <c r="B120" s="136"/>
      <c r="C120" s="142" t="e">
        <f>VLOOKUP(B120,'[1]LISTADO ATM'!$A$2:$B$922,2,0)</f>
        <v>#N/A</v>
      </c>
      <c r="D120" s="143" t="s">
        <v>2433</v>
      </c>
      <c r="E120" s="144"/>
    </row>
    <row r="121" spans="1:5" ht="18.75" thickBot="1" x14ac:dyDescent="0.3">
      <c r="A121" s="141" t="s">
        <v>2460</v>
      </c>
      <c r="B121" s="150">
        <f>COUNTA(B93:B120)</f>
        <v>22</v>
      </c>
      <c r="C121" s="174"/>
      <c r="D121" s="175"/>
      <c r="E121" s="176"/>
    </row>
    <row r="122" spans="1:5" ht="15.75" thickBot="1" x14ac:dyDescent="0.3">
      <c r="A122" s="177"/>
      <c r="B122" s="178"/>
      <c r="C122" s="178"/>
      <c r="D122" s="178"/>
      <c r="E122" s="179"/>
    </row>
    <row r="123" spans="1:5" ht="18.75" thickBot="1" x14ac:dyDescent="0.3">
      <c r="A123" s="180" t="s">
        <v>2571</v>
      </c>
      <c r="B123" s="181"/>
      <c r="C123" s="181"/>
      <c r="D123" s="181"/>
      <c r="E123" s="182"/>
    </row>
    <row r="124" spans="1:5" ht="18" x14ac:dyDescent="0.25">
      <c r="A124" s="147" t="s">
        <v>15</v>
      </c>
      <c r="B124" s="147" t="s">
        <v>2407</v>
      </c>
      <c r="C124" s="147" t="s">
        <v>46</v>
      </c>
      <c r="D124" s="156" t="s">
        <v>2410</v>
      </c>
      <c r="E124" s="156" t="s">
        <v>2408</v>
      </c>
    </row>
    <row r="125" spans="1:5" ht="18" x14ac:dyDescent="0.25">
      <c r="A125" s="139" t="str">
        <f>VLOOKUP(B125,'[1]LISTADO ATM'!$A$2:$C$922,3,0)</f>
        <v>DISTRITO NACIONAL</v>
      </c>
      <c r="B125" s="136">
        <v>818</v>
      </c>
      <c r="C125" s="139" t="str">
        <f>VLOOKUP(B125,'[1]LISTADO ATM'!$A$2:$B$822,2,0)</f>
        <v xml:space="preserve">ATM Juridicción Inmobiliaria </v>
      </c>
      <c r="D125" s="143" t="s">
        <v>2625</v>
      </c>
      <c r="E125" s="144">
        <v>3336032435</v>
      </c>
    </row>
    <row r="126" spans="1:5" ht="18" x14ac:dyDescent="0.25">
      <c r="A126" s="139" t="e">
        <f>VLOOKUP(B126,'[1]LISTADO ATM'!$A$2:$C$922,3,0)</f>
        <v>#N/A</v>
      </c>
      <c r="B126" s="136">
        <v>474</v>
      </c>
      <c r="C126" s="139" t="e">
        <f>VLOOKUP(B126,'[1]LISTADO ATM'!$A$2:$B$822,2,0)</f>
        <v>#N/A</v>
      </c>
      <c r="D126" s="143" t="s">
        <v>2625</v>
      </c>
      <c r="E126" s="144">
        <v>3336035060</v>
      </c>
    </row>
    <row r="127" spans="1:5" ht="18" x14ac:dyDescent="0.25">
      <c r="A127" s="139" t="str">
        <f>VLOOKUP(B127,'[1]LISTADO ATM'!$A$2:$C$922,3,0)</f>
        <v>DISTRITO NACIONAL</v>
      </c>
      <c r="B127" s="136">
        <v>26</v>
      </c>
      <c r="C127" s="139" t="str">
        <f>VLOOKUP(B127,'[1]LISTADO ATM'!$A$2:$B$822,2,0)</f>
        <v>ATM S/M Jumbo San Isidro</v>
      </c>
      <c r="D127" s="143" t="s">
        <v>2625</v>
      </c>
      <c r="E127" s="144">
        <v>3336035083</v>
      </c>
    </row>
    <row r="128" spans="1:5" ht="18" x14ac:dyDescent="0.25">
      <c r="A128" s="139" t="str">
        <f>VLOOKUP(B128,'[1]LISTADO ATM'!$A$2:$C$922,3,0)</f>
        <v>NORTE</v>
      </c>
      <c r="B128" s="136">
        <v>654</v>
      </c>
      <c r="C128" s="139" t="str">
        <f>VLOOKUP(B128,'[1]LISTADO ATM'!$A$2:$B$822,2,0)</f>
        <v>ATM Autoservicio S/M Jumbo Puerto Plata</v>
      </c>
      <c r="D128" s="143" t="s">
        <v>2625</v>
      </c>
      <c r="E128" s="144" t="s">
        <v>2674</v>
      </c>
    </row>
    <row r="129" spans="1:5" ht="18" x14ac:dyDescent="0.25">
      <c r="A129" s="139" t="str">
        <f>VLOOKUP(B129,'[1]LISTADO ATM'!$A$2:$C$922,3,0)</f>
        <v>NORTE</v>
      </c>
      <c r="B129" s="136">
        <v>299</v>
      </c>
      <c r="C129" s="139" t="str">
        <f>VLOOKUP(B129,'[1]LISTADO ATM'!$A$2:$B$822,2,0)</f>
        <v xml:space="preserve">ATM S/M Aprezio Cotui </v>
      </c>
      <c r="D129" s="143" t="s">
        <v>2625</v>
      </c>
      <c r="E129" s="144" t="s">
        <v>2673</v>
      </c>
    </row>
    <row r="130" spans="1:5" ht="18" x14ac:dyDescent="0.25">
      <c r="A130" s="139" t="str">
        <f>VLOOKUP(B130,'[1]LISTADO ATM'!$A$2:$C$922,3,0)</f>
        <v>DISTRITO NACIONAL</v>
      </c>
      <c r="B130" s="136">
        <v>949</v>
      </c>
      <c r="C130" s="139" t="str">
        <f>VLOOKUP(B130,'[1]LISTADO ATM'!$A$2:$B$822,2,0)</f>
        <v xml:space="preserve">ATM S/M Bravo San Isidro Coral Mall </v>
      </c>
      <c r="D130" s="143" t="s">
        <v>2625</v>
      </c>
      <c r="E130" s="144" t="s">
        <v>2672</v>
      </c>
    </row>
    <row r="131" spans="1:5" ht="18" x14ac:dyDescent="0.25">
      <c r="A131" s="139" t="str">
        <f>VLOOKUP(B131,'[1]LISTADO ATM'!$A$2:$C$922,3,0)</f>
        <v>SUR</v>
      </c>
      <c r="B131" s="136">
        <v>297</v>
      </c>
      <c r="C131" s="139" t="str">
        <f>VLOOKUP(B131,'[1]LISTADO ATM'!$A$2:$B$822,2,0)</f>
        <v xml:space="preserve">ATM S/M Cadena Ocoa </v>
      </c>
      <c r="D131" s="143" t="s">
        <v>2625</v>
      </c>
      <c r="E131" s="144" t="s">
        <v>2671</v>
      </c>
    </row>
    <row r="132" spans="1:5" ht="18" x14ac:dyDescent="0.25">
      <c r="A132" s="139" t="str">
        <f>VLOOKUP(B132,'[1]LISTADO ATM'!$A$2:$C$922,3,0)</f>
        <v>NORTE</v>
      </c>
      <c r="B132" s="136">
        <v>277</v>
      </c>
      <c r="C132" s="139" t="str">
        <f>VLOOKUP(B132,'[1]LISTADO ATM'!$A$2:$B$822,2,0)</f>
        <v xml:space="preserve">ATM Oficina Duarte (Santiago) </v>
      </c>
      <c r="D132" s="143" t="s">
        <v>2625</v>
      </c>
      <c r="E132" s="144">
        <v>3336036565</v>
      </c>
    </row>
    <row r="133" spans="1:5" ht="18" x14ac:dyDescent="0.25">
      <c r="A133" s="139" t="str">
        <f>VLOOKUP(B133,'[1]LISTADO ATM'!$A$2:$C$922,3,0)</f>
        <v>DISTRITO NACIONAL</v>
      </c>
      <c r="B133" s="136">
        <v>744</v>
      </c>
      <c r="C133" s="139" t="str">
        <f>VLOOKUP(B133,'[1]LISTADO ATM'!$A$2:$B$822,2,0)</f>
        <v xml:space="preserve">ATM Multicentro La Sirena Venezuela </v>
      </c>
      <c r="D133" s="143" t="s">
        <v>2625</v>
      </c>
      <c r="E133" s="144">
        <v>3336036405</v>
      </c>
    </row>
    <row r="134" spans="1:5" ht="18" x14ac:dyDescent="0.25">
      <c r="A134" s="139" t="str">
        <f>VLOOKUP(B134,'[1]LISTADO ATM'!$A$2:$C$922,3,0)</f>
        <v>DISTRITO NACIONAL</v>
      </c>
      <c r="B134" s="136">
        <v>576</v>
      </c>
      <c r="C134" s="139" t="str">
        <f>VLOOKUP(B134,'[1]LISTADO ATM'!$A$2:$B$822,2,0)</f>
        <v xml:space="preserve">ATM IDSS </v>
      </c>
      <c r="D134" s="143" t="s">
        <v>2625</v>
      </c>
      <c r="E134" s="144" t="s">
        <v>2634</v>
      </c>
    </row>
    <row r="135" spans="1:5" ht="18" x14ac:dyDescent="0.25">
      <c r="A135" s="139" t="str">
        <f>VLOOKUP(B135,'[1]LISTADO ATM'!$A$2:$C$922,3,0)</f>
        <v>DISTRITO NACIONAL</v>
      </c>
      <c r="B135" s="136">
        <v>391</v>
      </c>
      <c r="C135" s="139" t="str">
        <f>VLOOKUP(B135,'[1]LISTADO ATM'!$A$2:$B$822,2,0)</f>
        <v xml:space="preserve">ATM S/M Jumbo Luperón </v>
      </c>
      <c r="D135" s="143" t="s">
        <v>2625</v>
      </c>
      <c r="E135" s="144" t="s">
        <v>2693</v>
      </c>
    </row>
    <row r="136" spans="1:5" ht="18" x14ac:dyDescent="0.25">
      <c r="A136" s="139" t="str">
        <f>VLOOKUP(B136,'[1]LISTADO ATM'!$A$2:$C$922,3,0)</f>
        <v>DISTRITO NACIONAL</v>
      </c>
      <c r="B136" s="136">
        <v>927</v>
      </c>
      <c r="C136" s="139" t="str">
        <f>VLOOKUP(B136,'[1]LISTADO ATM'!$A$2:$B$822,2,0)</f>
        <v>ATM S/M Bravo La Esperilla</v>
      </c>
      <c r="D136" s="143" t="s">
        <v>2625</v>
      </c>
      <c r="E136" s="144" t="s">
        <v>2694</v>
      </c>
    </row>
    <row r="137" spans="1:5" ht="18" x14ac:dyDescent="0.25">
      <c r="A137" s="142" t="str">
        <f>VLOOKUP(B137,'[1]LISTADO ATM'!$A$2:$C$922,3,0)</f>
        <v>DISTRITO NACIONAL</v>
      </c>
      <c r="B137" s="136">
        <v>493</v>
      </c>
      <c r="C137" s="142" t="str">
        <f>VLOOKUP(B137,'[1]LISTADO ATM'!$A$2:$B$922,2,0)</f>
        <v xml:space="preserve">ATM Oficina Haina Occidental II </v>
      </c>
      <c r="D137" s="143" t="s">
        <v>2625</v>
      </c>
      <c r="E137" s="144" t="s">
        <v>2695</v>
      </c>
    </row>
    <row r="138" spans="1:5" ht="18" x14ac:dyDescent="0.25">
      <c r="A138" s="139" t="str">
        <f>VLOOKUP(B138,'[1]LISTADO ATM'!$A$2:$C$922,3,0)</f>
        <v>NORTE</v>
      </c>
      <c r="B138" s="136">
        <v>796</v>
      </c>
      <c r="C138" s="139" t="str">
        <f>VLOOKUP(B138,'[1]LISTADO ATM'!$A$2:$B$822,2,0)</f>
        <v xml:space="preserve">ATM Oficina Plaza Ventura (Nagua) </v>
      </c>
      <c r="D138" s="143" t="s">
        <v>2625</v>
      </c>
      <c r="E138" s="144" t="s">
        <v>2696</v>
      </c>
    </row>
    <row r="139" spans="1:5" ht="18" x14ac:dyDescent="0.25">
      <c r="A139" s="139" t="str">
        <f>VLOOKUP(B139,'[1]LISTADO ATM'!$A$2:$C$922,3,0)</f>
        <v>NORTE</v>
      </c>
      <c r="B139" s="136">
        <v>304</v>
      </c>
      <c r="C139" s="139" t="str">
        <f>VLOOKUP(B139,'[1]LISTADO ATM'!$A$2:$B$822,2,0)</f>
        <v xml:space="preserve">ATM Multicentro La Sirena Estrella Sadhala </v>
      </c>
      <c r="D139" s="153" t="s">
        <v>2658</v>
      </c>
      <c r="E139" s="144" t="s">
        <v>2653</v>
      </c>
    </row>
    <row r="140" spans="1:5" ht="18.75" thickBot="1" x14ac:dyDescent="0.3">
      <c r="A140" s="141" t="s">
        <v>2460</v>
      </c>
      <c r="B140" s="137">
        <f>COUNT(B125:B139)</f>
        <v>15</v>
      </c>
      <c r="C140" s="183"/>
      <c r="D140" s="184"/>
      <c r="E140" s="185"/>
    </row>
    <row r="141" spans="1:5" ht="15.75" thickBot="1" x14ac:dyDescent="0.3">
      <c r="A141" s="186"/>
      <c r="B141" s="187"/>
      <c r="C141" s="188"/>
      <c r="D141" s="188"/>
      <c r="E141" s="189"/>
    </row>
    <row r="142" spans="1:5" ht="18.75" thickBot="1" x14ac:dyDescent="0.3">
      <c r="A142" s="192" t="s">
        <v>2462</v>
      </c>
      <c r="B142" s="193"/>
      <c r="C142" s="190"/>
      <c r="D142" s="190"/>
      <c r="E142" s="191"/>
    </row>
    <row r="143" spans="1:5" ht="18.75" thickBot="1" x14ac:dyDescent="0.3">
      <c r="A143" s="194">
        <f>+B89+B121+B140</f>
        <v>101</v>
      </c>
      <c r="B143" s="195"/>
      <c r="C143" s="190"/>
      <c r="D143" s="190"/>
      <c r="E143" s="191"/>
    </row>
    <row r="144" spans="1:5" ht="15.75" thickBot="1" x14ac:dyDescent="0.3">
      <c r="A144" s="186"/>
      <c r="B144" s="187"/>
      <c r="C144" s="178"/>
      <c r="D144" s="178"/>
      <c r="E144" s="179"/>
    </row>
    <row r="145" spans="1:5" ht="18.75" thickBot="1" x14ac:dyDescent="0.3">
      <c r="A145" s="169" t="s">
        <v>2463</v>
      </c>
      <c r="B145" s="170"/>
      <c r="C145" s="170"/>
      <c r="D145" s="170"/>
      <c r="E145" s="171"/>
    </row>
    <row r="146" spans="1:5" ht="18" x14ac:dyDescent="0.25">
      <c r="A146" s="147" t="s">
        <v>15</v>
      </c>
      <c r="B146" s="147" t="s">
        <v>2407</v>
      </c>
      <c r="C146" s="147" t="s">
        <v>46</v>
      </c>
      <c r="D146" s="172" t="s">
        <v>2410</v>
      </c>
      <c r="E146" s="173"/>
    </row>
    <row r="147" spans="1:5" ht="18" x14ac:dyDescent="0.25">
      <c r="A147" s="139" t="str">
        <f>VLOOKUP(B147,'[1]LISTADO ATM'!$A$2:$C$922,3,0)</f>
        <v>DISTRITO NACIONAL</v>
      </c>
      <c r="B147" s="138">
        <v>574</v>
      </c>
      <c r="C147" s="139" t="str">
        <f>VLOOKUP(B147,'[1]LISTADO ATM'!$A$2:$B$822,2,0)</f>
        <v xml:space="preserve">ATM Club Obras Públicas </v>
      </c>
      <c r="D147" s="166" t="s">
        <v>2573</v>
      </c>
      <c r="E147" s="167"/>
    </row>
    <row r="148" spans="1:5" ht="18" x14ac:dyDescent="0.25">
      <c r="A148" s="139" t="str">
        <f>VLOOKUP(B148,'[1]LISTADO ATM'!$A$2:$C$922,3,0)</f>
        <v>ESTE</v>
      </c>
      <c r="B148" s="138">
        <v>219</v>
      </c>
      <c r="C148" s="139" t="str">
        <f>VLOOKUP(B148,'[1]LISTADO ATM'!$A$2:$B$822,2,0)</f>
        <v xml:space="preserve">ATM Oficina La Altagracia (Higuey) </v>
      </c>
      <c r="D148" s="166" t="s">
        <v>2573</v>
      </c>
      <c r="E148" s="167"/>
    </row>
    <row r="149" spans="1:5" ht="18" x14ac:dyDescent="0.25">
      <c r="A149" s="139" t="str">
        <f>VLOOKUP(B149,'[1]LISTADO ATM'!$A$2:$C$922,3,0)</f>
        <v>ESTE</v>
      </c>
      <c r="B149" s="138">
        <v>399</v>
      </c>
      <c r="C149" s="139" t="str">
        <f>VLOOKUP(B149,'[1]LISTADO ATM'!$A$2:$B$822,2,0)</f>
        <v xml:space="preserve">ATM Oficina La Romana II </v>
      </c>
      <c r="D149" s="166" t="s">
        <v>2697</v>
      </c>
      <c r="E149" s="167"/>
    </row>
    <row r="150" spans="1:5" ht="18" x14ac:dyDescent="0.25">
      <c r="A150" s="139" t="str">
        <f>VLOOKUP(B150,'[1]LISTADO ATM'!$A$2:$C$922,3,0)</f>
        <v>DISTRITO NACIONAL</v>
      </c>
      <c r="B150" s="138">
        <v>237</v>
      </c>
      <c r="C150" s="139" t="str">
        <f>VLOOKUP(B150,'[1]LISTADO ATM'!$A$2:$B$822,2,0)</f>
        <v xml:space="preserve">ATM UNP Plaza Vásquez </v>
      </c>
      <c r="D150" s="166" t="s">
        <v>2573</v>
      </c>
      <c r="E150" s="167"/>
    </row>
    <row r="151" spans="1:5" ht="18" x14ac:dyDescent="0.25">
      <c r="A151" s="139" t="str">
        <f>VLOOKUP(B151,'[1]LISTADO ATM'!$A$2:$C$922,3,0)</f>
        <v>DISTRITO NACIONAL</v>
      </c>
      <c r="B151" s="138">
        <v>39</v>
      </c>
      <c r="C151" s="139" t="str">
        <f>VLOOKUP(B151,'[1]LISTADO ATM'!$A$2:$B$822,2,0)</f>
        <v xml:space="preserve">ATM Oficina Ovando </v>
      </c>
      <c r="D151" s="166" t="s">
        <v>2573</v>
      </c>
      <c r="E151" s="167"/>
    </row>
    <row r="152" spans="1:5" ht="18" x14ac:dyDescent="0.25">
      <c r="A152" s="139" t="str">
        <f>VLOOKUP(B152,'[1]LISTADO ATM'!$A$2:$C$922,3,0)</f>
        <v>NORTE</v>
      </c>
      <c r="B152" s="138">
        <v>277</v>
      </c>
      <c r="C152" s="139" t="str">
        <f>VLOOKUP(B152,'[1]LISTADO ATM'!$A$2:$B$822,2,0)</f>
        <v xml:space="preserve">ATM Oficina Duarte (Santiago) </v>
      </c>
      <c r="D152" s="166" t="s">
        <v>2573</v>
      </c>
      <c r="E152" s="167"/>
    </row>
    <row r="153" spans="1:5" ht="18" x14ac:dyDescent="0.25">
      <c r="A153" s="139" t="str">
        <f>VLOOKUP(B153,'[1]LISTADO ATM'!$A$2:$C$922,3,0)</f>
        <v>SUR</v>
      </c>
      <c r="B153" s="138">
        <v>297</v>
      </c>
      <c r="C153" s="139" t="str">
        <f>VLOOKUP(B153,'[1]LISTADO ATM'!$A$2:$B$822,2,0)</f>
        <v xml:space="preserve">ATM S/M Cadena Ocoa </v>
      </c>
      <c r="D153" s="166" t="s">
        <v>2697</v>
      </c>
      <c r="E153" s="167"/>
    </row>
    <row r="154" spans="1:5" ht="18" x14ac:dyDescent="0.25">
      <c r="A154" s="139" t="str">
        <f>VLOOKUP(B154,'[1]LISTADO ATM'!$A$2:$C$922,3,0)</f>
        <v>NORTE</v>
      </c>
      <c r="B154" s="138">
        <v>373</v>
      </c>
      <c r="C154" s="139" t="str">
        <f>VLOOKUP(B154,'[1]LISTADO ATM'!$A$2:$B$822,2,0)</f>
        <v>S/M Tangui Nagua</v>
      </c>
      <c r="D154" s="166" t="s">
        <v>2573</v>
      </c>
      <c r="E154" s="167"/>
    </row>
    <row r="155" spans="1:5" ht="18" x14ac:dyDescent="0.25">
      <c r="A155" s="139" t="str">
        <f>VLOOKUP(B155,'[1]LISTADO ATM'!$A$2:$C$922,3,0)</f>
        <v>NORTE</v>
      </c>
      <c r="B155" s="138">
        <v>431</v>
      </c>
      <c r="C155" s="139" t="str">
        <f>VLOOKUP(B155,'[1]LISTADO ATM'!$A$2:$B$822,2,0)</f>
        <v xml:space="preserve">ATM Autoservicio Sol (Santiago) </v>
      </c>
      <c r="D155" s="166" t="s">
        <v>2573</v>
      </c>
      <c r="E155" s="167"/>
    </row>
    <row r="156" spans="1:5" ht="18" x14ac:dyDescent="0.25">
      <c r="A156" s="139" t="str">
        <f>VLOOKUP(B156,'[1]LISTADO ATM'!$A$2:$C$922,3,0)</f>
        <v>DISTRITO NACIONAL</v>
      </c>
      <c r="B156" s="138">
        <v>446</v>
      </c>
      <c r="C156" s="139" t="str">
        <f>VLOOKUP(B156,'[1]LISTADO ATM'!$A$2:$B$822,2,0)</f>
        <v>ATM Hipodromo V Centenario</v>
      </c>
      <c r="D156" s="166" t="s">
        <v>2573</v>
      </c>
      <c r="E156" s="167"/>
    </row>
    <row r="157" spans="1:5" ht="18" x14ac:dyDescent="0.25">
      <c r="A157" s="139" t="str">
        <f>VLOOKUP(B157,'[1]LISTADO ATM'!$A$2:$C$922,3,0)</f>
        <v>NORTE</v>
      </c>
      <c r="B157" s="138">
        <v>463</v>
      </c>
      <c r="C157" s="139" t="str">
        <f>VLOOKUP(B157,'[1]LISTADO ATM'!$A$2:$B$822,2,0)</f>
        <v xml:space="preserve">ATM La Sirena El Embrujo </v>
      </c>
      <c r="D157" s="166" t="s">
        <v>2697</v>
      </c>
      <c r="E157" s="167"/>
    </row>
    <row r="158" spans="1:5" ht="18" x14ac:dyDescent="0.25">
      <c r="A158" s="139" t="str">
        <f>VLOOKUP(B158,'[1]LISTADO ATM'!$A$2:$C$922,3,0)</f>
        <v>DISTRITO NACIONAL</v>
      </c>
      <c r="B158" s="138">
        <v>552</v>
      </c>
      <c r="C158" s="139" t="str">
        <f>VLOOKUP(B158,'[1]LISTADO ATM'!$A$2:$B$822,2,0)</f>
        <v xml:space="preserve">ATM Suprema Corte de Justicia </v>
      </c>
      <c r="D158" s="166" t="s">
        <v>2697</v>
      </c>
      <c r="E158" s="167"/>
    </row>
    <row r="159" spans="1:5" ht="18" x14ac:dyDescent="0.25">
      <c r="A159" s="139" t="str">
        <f>VLOOKUP(B159,'[1]LISTADO ATM'!$A$2:$C$922,3,0)</f>
        <v>DISTRITO NACIONAL</v>
      </c>
      <c r="B159" s="138">
        <v>622</v>
      </c>
      <c r="C159" s="139" t="str">
        <f>VLOOKUP(B159,'[1]LISTADO ATM'!$A$2:$B$822,2,0)</f>
        <v xml:space="preserve">ATM Ayuntamiento D.N. </v>
      </c>
      <c r="D159" s="166" t="s">
        <v>2697</v>
      </c>
      <c r="E159" s="167"/>
    </row>
    <row r="160" spans="1:5" ht="18" x14ac:dyDescent="0.25">
      <c r="A160" s="139" t="str">
        <f>VLOOKUP(B160,'[1]LISTADO ATM'!$A$2:$C$922,3,0)</f>
        <v>NORTE</v>
      </c>
      <c r="B160" s="138">
        <v>654</v>
      </c>
      <c r="C160" s="139" t="str">
        <f>VLOOKUP(B160,'[1]LISTADO ATM'!$A$2:$B$822,2,0)</f>
        <v>ATM Autoservicio S/M Jumbo Puerto Plata</v>
      </c>
      <c r="D160" s="166" t="s">
        <v>2573</v>
      </c>
      <c r="E160" s="167"/>
    </row>
    <row r="161" spans="1:5" ht="18" x14ac:dyDescent="0.25">
      <c r="A161" s="139" t="str">
        <f>VLOOKUP(B161,'[1]LISTADO ATM'!$A$2:$C$922,3,0)</f>
        <v>NORTE</v>
      </c>
      <c r="B161" s="138">
        <v>796</v>
      </c>
      <c r="C161" s="139" t="str">
        <f>VLOOKUP(B161,'[1]LISTADO ATM'!$A$2:$B$822,2,0)</f>
        <v xml:space="preserve">ATM Oficina Plaza Ventura (Nagua) </v>
      </c>
      <c r="D161" s="166" t="s">
        <v>2573</v>
      </c>
      <c r="E161" s="167"/>
    </row>
    <row r="162" spans="1:5" ht="18" x14ac:dyDescent="0.25">
      <c r="A162" s="139" t="e">
        <f>VLOOKUP(B162,'[1]LISTADO ATM'!$A$2:$C$922,3,0)</f>
        <v>#N/A</v>
      </c>
      <c r="B162" s="138"/>
      <c r="C162" s="139" t="e">
        <f>VLOOKUP(B162,'[1]LISTADO ATM'!$A$2:$B$822,2,0)</f>
        <v>#N/A</v>
      </c>
      <c r="D162" s="154"/>
      <c r="E162" s="155"/>
    </row>
    <row r="163" spans="1:5" ht="18" x14ac:dyDescent="0.25">
      <c r="A163" s="139" t="e">
        <f>VLOOKUP(B163,'[1]LISTADO ATM'!$A$2:$C$922,3,0)</f>
        <v>#N/A</v>
      </c>
      <c r="B163" s="138"/>
      <c r="C163" s="139" t="e">
        <f>VLOOKUP(B163,'[1]LISTADO ATM'!$A$2:$B$822,2,0)</f>
        <v>#N/A</v>
      </c>
      <c r="D163" s="154"/>
      <c r="E163" s="155"/>
    </row>
    <row r="164" spans="1:5" ht="18" x14ac:dyDescent="0.25">
      <c r="A164" s="139" t="e">
        <f>VLOOKUP(B164,'[1]LISTADO ATM'!$A$2:$C$922,3,0)</f>
        <v>#N/A</v>
      </c>
      <c r="B164" s="138"/>
      <c r="C164" s="139" t="e">
        <f>VLOOKUP(B164,'[1]LISTADO ATM'!$A$2:$B$822,2,0)</f>
        <v>#N/A</v>
      </c>
      <c r="D164" s="154"/>
      <c r="E164" s="155"/>
    </row>
    <row r="165" spans="1:5" ht="18" x14ac:dyDescent="0.25">
      <c r="A165" s="139" t="e">
        <f>VLOOKUP(B165,'[1]LISTADO ATM'!$A$2:$C$922,3,0)</f>
        <v>#N/A</v>
      </c>
      <c r="B165" s="138"/>
      <c r="C165" s="139" t="e">
        <f>VLOOKUP(B165,'[1]LISTADO ATM'!$A$2:$B$822,2,0)</f>
        <v>#N/A</v>
      </c>
      <c r="D165" s="154"/>
      <c r="E165" s="155"/>
    </row>
    <row r="166" spans="1:5" ht="18" x14ac:dyDescent="0.25">
      <c r="A166" s="139" t="e">
        <f>VLOOKUP(B166,'[1]LISTADO ATM'!$A$2:$C$922,3,0)</f>
        <v>#N/A</v>
      </c>
      <c r="B166" s="138"/>
      <c r="C166" s="139" t="e">
        <f>VLOOKUP(B166,'[1]LISTADO ATM'!$A$2:$B$822,2,0)</f>
        <v>#N/A</v>
      </c>
      <c r="D166" s="166"/>
      <c r="E166" s="167"/>
    </row>
    <row r="167" spans="1:5" ht="18" x14ac:dyDescent="0.25">
      <c r="A167" s="148" t="s">
        <v>2460</v>
      </c>
      <c r="B167" s="149">
        <f>COUNT(B147:B166)</f>
        <v>15</v>
      </c>
      <c r="C167" s="168"/>
      <c r="D167" s="168"/>
      <c r="E167" s="168"/>
    </row>
    <row r="168" spans="1:5" x14ac:dyDescent="0.25">
      <c r="A168" s="68"/>
      <c r="B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</sheetData>
  <mergeCells count="45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C89:E89"/>
    <mergeCell ref="A90:E90"/>
    <mergeCell ref="A91:E91"/>
    <mergeCell ref="A13:E13"/>
    <mergeCell ref="D14:E14"/>
    <mergeCell ref="C17:E17"/>
    <mergeCell ref="A18:E18"/>
    <mergeCell ref="A19:E19"/>
    <mergeCell ref="C121:E121"/>
    <mergeCell ref="A122:E122"/>
    <mergeCell ref="A123:E123"/>
    <mergeCell ref="C140:E140"/>
    <mergeCell ref="A141:B141"/>
    <mergeCell ref="C141:E144"/>
    <mergeCell ref="A142:B142"/>
    <mergeCell ref="A143:B143"/>
    <mergeCell ref="A144:B144"/>
    <mergeCell ref="A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60:E160"/>
    <mergeCell ref="D161:E161"/>
    <mergeCell ref="D166:E166"/>
    <mergeCell ref="C167:E167"/>
    <mergeCell ref="D155:E155"/>
    <mergeCell ref="D156:E156"/>
    <mergeCell ref="D157:E157"/>
    <mergeCell ref="D158:E158"/>
    <mergeCell ref="D159:E159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006" priority="1826"/>
  </conditionalFormatting>
  <conditionalFormatting sqref="B61:B67">
    <cfRule type="duplicateValues" dxfId="1005" priority="1825"/>
  </conditionalFormatting>
  <conditionalFormatting sqref="B57:B60">
    <cfRule type="duplicateValues" dxfId="1004" priority="1823"/>
  </conditionalFormatting>
  <conditionalFormatting sqref="B57:B60">
    <cfRule type="duplicateValues" dxfId="1003" priority="1824"/>
  </conditionalFormatting>
  <conditionalFormatting sqref="B53:B56">
    <cfRule type="duplicateValues" dxfId="1002" priority="1822"/>
  </conditionalFormatting>
  <conditionalFormatting sqref="B36:B46">
    <cfRule type="duplicateValues" dxfId="1001" priority="423"/>
  </conditionalFormatting>
  <conditionalFormatting sqref="B36:B46">
    <cfRule type="duplicateValues" dxfId="1000" priority="422"/>
  </conditionalFormatting>
  <conditionalFormatting sqref="B36:B46">
    <cfRule type="duplicateValues" dxfId="999" priority="420"/>
    <cfRule type="duplicateValues" dxfId="998" priority="421"/>
  </conditionalFormatting>
  <conditionalFormatting sqref="B36:B46">
    <cfRule type="duplicateValues" dxfId="997" priority="417"/>
    <cfRule type="duplicateValues" dxfId="996" priority="418"/>
    <cfRule type="duplicateValues" dxfId="995" priority="419"/>
  </conditionalFormatting>
  <conditionalFormatting sqref="B36:B46">
    <cfRule type="duplicateValues" dxfId="994" priority="414"/>
    <cfRule type="duplicateValues" dxfId="993" priority="415"/>
    <cfRule type="duplicateValues" dxfId="992" priority="416"/>
  </conditionalFormatting>
  <conditionalFormatting sqref="B36:B46">
    <cfRule type="duplicateValues" dxfId="991" priority="412"/>
    <cfRule type="duplicateValues" dxfId="990" priority="413"/>
  </conditionalFormatting>
  <conditionalFormatting sqref="B36:B46">
    <cfRule type="duplicateValues" dxfId="989" priority="410"/>
    <cfRule type="duplicateValues" dxfId="988" priority="411"/>
  </conditionalFormatting>
  <conditionalFormatting sqref="B36:B46">
    <cfRule type="duplicateValues" dxfId="987" priority="409"/>
  </conditionalFormatting>
  <conditionalFormatting sqref="B36:B46">
    <cfRule type="duplicateValues" dxfId="986" priority="407"/>
    <cfRule type="duplicateValues" dxfId="985" priority="408"/>
  </conditionalFormatting>
  <conditionalFormatting sqref="B36:B46">
    <cfRule type="duplicateValues" dxfId="984" priority="404"/>
    <cfRule type="duplicateValues" dxfId="983" priority="405"/>
    <cfRule type="duplicateValues" dxfId="982" priority="406"/>
  </conditionalFormatting>
  <conditionalFormatting sqref="B36:B46">
    <cfRule type="duplicateValues" dxfId="981" priority="403"/>
  </conditionalFormatting>
  <conditionalFormatting sqref="B36:B46">
    <cfRule type="duplicateValues" dxfId="980" priority="402"/>
  </conditionalFormatting>
  <conditionalFormatting sqref="B36:B46">
    <cfRule type="duplicateValues" dxfId="979" priority="400"/>
    <cfRule type="duplicateValues" dxfId="978" priority="401"/>
  </conditionalFormatting>
  <conditionalFormatting sqref="B36:B46">
    <cfRule type="duplicateValues" dxfId="977" priority="397"/>
    <cfRule type="duplicateValues" dxfId="976" priority="398"/>
    <cfRule type="duplicateValues" dxfId="975" priority="399"/>
  </conditionalFormatting>
  <conditionalFormatting sqref="B36:B46">
    <cfRule type="duplicateValues" dxfId="974" priority="395"/>
    <cfRule type="duplicateValues" dxfId="973" priority="396"/>
  </conditionalFormatting>
  <conditionalFormatting sqref="B47:B52">
    <cfRule type="duplicateValues" dxfId="972" priority="394"/>
  </conditionalFormatting>
  <conditionalFormatting sqref="B47:B52">
    <cfRule type="duplicateValues" dxfId="971" priority="393"/>
  </conditionalFormatting>
  <conditionalFormatting sqref="B47:B52">
    <cfRule type="duplicateValues" dxfId="970" priority="391"/>
    <cfRule type="duplicateValues" dxfId="969" priority="392"/>
  </conditionalFormatting>
  <conditionalFormatting sqref="B47:B52">
    <cfRule type="duplicateValues" dxfId="968" priority="388"/>
    <cfRule type="duplicateValues" dxfId="967" priority="389"/>
    <cfRule type="duplicateValues" dxfId="966" priority="390"/>
  </conditionalFormatting>
  <conditionalFormatting sqref="B47:B52">
    <cfRule type="duplicateValues" dxfId="965" priority="385"/>
    <cfRule type="duplicateValues" dxfId="964" priority="386"/>
    <cfRule type="duplicateValues" dxfId="963" priority="387"/>
  </conditionalFormatting>
  <conditionalFormatting sqref="B47:B52">
    <cfRule type="duplicateValues" dxfId="962" priority="383"/>
    <cfRule type="duplicateValues" dxfId="961" priority="384"/>
  </conditionalFormatting>
  <conditionalFormatting sqref="B47:B52">
    <cfRule type="duplicateValues" dxfId="960" priority="381"/>
    <cfRule type="duplicateValues" dxfId="959" priority="382"/>
  </conditionalFormatting>
  <conditionalFormatting sqref="B47:B52">
    <cfRule type="duplicateValues" dxfId="958" priority="380"/>
  </conditionalFormatting>
  <conditionalFormatting sqref="B47:B52">
    <cfRule type="duplicateValues" dxfId="957" priority="378"/>
    <cfRule type="duplicateValues" dxfId="956" priority="379"/>
  </conditionalFormatting>
  <conditionalFormatting sqref="B47:B52">
    <cfRule type="duplicateValues" dxfId="955" priority="375"/>
    <cfRule type="duplicateValues" dxfId="954" priority="376"/>
    <cfRule type="duplicateValues" dxfId="953" priority="377"/>
  </conditionalFormatting>
  <conditionalFormatting sqref="B47:B52">
    <cfRule type="duplicateValues" dxfId="952" priority="374"/>
  </conditionalFormatting>
  <conditionalFormatting sqref="B47:B52">
    <cfRule type="duplicateValues" dxfId="951" priority="373"/>
  </conditionalFormatting>
  <conditionalFormatting sqref="B47:B52">
    <cfRule type="duplicateValues" dxfId="950" priority="371"/>
    <cfRule type="duplicateValues" dxfId="949" priority="372"/>
  </conditionalFormatting>
  <conditionalFormatting sqref="B47:B52">
    <cfRule type="duplicateValues" dxfId="948" priority="368"/>
    <cfRule type="duplicateValues" dxfId="947" priority="369"/>
    <cfRule type="duplicateValues" dxfId="946" priority="370"/>
  </conditionalFormatting>
  <conditionalFormatting sqref="B47:B52">
    <cfRule type="duplicateValues" dxfId="945" priority="366"/>
    <cfRule type="duplicateValues" dxfId="944" priority="367"/>
  </conditionalFormatting>
  <conditionalFormatting sqref="B28:B35">
    <cfRule type="duplicateValues" dxfId="943" priority="215"/>
    <cfRule type="duplicateValues" dxfId="942" priority="216"/>
    <cfRule type="duplicateValues" dxfId="941" priority="217"/>
    <cfRule type="duplicateValues" dxfId="940" priority="218"/>
  </conditionalFormatting>
  <conditionalFormatting sqref="B28:B35">
    <cfRule type="duplicateValues" dxfId="939" priority="208"/>
  </conditionalFormatting>
  <conditionalFormatting sqref="B28:B35">
    <cfRule type="duplicateValues" dxfId="938" priority="206"/>
    <cfRule type="duplicateValues" dxfId="937" priority="207"/>
  </conditionalFormatting>
  <conditionalFormatting sqref="B28:B35">
    <cfRule type="duplicateValues" dxfId="936" priority="203"/>
    <cfRule type="duplicateValues" dxfId="935" priority="204"/>
    <cfRule type="duplicateValues" dxfId="934" priority="205"/>
  </conditionalFormatting>
  <conditionalFormatting sqref="B18:B27">
    <cfRule type="duplicateValues" dxfId="933" priority="130"/>
  </conditionalFormatting>
  <conditionalFormatting sqref="B18:B27">
    <cfRule type="duplicateValues" dxfId="932" priority="129"/>
  </conditionalFormatting>
  <conditionalFormatting sqref="B18:B27">
    <cfRule type="duplicateValues" dxfId="931" priority="127"/>
    <cfRule type="duplicateValues" dxfId="930" priority="128"/>
  </conditionalFormatting>
  <conditionalFormatting sqref="B18:B27">
    <cfRule type="duplicateValues" dxfId="929" priority="124"/>
    <cfRule type="duplicateValues" dxfId="928" priority="125"/>
    <cfRule type="duplicateValues" dxfId="927" priority="126"/>
  </conditionalFormatting>
  <conditionalFormatting sqref="B18:B27">
    <cfRule type="duplicateValues" dxfId="926" priority="121"/>
    <cfRule type="duplicateValues" dxfId="925" priority="122"/>
    <cfRule type="duplicateValues" dxfId="924" priority="123"/>
  </conditionalFormatting>
  <conditionalFormatting sqref="B18:B27">
    <cfRule type="duplicateValues" dxfId="923" priority="119"/>
    <cfRule type="duplicateValues" dxfId="922" priority="120"/>
  </conditionalFormatting>
  <conditionalFormatting sqref="B18:B27">
    <cfRule type="duplicateValues" dxfId="921" priority="115"/>
    <cfRule type="duplicateValues" dxfId="920" priority="116"/>
    <cfRule type="duplicateValues" dxfId="919" priority="117"/>
    <cfRule type="duplicateValues" dxfId="918" priority="118"/>
  </conditionalFormatting>
  <conditionalFormatting sqref="B18:B27">
    <cfRule type="duplicateValues" dxfId="917" priority="114"/>
  </conditionalFormatting>
  <conditionalFormatting sqref="B18:B27">
    <cfRule type="duplicateValues" dxfId="916" priority="113"/>
  </conditionalFormatting>
  <conditionalFormatting sqref="B18:B27">
    <cfRule type="duplicateValues" dxfId="915" priority="111"/>
    <cfRule type="duplicateValues" dxfId="914" priority="112"/>
  </conditionalFormatting>
  <conditionalFormatting sqref="B18:B27">
    <cfRule type="duplicateValues" dxfId="913" priority="108"/>
    <cfRule type="duplicateValues" dxfId="912" priority="109"/>
    <cfRule type="duplicateValues" dxfId="911" priority="110"/>
  </conditionalFormatting>
  <conditionalFormatting sqref="B18:B27">
    <cfRule type="duplicateValues" dxfId="910" priority="105"/>
    <cfRule type="duplicateValues" dxfId="909" priority="106"/>
    <cfRule type="duplicateValues" dxfId="908" priority="107"/>
  </conditionalFormatting>
  <conditionalFormatting sqref="B18:B27">
    <cfRule type="duplicateValues" dxfId="907" priority="103"/>
    <cfRule type="duplicateValues" dxfId="906" priority="104"/>
  </conditionalFormatting>
  <conditionalFormatting sqref="B18:B27">
    <cfRule type="duplicateValues" dxfId="905" priority="102"/>
  </conditionalFormatting>
  <conditionalFormatting sqref="B18:B27">
    <cfRule type="duplicateValues" dxfId="904" priority="98"/>
    <cfRule type="duplicateValues" dxfId="903" priority="99"/>
    <cfRule type="duplicateValues" dxfId="902" priority="100"/>
    <cfRule type="duplicateValues" dxfId="901" priority="101"/>
  </conditionalFormatting>
  <conditionalFormatting sqref="B18:B27">
    <cfRule type="duplicateValues" dxfId="900" priority="97"/>
  </conditionalFormatting>
  <conditionalFormatting sqref="B18:B27">
    <cfRule type="duplicateValues" dxfId="899" priority="95"/>
    <cfRule type="duplicateValues" dxfId="898" priority="96"/>
  </conditionalFormatting>
  <conditionalFormatting sqref="B18:B27">
    <cfRule type="duplicateValues" dxfId="897" priority="92"/>
    <cfRule type="duplicateValues" dxfId="896" priority="93"/>
    <cfRule type="duplicateValues" dxfId="895" priority="94"/>
  </conditionalFormatting>
  <conditionalFormatting sqref="B18:B27">
    <cfRule type="duplicateValues" dxfId="894" priority="91"/>
  </conditionalFormatting>
  <conditionalFormatting sqref="B1:B17">
    <cfRule type="duplicateValues" dxfId="893" priority="40"/>
  </conditionalFormatting>
  <conditionalFormatting sqref="B1:B17">
    <cfRule type="duplicateValues" dxfId="892" priority="39"/>
  </conditionalFormatting>
  <conditionalFormatting sqref="B1:B17">
    <cfRule type="duplicateValues" dxfId="891" priority="37"/>
    <cfRule type="duplicateValues" dxfId="890" priority="38"/>
  </conditionalFormatting>
  <conditionalFormatting sqref="B1:B17">
    <cfRule type="duplicateValues" dxfId="889" priority="34"/>
    <cfRule type="duplicateValues" dxfId="888" priority="35"/>
    <cfRule type="duplicateValues" dxfId="887" priority="36"/>
  </conditionalFormatting>
  <conditionalFormatting sqref="B1:B17">
    <cfRule type="duplicateValues" dxfId="886" priority="31"/>
    <cfRule type="duplicateValues" dxfId="885" priority="32"/>
    <cfRule type="duplicateValues" dxfId="884" priority="33"/>
  </conditionalFormatting>
  <conditionalFormatting sqref="B1:B17">
    <cfRule type="duplicateValues" dxfId="883" priority="29"/>
    <cfRule type="duplicateValues" dxfId="882" priority="30"/>
  </conditionalFormatting>
  <conditionalFormatting sqref="B1:B17">
    <cfRule type="duplicateValues" dxfId="881" priority="25"/>
    <cfRule type="duplicateValues" dxfId="880" priority="26"/>
    <cfRule type="duplicateValues" dxfId="879" priority="27"/>
    <cfRule type="duplicateValues" dxfId="878" priority="28"/>
  </conditionalFormatting>
  <conditionalFormatting sqref="B1:B17">
    <cfRule type="duplicateValues" dxfId="877" priority="24"/>
  </conditionalFormatting>
  <conditionalFormatting sqref="B1:B17">
    <cfRule type="duplicateValues" dxfId="876" priority="23"/>
  </conditionalFormatting>
  <conditionalFormatting sqref="B1:B17">
    <cfRule type="duplicateValues" dxfId="875" priority="21"/>
    <cfRule type="duplicateValues" dxfId="874" priority="22"/>
  </conditionalFormatting>
  <conditionalFormatting sqref="B1:B17">
    <cfRule type="duplicateValues" dxfId="873" priority="18"/>
    <cfRule type="duplicateValues" dxfId="872" priority="19"/>
    <cfRule type="duplicateValues" dxfId="871" priority="20"/>
  </conditionalFormatting>
  <conditionalFormatting sqref="B1:B17">
    <cfRule type="duplicateValues" dxfId="870" priority="15"/>
    <cfRule type="duplicateValues" dxfId="869" priority="16"/>
    <cfRule type="duplicateValues" dxfId="868" priority="17"/>
  </conditionalFormatting>
  <conditionalFormatting sqref="B1:B17">
    <cfRule type="duplicateValues" dxfId="867" priority="13"/>
    <cfRule type="duplicateValues" dxfId="866" priority="14"/>
  </conditionalFormatting>
  <conditionalFormatting sqref="B1:B17">
    <cfRule type="duplicateValues" dxfId="865" priority="12"/>
  </conditionalFormatting>
  <conditionalFormatting sqref="B1:B17">
    <cfRule type="duplicateValues" dxfId="864" priority="8"/>
    <cfRule type="duplicateValues" dxfId="863" priority="9"/>
    <cfRule type="duplicateValues" dxfId="862" priority="10"/>
    <cfRule type="duplicateValues" dxfId="861" priority="11"/>
  </conditionalFormatting>
  <conditionalFormatting sqref="B1:B17">
    <cfRule type="duplicateValues" dxfId="860" priority="7"/>
  </conditionalFormatting>
  <conditionalFormatting sqref="B1:B17">
    <cfRule type="duplicateValues" dxfId="859" priority="5"/>
    <cfRule type="duplicateValues" dxfId="858" priority="6"/>
  </conditionalFormatting>
  <conditionalFormatting sqref="B1:B17">
    <cfRule type="duplicateValues" dxfId="857" priority="2"/>
    <cfRule type="duplicateValues" dxfId="856" priority="3"/>
    <cfRule type="duplicateValues" dxfId="855" priority="4"/>
  </conditionalFormatting>
  <conditionalFormatting sqref="B1:B17">
    <cfRule type="duplicateValues" dxfId="85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100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853" priority="24"/>
  </conditionalFormatting>
  <conditionalFormatting sqref="A830">
    <cfRule type="duplicateValues" dxfId="852" priority="23"/>
  </conditionalFormatting>
  <conditionalFormatting sqref="A831">
    <cfRule type="duplicateValues" dxfId="851" priority="22"/>
  </conditionalFormatting>
  <conditionalFormatting sqref="A832">
    <cfRule type="duplicateValues" dxfId="850" priority="21"/>
  </conditionalFormatting>
  <conditionalFormatting sqref="A833">
    <cfRule type="duplicateValues" dxfId="849" priority="20"/>
  </conditionalFormatting>
  <conditionalFormatting sqref="A845:A1048576 A1:A833">
    <cfRule type="duplicateValues" dxfId="848" priority="19"/>
  </conditionalFormatting>
  <conditionalFormatting sqref="A834:A840">
    <cfRule type="duplicateValues" dxfId="847" priority="18"/>
  </conditionalFormatting>
  <conditionalFormatting sqref="A834:A840">
    <cfRule type="duplicateValues" dxfId="846" priority="17"/>
  </conditionalFormatting>
  <conditionalFormatting sqref="A845:A1048576 A1:A840">
    <cfRule type="duplicateValues" dxfId="845" priority="16"/>
  </conditionalFormatting>
  <conditionalFormatting sqref="A841">
    <cfRule type="duplicateValues" dxfId="844" priority="15"/>
  </conditionalFormatting>
  <conditionalFormatting sqref="A841">
    <cfRule type="duplicateValues" dxfId="843" priority="14"/>
  </conditionalFormatting>
  <conditionalFormatting sqref="A841">
    <cfRule type="duplicateValues" dxfId="842" priority="13"/>
  </conditionalFormatting>
  <conditionalFormatting sqref="A842">
    <cfRule type="duplicateValues" dxfId="841" priority="12"/>
  </conditionalFormatting>
  <conditionalFormatting sqref="A842">
    <cfRule type="duplicateValues" dxfId="840" priority="11"/>
  </conditionalFormatting>
  <conditionalFormatting sqref="A842">
    <cfRule type="duplicateValues" dxfId="839" priority="10"/>
  </conditionalFormatting>
  <conditionalFormatting sqref="A1:A842 A845:A1048576">
    <cfRule type="duplicateValues" dxfId="838" priority="9"/>
  </conditionalFormatting>
  <conditionalFormatting sqref="A843">
    <cfRule type="duplicateValues" dxfId="837" priority="8"/>
  </conditionalFormatting>
  <conditionalFormatting sqref="A843">
    <cfRule type="duplicateValues" dxfId="836" priority="7"/>
  </conditionalFormatting>
  <conditionalFormatting sqref="A843">
    <cfRule type="duplicateValues" dxfId="835" priority="6"/>
  </conditionalFormatting>
  <conditionalFormatting sqref="A843">
    <cfRule type="duplicateValues" dxfId="834" priority="5"/>
  </conditionalFormatting>
  <conditionalFormatting sqref="A844">
    <cfRule type="duplicateValues" dxfId="833" priority="4"/>
  </conditionalFormatting>
  <conditionalFormatting sqref="A844">
    <cfRule type="duplicateValues" dxfId="832" priority="3"/>
  </conditionalFormatting>
  <conditionalFormatting sqref="A844">
    <cfRule type="duplicateValues" dxfId="831" priority="2"/>
  </conditionalFormatting>
  <conditionalFormatting sqref="A844">
    <cfRule type="duplicateValues" dxfId="83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829" priority="26"/>
  </conditionalFormatting>
  <conditionalFormatting sqref="B5:B6">
    <cfRule type="duplicateValues" dxfId="828" priority="25"/>
  </conditionalFormatting>
  <conditionalFormatting sqref="A5:A6">
    <cfRule type="duplicateValues" dxfId="827" priority="23"/>
    <cfRule type="duplicateValues" dxfId="82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2021-09-26T10:23:52Z</dcterms:modified>
</cp:coreProperties>
</file>