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bookViews>
    <workbookView xWindow="0" yWindow="0" windowWidth="20460" windowHeight="63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REPORTE!$A$4:$Q$90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6" l="1"/>
  <c r="B75" i="16"/>
  <c r="B88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A9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7" i="1"/>
  <c r="G37" i="1"/>
  <c r="H37" i="1"/>
  <c r="I37" i="1"/>
  <c r="J37" i="1"/>
  <c r="K37" i="1"/>
  <c r="F30" i="1"/>
  <c r="G30" i="1"/>
  <c r="H30" i="1"/>
  <c r="I30" i="1"/>
  <c r="J30" i="1"/>
  <c r="K30" i="1"/>
  <c r="F36" i="1"/>
  <c r="G36" i="1"/>
  <c r="H36" i="1"/>
  <c r="I36" i="1"/>
  <c r="J36" i="1"/>
  <c r="K36" i="1"/>
  <c r="F35" i="1"/>
  <c r="G35" i="1"/>
  <c r="H35" i="1"/>
  <c r="I35" i="1"/>
  <c r="J35" i="1"/>
  <c r="K35" i="1"/>
  <c r="F29" i="1"/>
  <c r="G29" i="1"/>
  <c r="H29" i="1"/>
  <c r="I29" i="1"/>
  <c r="J29" i="1"/>
  <c r="K29" i="1"/>
  <c r="F28" i="1"/>
  <c r="G28" i="1"/>
  <c r="H28" i="1"/>
  <c r="I28" i="1"/>
  <c r="J28" i="1"/>
  <c r="K2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55" i="1"/>
  <c r="G55" i="1"/>
  <c r="H55" i="1"/>
  <c r="I55" i="1"/>
  <c r="J55" i="1"/>
  <c r="K55" i="1"/>
  <c r="F59" i="1"/>
  <c r="G59" i="1"/>
  <c r="H59" i="1"/>
  <c r="I59" i="1"/>
  <c r="J59" i="1"/>
  <c r="K59" i="1"/>
  <c r="F54" i="1"/>
  <c r="G54" i="1"/>
  <c r="H54" i="1"/>
  <c r="I54" i="1"/>
  <c r="J54" i="1"/>
  <c r="K54" i="1"/>
  <c r="F78" i="1"/>
  <c r="G78" i="1"/>
  <c r="H78" i="1"/>
  <c r="I78" i="1"/>
  <c r="J78" i="1"/>
  <c r="K78" i="1"/>
  <c r="A37" i="1"/>
  <c r="A30" i="1"/>
  <c r="A36" i="1"/>
  <c r="A35" i="1"/>
  <c r="A29" i="1"/>
  <c r="A28" i="1"/>
  <c r="A51" i="1"/>
  <c r="A50" i="1"/>
  <c r="A49" i="1"/>
  <c r="A48" i="1"/>
  <c r="A55" i="1"/>
  <c r="A59" i="1"/>
  <c r="A54" i="1"/>
  <c r="A78" i="1"/>
  <c r="A27" i="1" l="1"/>
  <c r="F27" i="1"/>
  <c r="G27" i="1"/>
  <c r="H27" i="1"/>
  <c r="I27" i="1"/>
  <c r="J27" i="1"/>
  <c r="K27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60" i="1"/>
  <c r="F60" i="1"/>
  <c r="G60" i="1"/>
  <c r="H60" i="1"/>
  <c r="I60" i="1"/>
  <c r="J60" i="1"/>
  <c r="K60" i="1"/>
  <c r="A26" i="1"/>
  <c r="F26" i="1"/>
  <c r="G26" i="1"/>
  <c r="H26" i="1"/>
  <c r="I26" i="1"/>
  <c r="J26" i="1"/>
  <c r="K26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47" i="1"/>
  <c r="F47" i="1"/>
  <c r="G47" i="1"/>
  <c r="H47" i="1"/>
  <c r="I47" i="1"/>
  <c r="J47" i="1"/>
  <c r="K47" i="1"/>
  <c r="A77" i="1"/>
  <c r="F77" i="1"/>
  <c r="G77" i="1"/>
  <c r="H77" i="1"/>
  <c r="I77" i="1"/>
  <c r="J77" i="1"/>
  <c r="K77" i="1"/>
  <c r="A46" i="1"/>
  <c r="F46" i="1"/>
  <c r="G46" i="1"/>
  <c r="H46" i="1"/>
  <c r="I46" i="1"/>
  <c r="J46" i="1"/>
  <c r="K46" i="1"/>
  <c r="A69" i="1"/>
  <c r="F69" i="1"/>
  <c r="G69" i="1"/>
  <c r="H69" i="1"/>
  <c r="I69" i="1"/>
  <c r="J69" i="1"/>
  <c r="K69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26" i="1"/>
  <c r="F126" i="1"/>
  <c r="G126" i="1"/>
  <c r="H126" i="1"/>
  <c r="I126" i="1"/>
  <c r="J126" i="1"/>
  <c r="K126" i="1"/>
  <c r="A108" i="1"/>
  <c r="F108" i="1"/>
  <c r="G108" i="1"/>
  <c r="H108" i="1"/>
  <c r="I108" i="1"/>
  <c r="J108" i="1"/>
  <c r="K108" i="1"/>
  <c r="A45" i="1"/>
  <c r="F45" i="1"/>
  <c r="G45" i="1"/>
  <c r="H45" i="1"/>
  <c r="I45" i="1"/>
  <c r="J45" i="1"/>
  <c r="K45" i="1"/>
  <c r="A25" i="1"/>
  <c r="F25" i="1"/>
  <c r="G25" i="1"/>
  <c r="H25" i="1"/>
  <c r="I25" i="1"/>
  <c r="J25" i="1"/>
  <c r="K25" i="1"/>
  <c r="A76" i="1"/>
  <c r="F76" i="1"/>
  <c r="G76" i="1"/>
  <c r="H76" i="1"/>
  <c r="I76" i="1"/>
  <c r="J76" i="1"/>
  <c r="K76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68" i="1"/>
  <c r="F68" i="1"/>
  <c r="G68" i="1"/>
  <c r="H68" i="1"/>
  <c r="I68" i="1"/>
  <c r="J68" i="1"/>
  <c r="K68" i="1"/>
  <c r="A44" i="1"/>
  <c r="F44" i="1"/>
  <c r="G44" i="1"/>
  <c r="H44" i="1"/>
  <c r="I44" i="1"/>
  <c r="J44" i="1"/>
  <c r="K44" i="1"/>
  <c r="A105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7" i="1"/>
  <c r="G67" i="1"/>
  <c r="H67" i="1"/>
  <c r="I67" i="1"/>
  <c r="J67" i="1"/>
  <c r="K67" i="1"/>
  <c r="F99" i="1"/>
  <c r="G99" i="1"/>
  <c r="H99" i="1"/>
  <c r="I99" i="1"/>
  <c r="J99" i="1"/>
  <c r="K99" i="1"/>
  <c r="A104" i="1"/>
  <c r="A103" i="1"/>
  <c r="A102" i="1"/>
  <c r="A101" i="1"/>
  <c r="A100" i="1"/>
  <c r="A67" i="1"/>
  <c r="A99" i="1"/>
  <c r="F98" i="1" l="1"/>
  <c r="G98" i="1"/>
  <c r="H98" i="1"/>
  <c r="I98" i="1"/>
  <c r="J98" i="1"/>
  <c r="K98" i="1"/>
  <c r="A98" i="1"/>
  <c r="A125" i="1" l="1"/>
  <c r="A124" i="1"/>
  <c r="A42" i="1"/>
  <c r="A75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42" i="1"/>
  <c r="G42" i="1"/>
  <c r="H42" i="1"/>
  <c r="I42" i="1"/>
  <c r="J42" i="1"/>
  <c r="K42" i="1"/>
  <c r="F75" i="1"/>
  <c r="G75" i="1"/>
  <c r="H75" i="1"/>
  <c r="I75" i="1"/>
  <c r="J75" i="1"/>
  <c r="K75" i="1"/>
  <c r="A97" i="1" l="1"/>
  <c r="A66" i="1"/>
  <c r="A96" i="1"/>
  <c r="A95" i="1"/>
  <c r="A24" i="1"/>
  <c r="A23" i="1"/>
  <c r="A65" i="1"/>
  <c r="A74" i="1"/>
  <c r="A53" i="1"/>
  <c r="F97" i="1"/>
  <c r="G97" i="1"/>
  <c r="H97" i="1"/>
  <c r="I97" i="1"/>
  <c r="J97" i="1"/>
  <c r="K97" i="1"/>
  <c r="F66" i="1"/>
  <c r="G66" i="1"/>
  <c r="H66" i="1"/>
  <c r="I66" i="1"/>
  <c r="J66" i="1"/>
  <c r="K66" i="1"/>
  <c r="F96" i="1"/>
  <c r="G96" i="1"/>
  <c r="H96" i="1"/>
  <c r="I96" i="1"/>
  <c r="J96" i="1"/>
  <c r="K96" i="1"/>
  <c r="F95" i="1"/>
  <c r="G95" i="1"/>
  <c r="H95" i="1"/>
  <c r="I95" i="1"/>
  <c r="J95" i="1"/>
  <c r="K95" i="1"/>
  <c r="F24" i="1"/>
  <c r="G24" i="1"/>
  <c r="H24" i="1"/>
  <c r="I24" i="1"/>
  <c r="J24" i="1"/>
  <c r="K24" i="1"/>
  <c r="F23" i="1"/>
  <c r="G23" i="1"/>
  <c r="H23" i="1"/>
  <c r="I23" i="1"/>
  <c r="J23" i="1"/>
  <c r="K23" i="1"/>
  <c r="F65" i="1"/>
  <c r="G65" i="1"/>
  <c r="H65" i="1"/>
  <c r="I65" i="1"/>
  <c r="J65" i="1"/>
  <c r="K65" i="1"/>
  <c r="F74" i="1"/>
  <c r="G74" i="1"/>
  <c r="H74" i="1"/>
  <c r="I74" i="1"/>
  <c r="J74" i="1"/>
  <c r="K74" i="1"/>
  <c r="F53" i="1"/>
  <c r="G53" i="1"/>
  <c r="H53" i="1"/>
  <c r="I53" i="1"/>
  <c r="J53" i="1"/>
  <c r="K53" i="1"/>
  <c r="A52" i="1" l="1"/>
  <c r="A94" i="1"/>
  <c r="A22" i="1"/>
  <c r="A41" i="1"/>
  <c r="A40" i="1"/>
  <c r="A93" i="1"/>
  <c r="A92" i="1"/>
  <c r="F52" i="1"/>
  <c r="G52" i="1"/>
  <c r="H52" i="1"/>
  <c r="I52" i="1"/>
  <c r="J52" i="1"/>
  <c r="K52" i="1"/>
  <c r="F94" i="1"/>
  <c r="G94" i="1"/>
  <c r="H94" i="1"/>
  <c r="I94" i="1"/>
  <c r="J94" i="1"/>
  <c r="K94" i="1"/>
  <c r="F22" i="1"/>
  <c r="G22" i="1"/>
  <c r="H22" i="1"/>
  <c r="I22" i="1"/>
  <c r="J22" i="1"/>
  <c r="K22" i="1"/>
  <c r="F41" i="1"/>
  <c r="G41" i="1"/>
  <c r="H41" i="1"/>
  <c r="I41" i="1"/>
  <c r="J41" i="1"/>
  <c r="K41" i="1"/>
  <c r="F40" i="1"/>
  <c r="G40" i="1"/>
  <c r="H40" i="1"/>
  <c r="I40" i="1"/>
  <c r="J40" i="1"/>
  <c r="K40" i="1"/>
  <c r="F93" i="1"/>
  <c r="G93" i="1"/>
  <c r="H93" i="1"/>
  <c r="I93" i="1"/>
  <c r="J93" i="1"/>
  <c r="K93" i="1"/>
  <c r="F92" i="1"/>
  <c r="G92" i="1"/>
  <c r="H92" i="1"/>
  <c r="I92" i="1"/>
  <c r="J92" i="1"/>
  <c r="K92" i="1"/>
  <c r="F21" i="1" l="1"/>
  <c r="G21" i="1"/>
  <c r="H21" i="1"/>
  <c r="I21" i="1"/>
  <c r="J21" i="1"/>
  <c r="K21" i="1"/>
  <c r="F58" i="1"/>
  <c r="G58" i="1"/>
  <c r="H58" i="1"/>
  <c r="I58" i="1"/>
  <c r="J58" i="1"/>
  <c r="K58" i="1"/>
  <c r="F123" i="1"/>
  <c r="G123" i="1"/>
  <c r="H123" i="1"/>
  <c r="I123" i="1"/>
  <c r="J123" i="1"/>
  <c r="K123" i="1"/>
  <c r="F91" i="1"/>
  <c r="G91" i="1"/>
  <c r="H91" i="1"/>
  <c r="I91" i="1"/>
  <c r="J91" i="1"/>
  <c r="K91" i="1"/>
  <c r="F90" i="1"/>
  <c r="G90" i="1"/>
  <c r="H90" i="1"/>
  <c r="I90" i="1"/>
  <c r="J90" i="1"/>
  <c r="K90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64" i="1"/>
  <c r="G64" i="1"/>
  <c r="H64" i="1"/>
  <c r="I64" i="1"/>
  <c r="J64" i="1"/>
  <c r="K64" i="1"/>
  <c r="F122" i="1"/>
  <c r="G122" i="1"/>
  <c r="H122" i="1"/>
  <c r="I122" i="1"/>
  <c r="J122" i="1"/>
  <c r="K122" i="1"/>
  <c r="F17" i="1"/>
  <c r="G17" i="1"/>
  <c r="H17" i="1"/>
  <c r="I17" i="1"/>
  <c r="J17" i="1"/>
  <c r="K17" i="1"/>
  <c r="F121" i="1"/>
  <c r="G121" i="1"/>
  <c r="H121" i="1"/>
  <c r="I121" i="1"/>
  <c r="J121" i="1"/>
  <c r="K121" i="1"/>
  <c r="F89" i="1"/>
  <c r="G89" i="1"/>
  <c r="H89" i="1"/>
  <c r="I89" i="1"/>
  <c r="J89" i="1"/>
  <c r="K89" i="1"/>
  <c r="A21" i="1"/>
  <c r="A58" i="1"/>
  <c r="A123" i="1"/>
  <c r="A91" i="1"/>
  <c r="A90" i="1"/>
  <c r="A20" i="1"/>
  <c r="A19" i="1"/>
  <c r="A18" i="1"/>
  <c r="A64" i="1"/>
  <c r="A122" i="1"/>
  <c r="A17" i="1"/>
  <c r="A121" i="1"/>
  <c r="A89" i="1"/>
  <c r="F88" i="1"/>
  <c r="G88" i="1"/>
  <c r="H88" i="1"/>
  <c r="I88" i="1"/>
  <c r="J88" i="1"/>
  <c r="K88" i="1"/>
  <c r="F16" i="1"/>
  <c r="G16" i="1"/>
  <c r="H16" i="1"/>
  <c r="I16" i="1"/>
  <c r="J16" i="1"/>
  <c r="K16" i="1"/>
  <c r="A88" i="1"/>
  <c r="A16" i="1"/>
  <c r="F13" i="1"/>
  <c r="G13" i="1"/>
  <c r="H13" i="1"/>
  <c r="I13" i="1"/>
  <c r="J13" i="1"/>
  <c r="K13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6" i="1"/>
  <c r="G6" i="1"/>
  <c r="H6" i="1"/>
  <c r="I6" i="1"/>
  <c r="J6" i="1"/>
  <c r="K6" i="1"/>
  <c r="F7" i="1"/>
  <c r="G7" i="1"/>
  <c r="H7" i="1"/>
  <c r="I7" i="1"/>
  <c r="J7" i="1"/>
  <c r="K7" i="1"/>
  <c r="F15" i="1"/>
  <c r="G15" i="1"/>
  <c r="H15" i="1"/>
  <c r="I15" i="1"/>
  <c r="J15" i="1"/>
  <c r="K15" i="1"/>
  <c r="F32" i="1"/>
  <c r="G32" i="1"/>
  <c r="H32" i="1"/>
  <c r="I32" i="1"/>
  <c r="J32" i="1"/>
  <c r="K32" i="1"/>
  <c r="F34" i="1"/>
  <c r="G34" i="1"/>
  <c r="H34" i="1"/>
  <c r="I34" i="1"/>
  <c r="J34" i="1"/>
  <c r="K34" i="1"/>
  <c r="F31" i="1"/>
  <c r="G31" i="1"/>
  <c r="H31" i="1"/>
  <c r="I31" i="1"/>
  <c r="J31" i="1"/>
  <c r="K31" i="1"/>
  <c r="F33" i="1"/>
  <c r="G33" i="1"/>
  <c r="H33" i="1"/>
  <c r="I33" i="1"/>
  <c r="J33" i="1"/>
  <c r="K33" i="1"/>
  <c r="F43" i="1"/>
  <c r="G43" i="1"/>
  <c r="H43" i="1"/>
  <c r="I43" i="1"/>
  <c r="J43" i="1"/>
  <c r="K43" i="1"/>
  <c r="F39" i="1"/>
  <c r="G39" i="1"/>
  <c r="H39" i="1"/>
  <c r="I39" i="1"/>
  <c r="J39" i="1"/>
  <c r="K39" i="1"/>
  <c r="F38" i="1"/>
  <c r="G38" i="1"/>
  <c r="H38" i="1"/>
  <c r="I38" i="1"/>
  <c r="J38" i="1"/>
  <c r="K38" i="1"/>
  <c r="F56" i="1"/>
  <c r="G56" i="1"/>
  <c r="H56" i="1"/>
  <c r="I56" i="1"/>
  <c r="J56" i="1"/>
  <c r="K56" i="1"/>
  <c r="F57" i="1"/>
  <c r="G57" i="1"/>
  <c r="H57" i="1"/>
  <c r="I57" i="1"/>
  <c r="J57" i="1"/>
  <c r="K57" i="1"/>
  <c r="F62" i="1"/>
  <c r="G62" i="1"/>
  <c r="H62" i="1"/>
  <c r="I62" i="1"/>
  <c r="J62" i="1"/>
  <c r="K62" i="1"/>
  <c r="F61" i="1"/>
  <c r="G61" i="1"/>
  <c r="H61" i="1"/>
  <c r="I61" i="1"/>
  <c r="J61" i="1"/>
  <c r="K61" i="1"/>
  <c r="F63" i="1"/>
  <c r="G63" i="1"/>
  <c r="H63" i="1"/>
  <c r="I63" i="1"/>
  <c r="J63" i="1"/>
  <c r="K63" i="1"/>
  <c r="F70" i="1"/>
  <c r="G70" i="1"/>
  <c r="H70" i="1"/>
  <c r="I70" i="1"/>
  <c r="J70" i="1"/>
  <c r="K70" i="1"/>
  <c r="F71" i="1"/>
  <c r="G71" i="1"/>
  <c r="H71" i="1"/>
  <c r="I71" i="1"/>
  <c r="J71" i="1"/>
  <c r="K71" i="1"/>
  <c r="F73" i="1"/>
  <c r="G73" i="1"/>
  <c r="H73" i="1"/>
  <c r="I73" i="1"/>
  <c r="J73" i="1"/>
  <c r="K73" i="1"/>
  <c r="F80" i="1"/>
  <c r="G80" i="1"/>
  <c r="H80" i="1"/>
  <c r="I80" i="1"/>
  <c r="J80" i="1"/>
  <c r="K80" i="1"/>
  <c r="F79" i="1"/>
  <c r="G79" i="1"/>
  <c r="H79" i="1"/>
  <c r="I79" i="1"/>
  <c r="J79" i="1"/>
  <c r="K79" i="1"/>
  <c r="F83" i="1"/>
  <c r="G83" i="1"/>
  <c r="H83" i="1"/>
  <c r="I83" i="1"/>
  <c r="J83" i="1"/>
  <c r="K83" i="1"/>
  <c r="F86" i="1"/>
  <c r="G86" i="1"/>
  <c r="H86" i="1"/>
  <c r="I86" i="1"/>
  <c r="J86" i="1"/>
  <c r="K86" i="1"/>
  <c r="F82" i="1"/>
  <c r="G82" i="1"/>
  <c r="H82" i="1"/>
  <c r="I82" i="1"/>
  <c r="J82" i="1"/>
  <c r="K82" i="1"/>
  <c r="F85" i="1"/>
  <c r="G85" i="1"/>
  <c r="H85" i="1"/>
  <c r="I85" i="1"/>
  <c r="J85" i="1"/>
  <c r="K85" i="1"/>
  <c r="F87" i="1"/>
  <c r="G87" i="1"/>
  <c r="H87" i="1"/>
  <c r="I87" i="1"/>
  <c r="J87" i="1"/>
  <c r="K87" i="1"/>
  <c r="F72" i="1"/>
  <c r="G72" i="1"/>
  <c r="H72" i="1"/>
  <c r="I72" i="1"/>
  <c r="J72" i="1"/>
  <c r="K72" i="1"/>
  <c r="F81" i="1"/>
  <c r="G81" i="1"/>
  <c r="H81" i="1"/>
  <c r="I81" i="1"/>
  <c r="J81" i="1"/>
  <c r="K81" i="1"/>
  <c r="F84" i="1"/>
  <c r="G84" i="1"/>
  <c r="H84" i="1"/>
  <c r="I84" i="1"/>
  <c r="J84" i="1"/>
  <c r="K84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0" i="1"/>
  <c r="G120" i="1"/>
  <c r="H120" i="1"/>
  <c r="I120" i="1"/>
  <c r="J120" i="1"/>
  <c r="K120" i="1"/>
  <c r="A63" i="1" l="1"/>
  <c r="A57" i="1"/>
  <c r="A120" i="1" l="1"/>
  <c r="A119" i="1"/>
  <c r="A15" i="1"/>
  <c r="A72" i="1"/>
  <c r="A87" i="1"/>
  <c r="A71" i="1"/>
  <c r="A70" i="1"/>
  <c r="A86" i="1"/>
  <c r="A14" i="1"/>
  <c r="A85" i="1"/>
  <c r="A84" i="1"/>
  <c r="A13" i="1" l="1"/>
  <c r="A62" i="1"/>
  <c r="A12" i="1" l="1"/>
  <c r="A39" i="1" l="1"/>
  <c r="A83" i="1"/>
  <c r="A118" i="1"/>
  <c r="A73" i="1"/>
  <c r="A11" i="1" l="1"/>
  <c r="A82" i="1"/>
  <c r="A10" i="1"/>
  <c r="A9" i="1"/>
  <c r="A8" i="1"/>
  <c r="A7" i="1"/>
  <c r="A6" i="1"/>
  <c r="A43" i="1"/>
  <c r="A38" i="1"/>
  <c r="A81" i="1"/>
  <c r="A80" i="1"/>
  <c r="A79" i="1"/>
  <c r="A117" i="1"/>
  <c r="A34" i="1"/>
  <c r="A33" i="1"/>
  <c r="A32" i="1"/>
  <c r="A31" i="1"/>
  <c r="E1" i="32"/>
  <c r="A61" i="1"/>
  <c r="A116" i="1" l="1"/>
  <c r="A5" i="1" l="1"/>
  <c r="A115" i="1" l="1"/>
  <c r="I2" i="16" l="1"/>
  <c r="I6" i="16" l="1"/>
  <c r="A56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<sst xmlns="http://schemas.openxmlformats.org/spreadsheetml/2006/main" count="14069" uniqueCount="2684">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</sst>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24"/>
      <tableStyleElement type="headerRow" dxfId="1523"/>
      <tableStyleElement type="totalRow" dxfId="1522"/>
      <tableStyleElement type="firstColumn" dxfId="1521"/>
      <tableStyleElement type="lastColumn" dxfId="1520"/>
      <tableStyleElement type="firstRowStripe" dxfId="1519"/>
      <tableStyleElement type="firstColumnStripe" dxfId="15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5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589"/>
  <sheetViews>
    <sheetView tabSelected="1" zoomScale="70" zoomScaleNormal="70" workbookViewId="0">
      <pane ySplit="4" topLeftCell="A5" activePane="bottomLeft" state="frozen"/>
      <selection pane="bottomLeft" activeCell="E60" sqref="E60:E72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8" t="str">
        <f>VLOOKUP(E5,'LISTADO ATM'!$A$2:$C$901,3,0)</f>
        <v>DISTRITO NACIONAL</v>
      </c>
      <c r="B5" s="144">
        <v>3336035126</v>
      </c>
      <c r="C5" s="94">
        <v>44461.906539351854</v>
      </c>
      <c r="D5" s="94" t="s">
        <v>2174</v>
      </c>
      <c r="E5" s="136">
        <v>194</v>
      </c>
      <c r="F5" s="138" t="str">
        <f>VLOOKUP(E5,VIP!$A$2:$O16149,2,0)</f>
        <v>DRBR194</v>
      </c>
      <c r="G5" s="138" t="str">
        <f>VLOOKUP(E5,'LISTADO ATM'!$A$2:$B$900,2,0)</f>
        <v xml:space="preserve">ATM UNP Pantoja </v>
      </c>
      <c r="H5" s="138" t="str">
        <f>VLOOKUP(E5,VIP!$A$2:$O21110,7,FALSE)</f>
        <v>Si</v>
      </c>
      <c r="I5" s="138" t="str">
        <f>VLOOKUP(E5,VIP!$A$2:$O13075,8,FALSE)</f>
        <v>No</v>
      </c>
      <c r="J5" s="138" t="str">
        <f>VLOOKUP(E5,VIP!$A$2:$O13025,8,FALSE)</f>
        <v>No</v>
      </c>
      <c r="K5" s="138" t="str">
        <f>VLOOKUP(E5,VIP!$A$2:$O16599,6,0)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21" customHeight="1" x14ac:dyDescent="0.25">
      <c r="A6" s="138" t="str">
        <f>VLOOKUP(E6,'LISTADO ATM'!$A$2:$C$901,3,0)</f>
        <v>DISTRITO NACIONAL</v>
      </c>
      <c r="B6" s="144">
        <v>3336036301</v>
      </c>
      <c r="C6" s="94">
        <v>44462.826481481483</v>
      </c>
      <c r="D6" s="94" t="s">
        <v>2174</v>
      </c>
      <c r="E6" s="136">
        <v>932</v>
      </c>
      <c r="F6" s="138" t="str">
        <f>VLOOKUP(E6,VIP!$A$2:$O16171,2,0)</f>
        <v>DRBR01E</v>
      </c>
      <c r="G6" s="138" t="str">
        <f>VLOOKUP(E6,'LISTADO ATM'!$A$2:$B$900,2,0)</f>
        <v xml:space="preserve">ATM Banco Agrícola </v>
      </c>
      <c r="H6" s="138" t="str">
        <f>VLOOKUP(E6,VIP!$A$2:$O21132,7,FALSE)</f>
        <v>Si</v>
      </c>
      <c r="I6" s="138" t="str">
        <f>VLOOKUP(E6,VIP!$A$2:$O13097,8,FALSE)</f>
        <v>Si</v>
      </c>
      <c r="J6" s="138" t="str">
        <f>VLOOKUP(E6,VIP!$A$2:$O13047,8,FALSE)</f>
        <v>Si</v>
      </c>
      <c r="K6" s="138" t="str">
        <f>VLOOKUP(E6,VIP!$A$2:$O16621,6,0)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21" customHeight="1" x14ac:dyDescent="0.25">
      <c r="A7" s="138" t="str">
        <f>VLOOKUP(E7,'LISTADO ATM'!$A$2:$C$901,3,0)</f>
        <v>DISTRITO NACIONAL</v>
      </c>
      <c r="B7" s="144">
        <v>3336036367</v>
      </c>
      <c r="C7" s="94">
        <v>44462.891006944446</v>
      </c>
      <c r="D7" s="94" t="s">
        <v>2174</v>
      </c>
      <c r="E7" s="136">
        <v>943</v>
      </c>
      <c r="F7" s="138" t="str">
        <f>VLOOKUP(E7,VIP!$A$2:$O16172,2,0)</f>
        <v>DRBR16K</v>
      </c>
      <c r="G7" s="138" t="str">
        <f>VLOOKUP(E7,'LISTADO ATM'!$A$2:$B$900,2,0)</f>
        <v xml:space="preserve">ATM Oficina Tránsito Terreste </v>
      </c>
      <c r="H7" s="138" t="str">
        <f>VLOOKUP(E7,VIP!$A$2:$O21133,7,FALSE)</f>
        <v>Si</v>
      </c>
      <c r="I7" s="138" t="str">
        <f>VLOOKUP(E7,VIP!$A$2:$O13098,8,FALSE)</f>
        <v>Si</v>
      </c>
      <c r="J7" s="138" t="str">
        <f>VLOOKUP(E7,VIP!$A$2:$O13048,8,FALSE)</f>
        <v>Si</v>
      </c>
      <c r="K7" s="138" t="str">
        <f>VLOOKUP(E7,VIP!$A$2:$O16622,6,0)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21" customHeight="1" x14ac:dyDescent="0.25">
      <c r="A8" s="138" t="str">
        <f>VLOOKUP(E8,'LISTADO ATM'!$A$2:$C$901,3,0)</f>
        <v>DISTRITO NACIONAL</v>
      </c>
      <c r="B8" s="144">
        <v>3336036371</v>
      </c>
      <c r="C8" s="94">
        <v>44462.897557870368</v>
      </c>
      <c r="D8" s="94" t="s">
        <v>2174</v>
      </c>
      <c r="E8" s="136">
        <v>224</v>
      </c>
      <c r="F8" s="138" t="str">
        <f>VLOOKUP(E8,VIP!$A$2:$O16150,2,0)</f>
        <v>DRBR224</v>
      </c>
      <c r="G8" s="138" t="str">
        <f>VLOOKUP(E8,'LISTADO ATM'!$A$2:$B$900,2,0)</f>
        <v xml:space="preserve">ATM S/M Nacional El Millón (Núñez de Cáceres) </v>
      </c>
      <c r="H8" s="138" t="str">
        <f>VLOOKUP(E8,VIP!$A$2:$O21111,7,FALSE)</f>
        <v>Si</v>
      </c>
      <c r="I8" s="138" t="str">
        <f>VLOOKUP(E8,VIP!$A$2:$O13076,8,FALSE)</f>
        <v>Si</v>
      </c>
      <c r="J8" s="138" t="str">
        <f>VLOOKUP(E8,VIP!$A$2:$O13026,8,FALSE)</f>
        <v>Si</v>
      </c>
      <c r="K8" s="138" t="str">
        <f>VLOOKUP(E8,VIP!$A$2:$O16600,6,0)</f>
        <v>SI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21" customHeight="1" x14ac:dyDescent="0.25">
      <c r="A9" s="138" t="str">
        <f>VLOOKUP(E9,'LISTADO ATM'!$A$2:$C$901,3,0)</f>
        <v>DISTRITO NACIONAL</v>
      </c>
      <c r="B9" s="144">
        <v>3336036372</v>
      </c>
      <c r="C9" s="94">
        <v>44462.899050925924</v>
      </c>
      <c r="D9" s="94" t="s">
        <v>2174</v>
      </c>
      <c r="E9" s="136">
        <v>232</v>
      </c>
      <c r="F9" s="138" t="str">
        <f>VLOOKUP(E9,VIP!$A$2:$O16151,2,0)</f>
        <v>DRBR232</v>
      </c>
      <c r="G9" s="138" t="str">
        <f>VLOOKUP(E9,'LISTADO ATM'!$A$2:$B$900,2,0)</f>
        <v xml:space="preserve">ATM S/M Nacional Charles de Gaulle </v>
      </c>
      <c r="H9" s="138" t="str">
        <f>VLOOKUP(E9,VIP!$A$2:$O21112,7,FALSE)</f>
        <v>Si</v>
      </c>
      <c r="I9" s="138" t="str">
        <f>VLOOKUP(E9,VIP!$A$2:$O13077,8,FALSE)</f>
        <v>Si</v>
      </c>
      <c r="J9" s="138" t="str">
        <f>VLOOKUP(E9,VIP!$A$2:$O13027,8,FALSE)</f>
        <v>Si</v>
      </c>
      <c r="K9" s="138" t="str">
        <f>VLOOKUP(E9,VIP!$A$2:$O16601,6,0)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21" customHeight="1" x14ac:dyDescent="0.25">
      <c r="A10" s="138" t="str">
        <f>VLOOKUP(E10,'LISTADO ATM'!$A$2:$C$901,3,0)</f>
        <v>DISTRITO NACIONAL</v>
      </c>
      <c r="B10" s="144">
        <v>3336036373</v>
      </c>
      <c r="C10" s="94">
        <v>44462.901203703703</v>
      </c>
      <c r="D10" s="94" t="s">
        <v>2174</v>
      </c>
      <c r="E10" s="136">
        <v>244</v>
      </c>
      <c r="F10" s="138" t="str">
        <f>VLOOKUP(E10,VIP!$A$2:$O16152,2,0)</f>
        <v>DRBR244</v>
      </c>
      <c r="G10" s="138" t="str">
        <f>VLOOKUP(E10,'LISTADO ATM'!$A$2:$B$900,2,0)</f>
        <v xml:space="preserve">ATM Ministerio de Hacienda (antiguo Finanzas) </v>
      </c>
      <c r="H10" s="138" t="str">
        <f>VLOOKUP(E10,VIP!$A$2:$O21113,7,FALSE)</f>
        <v>Si</v>
      </c>
      <c r="I10" s="138" t="str">
        <f>VLOOKUP(E10,VIP!$A$2:$O13078,8,FALSE)</f>
        <v>Si</v>
      </c>
      <c r="J10" s="138" t="str">
        <f>VLOOKUP(E10,VIP!$A$2:$O13028,8,FALSE)</f>
        <v>Si</v>
      </c>
      <c r="K10" s="138" t="str">
        <f>VLOOKUP(E10,VIP!$A$2:$O16602,6,0)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21" customHeight="1" x14ac:dyDescent="0.25">
      <c r="A11" s="138" t="str">
        <f>VLOOKUP(E11,'LISTADO ATM'!$A$2:$C$901,3,0)</f>
        <v>SUR</v>
      </c>
      <c r="B11" s="144">
        <v>3336036389</v>
      </c>
      <c r="C11" s="94">
        <v>44462.936932870369</v>
      </c>
      <c r="D11" s="94" t="s">
        <v>2174</v>
      </c>
      <c r="E11" s="136">
        <v>252</v>
      </c>
      <c r="F11" s="138" t="str">
        <f>VLOOKUP(E11,VIP!$A$2:$O16153,2,0)</f>
        <v>DRBR252</v>
      </c>
      <c r="G11" s="138" t="str">
        <f>VLOOKUP(E11,'LISTADO ATM'!$A$2:$B$900,2,0)</f>
        <v xml:space="preserve">ATM Banco Agrícola (Barahona) </v>
      </c>
      <c r="H11" s="138" t="str">
        <f>VLOOKUP(E11,VIP!$A$2:$O21114,7,FALSE)</f>
        <v>Si</v>
      </c>
      <c r="I11" s="138" t="str">
        <f>VLOOKUP(E11,VIP!$A$2:$O13079,8,FALSE)</f>
        <v>Si</v>
      </c>
      <c r="J11" s="138" t="str">
        <f>VLOOKUP(E11,VIP!$A$2:$O13029,8,FALSE)</f>
        <v>Si</v>
      </c>
      <c r="K11" s="138" t="str">
        <f>VLOOKUP(E11,VIP!$A$2:$O16603,6,0)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</row>
    <row r="12" spans="1:17" s="119" customFormat="1" ht="21" customHeight="1" x14ac:dyDescent="0.25">
      <c r="A12" s="138" t="str">
        <f>VLOOKUP(E12,'LISTADO ATM'!$A$2:$C$901,3,0)</f>
        <v>ESTE</v>
      </c>
      <c r="B12" s="144">
        <v>3336036429</v>
      </c>
      <c r="C12" s="94">
        <v>44463.386782407404</v>
      </c>
      <c r="D12" s="94" t="s">
        <v>2174</v>
      </c>
      <c r="E12" s="136">
        <v>842</v>
      </c>
      <c r="F12" s="138" t="str">
        <f>VLOOKUP(E12,VIP!$A$2:$O16167,2,0)</f>
        <v>DRBR842</v>
      </c>
      <c r="G12" s="138" t="str">
        <f>VLOOKUP(E12,'LISTADO ATM'!$A$2:$B$900,2,0)</f>
        <v xml:space="preserve">ATM Plaza Orense II (La Romana) </v>
      </c>
      <c r="H12" s="138" t="str">
        <f>VLOOKUP(E12,VIP!$A$2:$O21128,7,FALSE)</f>
        <v>Si</v>
      </c>
      <c r="I12" s="138" t="str">
        <f>VLOOKUP(E12,VIP!$A$2:$O13093,8,FALSE)</f>
        <v>Si</v>
      </c>
      <c r="J12" s="138" t="str">
        <f>VLOOKUP(E12,VIP!$A$2:$O13043,8,FALSE)</f>
        <v>Si</v>
      </c>
      <c r="K12" s="138" t="str">
        <f>VLOOKUP(E12,VIP!$A$2:$O16617,6,0)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21" customHeight="1" x14ac:dyDescent="0.25">
      <c r="A13" s="138" t="str">
        <f>VLOOKUP(E13,'LISTADO ATM'!$A$2:$C$901,3,0)</f>
        <v>NORTE</v>
      </c>
      <c r="B13" s="144">
        <v>3336036464</v>
      </c>
      <c r="C13" s="94">
        <v>44463.506145833337</v>
      </c>
      <c r="D13" s="94" t="s">
        <v>2175</v>
      </c>
      <c r="E13" s="136">
        <v>138</v>
      </c>
      <c r="F13" s="138" t="str">
        <f>VLOOKUP(E13,VIP!$A$2:$O16145,2,0)</f>
        <v>DRBR138</v>
      </c>
      <c r="G13" s="138" t="str">
        <f>VLOOKUP(E13,'LISTADO ATM'!$A$2:$B$900,2,0)</f>
        <v xml:space="preserve">ATM UNP Fantino </v>
      </c>
      <c r="H13" s="138" t="str">
        <f>VLOOKUP(E13,VIP!$A$2:$O21106,7,FALSE)</f>
        <v>Si</v>
      </c>
      <c r="I13" s="138" t="str">
        <f>VLOOKUP(E13,VIP!$A$2:$O13071,8,FALSE)</f>
        <v>Si</v>
      </c>
      <c r="J13" s="138" t="str">
        <f>VLOOKUP(E13,VIP!$A$2:$O13021,8,FALSE)</f>
        <v>Si</v>
      </c>
      <c r="K13" s="138" t="str">
        <f>VLOOKUP(E13,VIP!$A$2:$O16595,6,0)</f>
        <v>NO</v>
      </c>
      <c r="L13" s="143" t="s">
        <v>2212</v>
      </c>
      <c r="M13" s="93" t="s">
        <v>2437</v>
      </c>
      <c r="N13" s="93" t="s">
        <v>2443</v>
      </c>
      <c r="O13" s="138" t="s">
        <v>2628</v>
      </c>
      <c r="P13" s="143"/>
      <c r="Q13" s="134" t="s">
        <v>2212</v>
      </c>
    </row>
    <row r="14" spans="1:17" s="119" customFormat="1" ht="21" customHeight="1" x14ac:dyDescent="0.25">
      <c r="A14" s="138" t="str">
        <f>VLOOKUP(E14,'LISTADO ATM'!$A$2:$C$901,3,0)</f>
        <v>SUR</v>
      </c>
      <c r="B14" s="144">
        <v>3336036558</v>
      </c>
      <c r="C14" s="94">
        <v>44463.722881944443</v>
      </c>
      <c r="D14" s="94" t="s">
        <v>2174</v>
      </c>
      <c r="E14" s="136">
        <v>677</v>
      </c>
      <c r="F14" s="138" t="str">
        <f>VLOOKUP(E14,VIP!$A$2:$O16162,2,0)</f>
        <v>DRBR677</v>
      </c>
      <c r="G14" s="138" t="str">
        <f>VLOOKUP(E14,'LISTADO ATM'!$A$2:$B$900,2,0)</f>
        <v>ATM PBG Villa Jaragua</v>
      </c>
      <c r="H14" s="138" t="str">
        <f>VLOOKUP(E14,VIP!$A$2:$O21123,7,FALSE)</f>
        <v>Si</v>
      </c>
      <c r="I14" s="138" t="str">
        <f>VLOOKUP(E14,VIP!$A$2:$O13088,8,FALSE)</f>
        <v>Si</v>
      </c>
      <c r="J14" s="138" t="str">
        <f>VLOOKUP(E14,VIP!$A$2:$O13038,8,FALSE)</f>
        <v>Si</v>
      </c>
      <c r="K14" s="138" t="str">
        <f>VLOOKUP(E14,VIP!$A$2:$O16612,6,0)</f>
        <v>SI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21" customHeight="1" x14ac:dyDescent="0.25">
      <c r="A15" s="138" t="str">
        <f>VLOOKUP(E15,'LISTADO ATM'!$A$2:$C$901,3,0)</f>
        <v>DISTRITO NACIONAL</v>
      </c>
      <c r="B15" s="144">
        <v>3336036594</v>
      </c>
      <c r="C15" s="94">
        <v>44463.861377314817</v>
      </c>
      <c r="D15" s="94" t="s">
        <v>2174</v>
      </c>
      <c r="E15" s="136">
        <v>983</v>
      </c>
      <c r="F15" s="138" t="str">
        <f>VLOOKUP(E15,VIP!$A$2:$O16173,2,0)</f>
        <v>DRBR983</v>
      </c>
      <c r="G15" s="138" t="str">
        <f>VLOOKUP(E15,'LISTADO ATM'!$A$2:$B$900,2,0)</f>
        <v xml:space="preserve">ATM Bravo República de Colombia </v>
      </c>
      <c r="H15" s="138" t="str">
        <f>VLOOKUP(E15,VIP!$A$2:$O21134,7,FALSE)</f>
        <v>Si</v>
      </c>
      <c r="I15" s="138" t="str">
        <f>VLOOKUP(E15,VIP!$A$2:$O13099,8,FALSE)</f>
        <v>No</v>
      </c>
      <c r="J15" s="138" t="str">
        <f>VLOOKUP(E15,VIP!$A$2:$O13049,8,FALSE)</f>
        <v>No</v>
      </c>
      <c r="K15" s="138" t="str">
        <f>VLOOKUP(E15,VIP!$A$2:$O16623,6,0)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s="119" customFormat="1" ht="21" customHeight="1" x14ac:dyDescent="0.25">
      <c r="A16" s="138" t="str">
        <f>VLOOKUP(E16,'LISTADO ATM'!$A$2:$C$901,3,0)</f>
        <v>DISTRITO NACIONAL</v>
      </c>
      <c r="B16" s="144">
        <v>3336036667</v>
      </c>
      <c r="C16" s="94">
        <v>44464.374456018515</v>
      </c>
      <c r="D16" s="94" t="s">
        <v>2174</v>
      </c>
      <c r="E16" s="136">
        <v>56</v>
      </c>
      <c r="F16" s="138" t="str">
        <f>VLOOKUP(E16,VIP!$A$2:$O16258,2,0)</f>
        <v>DRBR725</v>
      </c>
      <c r="G16" s="138" t="str">
        <f>VLOOKUP(E16,'LISTADO ATM'!$A$2:$B$900,2,0)</f>
        <v xml:space="preserve">ATM Oficina Villa Mella II </v>
      </c>
      <c r="H16" s="138" t="str">
        <f>VLOOKUP(E16,VIP!$A$2:$O21219,7,FALSE)</f>
        <v>Si</v>
      </c>
      <c r="I16" s="138" t="str">
        <f>VLOOKUP(E16,VIP!$A$2:$O13184,8,FALSE)</f>
        <v>Si</v>
      </c>
      <c r="J16" s="138" t="str">
        <f>VLOOKUP(E16,VIP!$A$2:$O13134,8,FALSE)</f>
        <v>Si</v>
      </c>
      <c r="K16" s="138" t="str">
        <f>VLOOKUP(E16,VIP!$A$2:$O16708,6,0)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93" t="s">
        <v>2212</v>
      </c>
    </row>
    <row r="17" spans="1:17" s="119" customFormat="1" ht="21" customHeight="1" x14ac:dyDescent="0.25">
      <c r="A17" s="138" t="str">
        <f>VLOOKUP(E17,'LISTADO ATM'!$A$2:$C$901,3,0)</f>
        <v>DISTRITO NACIONAL</v>
      </c>
      <c r="B17" s="144">
        <v>3336036818</v>
      </c>
      <c r="C17" s="94">
        <v>44464.508553240739</v>
      </c>
      <c r="D17" s="94" t="s">
        <v>2174</v>
      </c>
      <c r="E17" s="136">
        <v>586</v>
      </c>
      <c r="F17" s="138" t="str">
        <f>VLOOKUP(E17,VIP!$A$2:$O16253,2,0)</f>
        <v>DRBR01Q</v>
      </c>
      <c r="G17" s="138" t="str">
        <f>VLOOKUP(E17,'LISTADO ATM'!$A$2:$B$900,2,0)</f>
        <v xml:space="preserve">ATM Palacio de Justicia D.N. </v>
      </c>
      <c r="H17" s="138" t="str">
        <f>VLOOKUP(E17,VIP!$A$2:$O21214,7,FALSE)</f>
        <v>Si</v>
      </c>
      <c r="I17" s="138" t="str">
        <f>VLOOKUP(E17,VIP!$A$2:$O13179,8,FALSE)</f>
        <v>Si</v>
      </c>
      <c r="J17" s="138" t="str">
        <f>VLOOKUP(E17,VIP!$A$2:$O13129,8,FALSE)</f>
        <v>Si</v>
      </c>
      <c r="K17" s="138" t="str">
        <f>VLOOKUP(E17,VIP!$A$2:$O16703,6,0)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93" t="s">
        <v>2212</v>
      </c>
    </row>
    <row r="18" spans="1:17" s="119" customFormat="1" ht="21" customHeight="1" x14ac:dyDescent="0.25">
      <c r="A18" s="138" t="str">
        <f>VLOOKUP(E18,'LISTADO ATM'!$A$2:$C$901,3,0)</f>
        <v>ESTE</v>
      </c>
      <c r="B18" s="144">
        <v>3336036839</v>
      </c>
      <c r="C18" s="94">
        <v>44464.566041666665</v>
      </c>
      <c r="D18" s="94" t="s">
        <v>2174</v>
      </c>
      <c r="E18" s="136">
        <v>213</v>
      </c>
      <c r="F18" s="138" t="str">
        <f>VLOOKUP(E18,VIP!$A$2:$O16249,2,0)</f>
        <v>DRBR213</v>
      </c>
      <c r="G18" s="138" t="str">
        <f>VLOOKUP(E18,'LISTADO ATM'!$A$2:$B$900,2,0)</f>
        <v xml:space="preserve">ATM Almacenes Iberia (La Romana) </v>
      </c>
      <c r="H18" s="138" t="str">
        <f>VLOOKUP(E18,VIP!$A$2:$O21210,7,FALSE)</f>
        <v>Si</v>
      </c>
      <c r="I18" s="138" t="str">
        <f>VLOOKUP(E18,VIP!$A$2:$O13175,8,FALSE)</f>
        <v>Si</v>
      </c>
      <c r="J18" s="138" t="str">
        <f>VLOOKUP(E18,VIP!$A$2:$O13125,8,FALSE)</f>
        <v>Si</v>
      </c>
      <c r="K18" s="138" t="str">
        <f>VLOOKUP(E18,VIP!$A$2:$O16699,6,0)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93" t="s">
        <v>2212</v>
      </c>
    </row>
    <row r="19" spans="1:17" s="119" customFormat="1" ht="21" customHeight="1" x14ac:dyDescent="0.25">
      <c r="A19" s="138" t="str">
        <f>VLOOKUP(E19,'LISTADO ATM'!$A$2:$C$901,3,0)</f>
        <v>ESTE</v>
      </c>
      <c r="B19" s="144">
        <v>3336036843</v>
      </c>
      <c r="C19" s="94">
        <v>44464.567291666666</v>
      </c>
      <c r="D19" s="94" t="s">
        <v>2174</v>
      </c>
      <c r="E19" s="136">
        <v>353</v>
      </c>
      <c r="F19" s="138" t="str">
        <f>VLOOKUP(E19,VIP!$A$2:$O16247,2,0)</f>
        <v>DRBR353</v>
      </c>
      <c r="G19" s="138" t="str">
        <f>VLOOKUP(E19,'LISTADO ATM'!$A$2:$B$900,2,0)</f>
        <v xml:space="preserve">ATM Estación Boulevard Juan Dolio </v>
      </c>
      <c r="H19" s="138" t="str">
        <f>VLOOKUP(E19,VIP!$A$2:$O21208,7,FALSE)</f>
        <v>Si</v>
      </c>
      <c r="I19" s="138" t="str">
        <f>VLOOKUP(E19,VIP!$A$2:$O13173,8,FALSE)</f>
        <v>Si</v>
      </c>
      <c r="J19" s="138" t="str">
        <f>VLOOKUP(E19,VIP!$A$2:$O13123,8,FALSE)</f>
        <v>Si</v>
      </c>
      <c r="K19" s="138" t="str">
        <f>VLOOKUP(E19,VIP!$A$2:$O16697,6,0)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93" t="s">
        <v>2212</v>
      </c>
    </row>
    <row r="20" spans="1:17" s="119" customFormat="1" ht="21" customHeight="1" x14ac:dyDescent="0.25">
      <c r="A20" s="138" t="str">
        <f>VLOOKUP(E20,'LISTADO ATM'!$A$2:$C$901,3,0)</f>
        <v>ESTE</v>
      </c>
      <c r="B20" s="144">
        <v>3336036844</v>
      </c>
      <c r="C20" s="94">
        <v>44464.567743055559</v>
      </c>
      <c r="D20" s="94" t="s">
        <v>2174</v>
      </c>
      <c r="E20" s="136">
        <v>631</v>
      </c>
      <c r="F20" s="138" t="str">
        <f>VLOOKUP(E20,VIP!$A$2:$O16246,2,0)</f>
        <v>DRBR417</v>
      </c>
      <c r="G20" s="138" t="str">
        <f>VLOOKUP(E20,'LISTADO ATM'!$A$2:$B$900,2,0)</f>
        <v xml:space="preserve">ATM ASOCODEQUI (San Pedro) </v>
      </c>
      <c r="H20" s="138" t="str">
        <f>VLOOKUP(E20,VIP!$A$2:$O21207,7,FALSE)</f>
        <v>Si</v>
      </c>
      <c r="I20" s="138" t="str">
        <f>VLOOKUP(E20,VIP!$A$2:$O13172,8,FALSE)</f>
        <v>Si</v>
      </c>
      <c r="J20" s="138" t="str">
        <f>VLOOKUP(E20,VIP!$A$2:$O13122,8,FALSE)</f>
        <v>Si</v>
      </c>
      <c r="K20" s="138" t="str">
        <f>VLOOKUP(E20,VIP!$A$2:$O16696,6,0)</f>
        <v>NO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93" t="s">
        <v>2212</v>
      </c>
    </row>
    <row r="21" spans="1:17" s="119" customFormat="1" ht="21" customHeight="1" x14ac:dyDescent="0.25">
      <c r="A21" s="138" t="str">
        <f>VLOOKUP(E21,'LISTADO ATM'!$A$2:$C$901,3,0)</f>
        <v>NORTE</v>
      </c>
      <c r="B21" s="144">
        <v>3336036857</v>
      </c>
      <c r="C21" s="94">
        <v>44464.606446759259</v>
      </c>
      <c r="D21" s="94" t="s">
        <v>2174</v>
      </c>
      <c r="E21" s="136">
        <v>396</v>
      </c>
      <c r="F21" s="138" t="str">
        <f>VLOOKUP(E21,VIP!$A$2:$O16241,2,0)</f>
        <v>DRBR396</v>
      </c>
      <c r="G21" s="138" t="str">
        <f>VLOOKUP(E21,'LISTADO ATM'!$A$2:$B$900,2,0)</f>
        <v xml:space="preserve">ATM Oficina Plaza Ulloa (La Fuente) </v>
      </c>
      <c r="H21" s="138" t="str">
        <f>VLOOKUP(E21,VIP!$A$2:$O21202,7,FALSE)</f>
        <v>Si</v>
      </c>
      <c r="I21" s="138" t="str">
        <f>VLOOKUP(E21,VIP!$A$2:$O13167,8,FALSE)</f>
        <v>Si</v>
      </c>
      <c r="J21" s="138" t="str">
        <f>VLOOKUP(E21,VIP!$A$2:$O13117,8,FALSE)</f>
        <v>Si</v>
      </c>
      <c r="K21" s="138" t="str">
        <f>VLOOKUP(E21,VIP!$A$2:$O16691,6,0)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93" t="s">
        <v>2212</v>
      </c>
    </row>
    <row r="22" spans="1:17" s="119" customFormat="1" ht="21" customHeight="1" x14ac:dyDescent="0.25">
      <c r="A22" s="138" t="str">
        <f>VLOOKUP(E22,'LISTADO ATM'!$A$2:$C$901,3,0)</f>
        <v>ESTE</v>
      </c>
      <c r="B22" s="144">
        <v>3336036918</v>
      </c>
      <c r="C22" s="94">
        <v>44464.693009259259</v>
      </c>
      <c r="D22" s="94" t="s">
        <v>2174</v>
      </c>
      <c r="E22" s="136">
        <v>776</v>
      </c>
      <c r="F22" s="138" t="str">
        <f>VLOOKUP(E22,VIP!$A$2:$O16246,2,0)</f>
        <v>DRBR03D</v>
      </c>
      <c r="G22" s="138" t="str">
        <f>VLOOKUP(E22,'LISTADO ATM'!$A$2:$B$900,2,0)</f>
        <v xml:space="preserve">ATM Oficina Monte Plata </v>
      </c>
      <c r="H22" s="138" t="str">
        <f>VLOOKUP(E22,VIP!$A$2:$O21207,7,FALSE)</f>
        <v>Si</v>
      </c>
      <c r="I22" s="138" t="str">
        <f>VLOOKUP(E22,VIP!$A$2:$O13172,8,FALSE)</f>
        <v>Si</v>
      </c>
      <c r="J22" s="138" t="str">
        <f>VLOOKUP(E22,VIP!$A$2:$O13122,8,FALSE)</f>
        <v>Si</v>
      </c>
      <c r="K22" s="138" t="str">
        <f>VLOOKUP(E22,VIP!$A$2:$O16696,6,0)</f>
        <v>SI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93" t="s">
        <v>2212</v>
      </c>
    </row>
    <row r="23" spans="1:17" s="119" customFormat="1" ht="21" customHeight="1" x14ac:dyDescent="0.25">
      <c r="A23" s="138" t="str">
        <f>VLOOKUP(E23,'LISTADO ATM'!$A$2:$C$901,3,0)</f>
        <v>NORTE</v>
      </c>
      <c r="B23" s="144">
        <v>3336036944</v>
      </c>
      <c r="C23" s="94">
        <v>44464.825937499998</v>
      </c>
      <c r="D23" s="94" t="s">
        <v>2175</v>
      </c>
      <c r="E23" s="136">
        <v>144</v>
      </c>
      <c r="F23" s="138" t="str">
        <f>VLOOKUP(E23,VIP!$A$2:$O16254,2,0)</f>
        <v>DRBR144</v>
      </c>
      <c r="G23" s="138" t="str">
        <f>VLOOKUP(E23,'LISTADO ATM'!$A$2:$B$900,2,0)</f>
        <v xml:space="preserve">ATM Oficina Villa Altagracia </v>
      </c>
      <c r="H23" s="138" t="str">
        <f>VLOOKUP(E23,VIP!$A$2:$O21215,7,FALSE)</f>
        <v>Si</v>
      </c>
      <c r="I23" s="138" t="str">
        <f>VLOOKUP(E23,VIP!$A$2:$O13180,8,FALSE)</f>
        <v>Si</v>
      </c>
      <c r="J23" s="138" t="str">
        <f>VLOOKUP(E23,VIP!$A$2:$O13130,8,FALSE)</f>
        <v>Si</v>
      </c>
      <c r="K23" s="138" t="str">
        <f>VLOOKUP(E23,VIP!$A$2:$O16704,6,0)</f>
        <v>SI</v>
      </c>
      <c r="L23" s="143" t="s">
        <v>2212</v>
      </c>
      <c r="M23" s="93" t="s">
        <v>2437</v>
      </c>
      <c r="N23" s="93" t="s">
        <v>2443</v>
      </c>
      <c r="O23" s="138" t="s">
        <v>2622</v>
      </c>
      <c r="P23" s="143"/>
      <c r="Q23" s="93" t="s">
        <v>2212</v>
      </c>
    </row>
    <row r="24" spans="1:17" s="119" customFormat="1" ht="21" customHeight="1" x14ac:dyDescent="0.25">
      <c r="A24" s="138" t="str">
        <f>VLOOKUP(E24,'LISTADO ATM'!$A$2:$C$901,3,0)</f>
        <v>SUR</v>
      </c>
      <c r="B24" s="144">
        <v>3336036945</v>
      </c>
      <c r="C24" s="94">
        <v>44464.845127314817</v>
      </c>
      <c r="D24" s="94" t="s">
        <v>2174</v>
      </c>
      <c r="E24" s="136">
        <v>764</v>
      </c>
      <c r="F24" s="138" t="str">
        <f>VLOOKUP(E24,VIP!$A$2:$O16253,2,0)</f>
        <v>DRBR451</v>
      </c>
      <c r="G24" s="138" t="str">
        <f>VLOOKUP(E24,'LISTADO ATM'!$A$2:$B$900,2,0)</f>
        <v xml:space="preserve">ATM Oficina Elías Piña </v>
      </c>
      <c r="H24" s="138" t="str">
        <f>VLOOKUP(E24,VIP!$A$2:$O21214,7,FALSE)</f>
        <v>Si</v>
      </c>
      <c r="I24" s="138" t="str">
        <f>VLOOKUP(E24,VIP!$A$2:$O13179,8,FALSE)</f>
        <v>Si</v>
      </c>
      <c r="J24" s="138" t="str">
        <f>VLOOKUP(E24,VIP!$A$2:$O13129,8,FALSE)</f>
        <v>Si</v>
      </c>
      <c r="K24" s="138" t="str">
        <f>VLOOKUP(E24,VIP!$A$2:$O16703,6,0)</f>
        <v>NO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93" t="s">
        <v>2212</v>
      </c>
    </row>
    <row r="25" spans="1:17" s="119" customFormat="1" ht="21" customHeight="1" x14ac:dyDescent="0.25">
      <c r="A25" s="138" t="str">
        <f>VLOOKUP(E25,'LISTADO ATM'!$A$2:$C$901,3,0)</f>
        <v>SUR</v>
      </c>
      <c r="B25" s="144" t="s">
        <v>2659</v>
      </c>
      <c r="C25" s="94">
        <v>44465.693807870368</v>
      </c>
      <c r="D25" s="94" t="s">
        <v>2174</v>
      </c>
      <c r="E25" s="136">
        <v>576</v>
      </c>
      <c r="F25" s="138" t="str">
        <f>VLOOKUP(E25,VIP!$A$2:$O16264,2,0)</f>
        <v>DRBR576</v>
      </c>
      <c r="G25" s="138" t="str">
        <f>VLOOKUP(E25,'LISTADO ATM'!$A$2:$B$900,2,0)</f>
        <v>ATM Nizao</v>
      </c>
      <c r="H25" s="138">
        <f>VLOOKUP(E25,VIP!$A$2:$O21225,7,FALSE)</f>
        <v>0</v>
      </c>
      <c r="I25" s="138">
        <f>VLOOKUP(E25,VIP!$A$2:$O13190,8,FALSE)</f>
        <v>0</v>
      </c>
      <c r="J25" s="138">
        <f>VLOOKUP(E25,VIP!$A$2:$O13140,8,FALSE)</f>
        <v>0</v>
      </c>
      <c r="K25" s="138">
        <f>VLOOKUP(E25,VIP!$A$2:$O16714,6,0)</f>
        <v>0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93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 t="s">
        <v>2647</v>
      </c>
      <c r="C26" s="94">
        <v>44465.799386574072</v>
      </c>
      <c r="D26" s="94" t="s">
        <v>2174</v>
      </c>
      <c r="E26" s="136">
        <v>312</v>
      </c>
      <c r="F26" s="138" t="str">
        <f>VLOOKUP(E26,VIP!$A$2:$O16252,2,0)</f>
        <v>DRBR312</v>
      </c>
      <c r="G26" s="138" t="str">
        <f>VLOOKUP(E26,'LISTADO ATM'!$A$2:$B$900,2,0)</f>
        <v xml:space="preserve">ATM Oficina Tiradentes II (Naco) </v>
      </c>
      <c r="H26" s="138" t="str">
        <f>VLOOKUP(E26,VIP!$A$2:$O21213,7,FALSE)</f>
        <v>Si</v>
      </c>
      <c r="I26" s="138" t="str">
        <f>VLOOKUP(E26,VIP!$A$2:$O13178,8,FALSE)</f>
        <v>Si</v>
      </c>
      <c r="J26" s="138" t="str">
        <f>VLOOKUP(E26,VIP!$A$2:$O13128,8,FALSE)</f>
        <v>Si</v>
      </c>
      <c r="K26" s="138" t="str">
        <f>VLOOKUP(E26,VIP!$A$2:$O16702,6,0)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93" t="s">
        <v>2212</v>
      </c>
    </row>
    <row r="27" spans="1:17" s="119" customFormat="1" ht="21" customHeight="1" x14ac:dyDescent="0.25">
      <c r="A27" s="138" t="str">
        <f>VLOOKUP(E27,'LISTADO ATM'!$A$2:$C$901,3,0)</f>
        <v>NORTE</v>
      </c>
      <c r="B27" s="144">
        <v>3336037026</v>
      </c>
      <c r="C27" s="94">
        <v>44465.862500000003</v>
      </c>
      <c r="D27" s="94" t="s">
        <v>2175</v>
      </c>
      <c r="E27" s="136">
        <v>77</v>
      </c>
      <c r="F27" s="138" t="str">
        <f>VLOOKUP(E27,VIP!$A$2:$O16253,2,0)</f>
        <v>DRBR077</v>
      </c>
      <c r="G27" s="138" t="str">
        <f>VLOOKUP(E27,'LISTADO ATM'!$A$2:$B$900,2,0)</f>
        <v xml:space="preserve">ATM Oficina Cruce de Imbert </v>
      </c>
      <c r="H27" s="138" t="str">
        <f>VLOOKUP(E27,VIP!$A$2:$O21214,7,FALSE)</f>
        <v>Si</v>
      </c>
      <c r="I27" s="138" t="str">
        <f>VLOOKUP(E27,VIP!$A$2:$O13179,8,FALSE)</f>
        <v>Si</v>
      </c>
      <c r="J27" s="138" t="str">
        <f>VLOOKUP(E27,VIP!$A$2:$O13129,8,FALSE)</f>
        <v>Si</v>
      </c>
      <c r="K27" s="138" t="str">
        <f>VLOOKUP(E27,VIP!$A$2:$O16703,6,0)</f>
        <v>SI</v>
      </c>
      <c r="L27" s="143" t="s">
        <v>2212</v>
      </c>
      <c r="M27" s="93" t="s">
        <v>2437</v>
      </c>
      <c r="N27" s="93" t="s">
        <v>2443</v>
      </c>
      <c r="O27" s="138" t="s">
        <v>2667</v>
      </c>
      <c r="P27" s="143"/>
      <c r="Q27" s="93" t="s">
        <v>2212</v>
      </c>
    </row>
    <row r="28" spans="1:17" s="119" customFormat="1" ht="21" customHeight="1" x14ac:dyDescent="0.25">
      <c r="A28" s="138" t="str">
        <f>VLOOKUP(E28,'LISTADO ATM'!$A$2:$C$901,3,0)</f>
        <v>NORTE</v>
      </c>
      <c r="B28" s="144" t="s">
        <v>2673</v>
      </c>
      <c r="C28" s="94">
        <v>44466.155162037037</v>
      </c>
      <c r="D28" s="94" t="s">
        <v>2175</v>
      </c>
      <c r="E28" s="136">
        <v>854</v>
      </c>
      <c r="F28" s="138" t="str">
        <f>VLOOKUP(E28,VIP!$A$2:$O16261,2,0)</f>
        <v>DRBR854</v>
      </c>
      <c r="G28" s="138" t="str">
        <f>VLOOKUP(E28,'LISTADO ATM'!$A$2:$B$900,2,0)</f>
        <v xml:space="preserve">ATM Centro Comercial Blanco Batista </v>
      </c>
      <c r="H28" s="138" t="str">
        <f>VLOOKUP(E28,VIP!$A$2:$O21222,7,FALSE)</f>
        <v>Si</v>
      </c>
      <c r="I28" s="138" t="str">
        <f>VLOOKUP(E28,VIP!$A$2:$O13187,8,FALSE)</f>
        <v>Si</v>
      </c>
      <c r="J28" s="138" t="str">
        <f>VLOOKUP(E28,VIP!$A$2:$O13137,8,FALSE)</f>
        <v>Si</v>
      </c>
      <c r="K28" s="138" t="str">
        <f>VLOOKUP(E28,VIP!$A$2:$O16711,6,0)</f>
        <v>NO</v>
      </c>
      <c r="L28" s="143" t="s">
        <v>2212</v>
      </c>
      <c r="M28" s="93" t="s">
        <v>2437</v>
      </c>
      <c r="N28" s="93" t="s">
        <v>2443</v>
      </c>
      <c r="O28" s="138" t="s">
        <v>2628</v>
      </c>
      <c r="P28" s="143"/>
      <c r="Q28" s="93" t="s">
        <v>2212</v>
      </c>
    </row>
    <row r="29" spans="1:17" s="119" customFormat="1" ht="21" customHeight="1" x14ac:dyDescent="0.25">
      <c r="A29" s="138" t="str">
        <f>VLOOKUP(E29,'LISTADO ATM'!$A$2:$C$901,3,0)</f>
        <v>SUR</v>
      </c>
      <c r="B29" s="144" t="s">
        <v>2672</v>
      </c>
      <c r="C29" s="94">
        <v>44466.161678240744</v>
      </c>
      <c r="D29" s="94" t="s">
        <v>2174</v>
      </c>
      <c r="E29" s="136">
        <v>297</v>
      </c>
      <c r="F29" s="138" t="str">
        <f>VLOOKUP(E29,VIP!$A$2:$O16260,2,0)</f>
        <v>DRBR297</v>
      </c>
      <c r="G29" s="138" t="str">
        <f>VLOOKUP(E29,'LISTADO ATM'!$A$2:$B$900,2,0)</f>
        <v xml:space="preserve">ATM S/M Cadena Ocoa </v>
      </c>
      <c r="H29" s="138" t="str">
        <f>VLOOKUP(E29,VIP!$A$2:$O21221,7,FALSE)</f>
        <v>Si</v>
      </c>
      <c r="I29" s="138" t="str">
        <f>VLOOKUP(E29,VIP!$A$2:$O13186,8,FALSE)</f>
        <v>Si</v>
      </c>
      <c r="J29" s="138" t="str">
        <f>VLOOKUP(E29,VIP!$A$2:$O13136,8,FALSE)</f>
        <v>Si</v>
      </c>
      <c r="K29" s="138" t="str">
        <f>VLOOKUP(E29,VIP!$A$2:$O16710,6,0)</f>
        <v>NO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93" t="s">
        <v>2212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 t="s">
        <v>2669</v>
      </c>
      <c r="C30" s="94">
        <v>44466.226967592593</v>
      </c>
      <c r="D30" s="94" t="s">
        <v>2174</v>
      </c>
      <c r="E30" s="136">
        <v>70</v>
      </c>
      <c r="F30" s="138" t="str">
        <f>VLOOKUP(E30,VIP!$A$2:$O16257,2,0)</f>
        <v>DRBR070</v>
      </c>
      <c r="G30" s="138" t="str">
        <f>VLOOKUP(E30,'LISTADO ATM'!$A$2:$B$900,2,0)</f>
        <v xml:space="preserve">ATM Autoservicio Plaza Lama Zona Oriental </v>
      </c>
      <c r="H30" s="138" t="str">
        <f>VLOOKUP(E30,VIP!$A$2:$O21218,7,FALSE)</f>
        <v>Si</v>
      </c>
      <c r="I30" s="138" t="str">
        <f>VLOOKUP(E30,VIP!$A$2:$O13183,8,FALSE)</f>
        <v>Si</v>
      </c>
      <c r="J30" s="138" t="str">
        <f>VLOOKUP(E30,VIP!$A$2:$O13133,8,FALSE)</f>
        <v>Si</v>
      </c>
      <c r="K30" s="138" t="str">
        <f>VLOOKUP(E30,VIP!$A$2:$O16707,6,0)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93" t="s">
        <v>2212</v>
      </c>
    </row>
    <row r="31" spans="1:17" s="119" customFormat="1" ht="21" customHeight="1" x14ac:dyDescent="0.25">
      <c r="A31" s="138" t="str">
        <f>VLOOKUP(E31,'LISTADO ATM'!$A$2:$C$901,3,0)</f>
        <v>DISTRITO NACIONAL</v>
      </c>
      <c r="B31" s="144">
        <v>3336035837</v>
      </c>
      <c r="C31" s="94">
        <v>44462.512280092589</v>
      </c>
      <c r="D31" s="94" t="s">
        <v>2174</v>
      </c>
      <c r="E31" s="136">
        <v>686</v>
      </c>
      <c r="F31" s="138" t="str">
        <f>VLOOKUP(E31,VIP!$A$2:$O16179,2,0)</f>
        <v>DRBR686</v>
      </c>
      <c r="G31" s="138" t="str">
        <f>VLOOKUP(E31,'LISTADO ATM'!$A$2:$B$900,2,0)</f>
        <v>ATM Autoservicio Oficina Máximo Gómez</v>
      </c>
      <c r="H31" s="138" t="str">
        <f>VLOOKUP(E31,VIP!$A$2:$O21140,7,FALSE)</f>
        <v>Si</v>
      </c>
      <c r="I31" s="138" t="str">
        <f>VLOOKUP(E31,VIP!$A$2:$O13105,8,FALSE)</f>
        <v>Si</v>
      </c>
      <c r="J31" s="138" t="str">
        <f>VLOOKUP(E31,VIP!$A$2:$O13055,8,FALSE)</f>
        <v>Si</v>
      </c>
      <c r="K31" s="138" t="str">
        <f>VLOOKUP(E31,VIP!$A$2:$O16629,6,0)</f>
        <v>NO</v>
      </c>
      <c r="L31" s="143" t="s">
        <v>2629</v>
      </c>
      <c r="M31" s="93" t="s">
        <v>2437</v>
      </c>
      <c r="N31" s="93" t="s">
        <v>2627</v>
      </c>
      <c r="O31" s="138" t="s">
        <v>2445</v>
      </c>
      <c r="P31" s="143"/>
      <c r="Q31" s="134" t="s">
        <v>2629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3336035844</v>
      </c>
      <c r="C32" s="94">
        <v>44462.515370370369</v>
      </c>
      <c r="D32" s="94" t="s">
        <v>2175</v>
      </c>
      <c r="E32" s="136">
        <v>668</v>
      </c>
      <c r="F32" s="138" t="str">
        <f>VLOOKUP(E32,VIP!$A$2:$O16176,2,0)</f>
        <v>DRBR668</v>
      </c>
      <c r="G32" s="138" t="str">
        <f>VLOOKUP(E32,'LISTADO ATM'!$A$2:$B$900,2,0)</f>
        <v>ATM Hospital HEMMI (Santiago)</v>
      </c>
      <c r="H32" s="138" t="str">
        <f>VLOOKUP(E32,VIP!$A$2:$O21137,7,FALSE)</f>
        <v>N/A</v>
      </c>
      <c r="I32" s="138" t="str">
        <f>VLOOKUP(E32,VIP!$A$2:$O13102,8,FALSE)</f>
        <v>N/A</v>
      </c>
      <c r="J32" s="138" t="str">
        <f>VLOOKUP(E32,VIP!$A$2:$O13052,8,FALSE)</f>
        <v>N/A</v>
      </c>
      <c r="K32" s="138" t="str">
        <f>VLOOKUP(E32,VIP!$A$2:$O16626,6,0)</f>
        <v>N/A</v>
      </c>
      <c r="L32" s="143" t="s">
        <v>2629</v>
      </c>
      <c r="M32" s="93" t="s">
        <v>2437</v>
      </c>
      <c r="N32" s="93" t="s">
        <v>2443</v>
      </c>
      <c r="O32" s="138" t="s">
        <v>2628</v>
      </c>
      <c r="P32" s="143"/>
      <c r="Q32" s="134" t="s">
        <v>2629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3336035911</v>
      </c>
      <c r="C33" s="94">
        <v>44462.566307870373</v>
      </c>
      <c r="D33" s="94" t="s">
        <v>2174</v>
      </c>
      <c r="E33" s="136">
        <v>710</v>
      </c>
      <c r="F33" s="138" t="str">
        <f>VLOOKUP(E33,VIP!$A$2:$O16180,2,0)</f>
        <v>DRBR506</v>
      </c>
      <c r="G33" s="138" t="str">
        <f>VLOOKUP(E33,'LISTADO ATM'!$A$2:$B$900,2,0)</f>
        <v xml:space="preserve">ATM S/M Soberano </v>
      </c>
      <c r="H33" s="138" t="str">
        <f>VLOOKUP(E33,VIP!$A$2:$O21141,7,FALSE)</f>
        <v>Si</v>
      </c>
      <c r="I33" s="138" t="str">
        <f>VLOOKUP(E33,VIP!$A$2:$O13106,8,FALSE)</f>
        <v>Si</v>
      </c>
      <c r="J33" s="138" t="str">
        <f>VLOOKUP(E33,VIP!$A$2:$O13056,8,FALSE)</f>
        <v>Si</v>
      </c>
      <c r="K33" s="138" t="str">
        <f>VLOOKUP(E33,VIP!$A$2:$O16630,6,0)</f>
        <v>NO</v>
      </c>
      <c r="L33" s="143" t="s">
        <v>2629</v>
      </c>
      <c r="M33" s="93" t="s">
        <v>2437</v>
      </c>
      <c r="N33" s="93" t="s">
        <v>2627</v>
      </c>
      <c r="O33" s="138" t="s">
        <v>2445</v>
      </c>
      <c r="P33" s="143"/>
      <c r="Q33" s="134" t="s">
        <v>2629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3336035936</v>
      </c>
      <c r="C34" s="94">
        <v>44462.587731481479</v>
      </c>
      <c r="D34" s="94" t="s">
        <v>2174</v>
      </c>
      <c r="E34" s="136">
        <v>685</v>
      </c>
      <c r="F34" s="138" t="str">
        <f>VLOOKUP(E34,VIP!$A$2:$O16178,2,0)</f>
        <v>DRBR685</v>
      </c>
      <c r="G34" s="138" t="str">
        <f>VLOOKUP(E34,'LISTADO ATM'!$A$2:$B$900,2,0)</f>
        <v>ATM Autoservicio UASD</v>
      </c>
      <c r="H34" s="138" t="str">
        <f>VLOOKUP(E34,VIP!$A$2:$O21139,7,FALSE)</f>
        <v>NO</v>
      </c>
      <c r="I34" s="138" t="str">
        <f>VLOOKUP(E34,VIP!$A$2:$O13104,8,FALSE)</f>
        <v>SI</v>
      </c>
      <c r="J34" s="138" t="str">
        <f>VLOOKUP(E34,VIP!$A$2:$O13054,8,FALSE)</f>
        <v>SI</v>
      </c>
      <c r="K34" s="138" t="str">
        <f>VLOOKUP(E34,VIP!$A$2:$O16628,6,0)</f>
        <v>NO</v>
      </c>
      <c r="L34" s="143" t="s">
        <v>2629</v>
      </c>
      <c r="M34" s="93" t="s">
        <v>2437</v>
      </c>
      <c r="N34" s="93" t="s">
        <v>2627</v>
      </c>
      <c r="O34" s="138" t="s">
        <v>2445</v>
      </c>
      <c r="P34" s="143"/>
      <c r="Q34" s="134" t="s">
        <v>2629</v>
      </c>
    </row>
    <row r="35" spans="1:17" s="119" customFormat="1" ht="21" customHeight="1" x14ac:dyDescent="0.25">
      <c r="A35" s="138" t="str">
        <f>VLOOKUP(E35,'LISTADO ATM'!$A$2:$C$901,3,0)</f>
        <v>SUR</v>
      </c>
      <c r="B35" s="144" t="s">
        <v>2671</v>
      </c>
      <c r="C35" s="94">
        <v>44466.224444444444</v>
      </c>
      <c r="D35" s="94" t="s">
        <v>2174</v>
      </c>
      <c r="E35" s="136">
        <v>342</v>
      </c>
      <c r="F35" s="138" t="str">
        <f>VLOOKUP(E35,VIP!$A$2:$O16259,2,0)</f>
        <v>DRBR342</v>
      </c>
      <c r="G35" s="138" t="str">
        <f>VLOOKUP(E35,'LISTADO ATM'!$A$2:$B$900,2,0)</f>
        <v>ATM Oficina Obras Públicas Azua</v>
      </c>
      <c r="H35" s="138" t="str">
        <f>VLOOKUP(E35,VIP!$A$2:$O21220,7,FALSE)</f>
        <v>Si</v>
      </c>
      <c r="I35" s="138" t="str">
        <f>VLOOKUP(E35,VIP!$A$2:$O13185,8,FALSE)</f>
        <v>Si</v>
      </c>
      <c r="J35" s="138" t="str">
        <f>VLOOKUP(E35,VIP!$A$2:$O13135,8,FALSE)</f>
        <v>Si</v>
      </c>
      <c r="K35" s="138" t="str">
        <f>VLOOKUP(E35,VIP!$A$2:$O16709,6,0)</f>
        <v>SI</v>
      </c>
      <c r="L35" s="143" t="s">
        <v>2682</v>
      </c>
      <c r="M35" s="93" t="s">
        <v>2437</v>
      </c>
      <c r="N35" s="93" t="s">
        <v>2443</v>
      </c>
      <c r="O35" s="138" t="s">
        <v>2445</v>
      </c>
      <c r="P35" s="143"/>
      <c r="Q35" s="93" t="s">
        <v>2682</v>
      </c>
    </row>
    <row r="36" spans="1:17" s="119" customFormat="1" ht="21" customHeight="1" x14ac:dyDescent="0.25">
      <c r="A36" s="138" t="str">
        <f>VLOOKUP(E36,'LISTADO ATM'!$A$2:$C$901,3,0)</f>
        <v>SUR</v>
      </c>
      <c r="B36" s="144" t="s">
        <v>2670</v>
      </c>
      <c r="C36" s="94">
        <v>44466.22556712963</v>
      </c>
      <c r="D36" s="94" t="s">
        <v>2174</v>
      </c>
      <c r="E36" s="136">
        <v>48</v>
      </c>
      <c r="F36" s="138" t="str">
        <f>VLOOKUP(E36,VIP!$A$2:$O16258,2,0)</f>
        <v>DRBR048</v>
      </c>
      <c r="G36" s="138" t="str">
        <f>VLOOKUP(E36,'LISTADO ATM'!$A$2:$B$900,2,0)</f>
        <v xml:space="preserve">ATM Autoservicio Neiba I </v>
      </c>
      <c r="H36" s="138" t="str">
        <f>VLOOKUP(E36,VIP!$A$2:$O21219,7,FALSE)</f>
        <v>Si</v>
      </c>
      <c r="I36" s="138" t="str">
        <f>VLOOKUP(E36,VIP!$A$2:$O13184,8,FALSE)</f>
        <v>Si</v>
      </c>
      <c r="J36" s="138" t="str">
        <f>VLOOKUP(E36,VIP!$A$2:$O13134,8,FALSE)</f>
        <v>Si</v>
      </c>
      <c r="K36" s="138" t="str">
        <f>VLOOKUP(E36,VIP!$A$2:$O16708,6,0)</f>
        <v>SI</v>
      </c>
      <c r="L36" s="143" t="s">
        <v>2682</v>
      </c>
      <c r="M36" s="93" t="s">
        <v>2437</v>
      </c>
      <c r="N36" s="93" t="s">
        <v>2443</v>
      </c>
      <c r="O36" s="138" t="s">
        <v>2445</v>
      </c>
      <c r="P36" s="143"/>
      <c r="Q36" s="93" t="s">
        <v>2682</v>
      </c>
    </row>
    <row r="37" spans="1:17" s="119" customFormat="1" ht="21" customHeight="1" x14ac:dyDescent="0.25">
      <c r="A37" s="138" t="str">
        <f>VLOOKUP(E37,'LISTADO ATM'!$A$2:$C$901,3,0)</f>
        <v>DISTRITO NACIONAL</v>
      </c>
      <c r="B37" s="144" t="s">
        <v>2668</v>
      </c>
      <c r="C37" s="94">
        <v>44466.22828703704</v>
      </c>
      <c r="D37" s="94" t="s">
        <v>2174</v>
      </c>
      <c r="E37" s="136">
        <v>238</v>
      </c>
      <c r="F37" s="138" t="str">
        <f>VLOOKUP(E37,VIP!$A$2:$O16256,2,0)</f>
        <v>DRBR238</v>
      </c>
      <c r="G37" s="138" t="str">
        <f>VLOOKUP(E37,'LISTADO ATM'!$A$2:$B$900,2,0)</f>
        <v xml:space="preserve">ATM Multicentro La Sirena Charles de Gaulle </v>
      </c>
      <c r="H37" s="138" t="str">
        <f>VLOOKUP(E37,VIP!$A$2:$O21217,7,FALSE)</f>
        <v>Si</v>
      </c>
      <c r="I37" s="138" t="str">
        <f>VLOOKUP(E37,VIP!$A$2:$O13182,8,FALSE)</f>
        <v>Si</v>
      </c>
      <c r="J37" s="138" t="str">
        <f>VLOOKUP(E37,VIP!$A$2:$O13132,8,FALSE)</f>
        <v>Si</v>
      </c>
      <c r="K37" s="138" t="str">
        <f>VLOOKUP(E37,VIP!$A$2:$O16706,6,0)</f>
        <v>No</v>
      </c>
      <c r="L37" s="143" t="s">
        <v>2682</v>
      </c>
      <c r="M37" s="93" t="s">
        <v>2437</v>
      </c>
      <c r="N37" s="93" t="s">
        <v>2443</v>
      </c>
      <c r="O37" s="138" t="s">
        <v>2445</v>
      </c>
      <c r="P37" s="143"/>
      <c r="Q37" s="93" t="s">
        <v>2682</v>
      </c>
    </row>
    <row r="38" spans="1:17" s="119" customFormat="1" ht="21" customHeight="1" x14ac:dyDescent="0.25">
      <c r="A38" s="138" t="str">
        <f>VLOOKUP(E38,'LISTADO ATM'!$A$2:$C$901,3,0)</f>
        <v>DISTRITO NACIONAL</v>
      </c>
      <c r="B38" s="144">
        <v>3336036298</v>
      </c>
      <c r="C38" s="94">
        <v>44462.783333333333</v>
      </c>
      <c r="D38" s="94" t="s">
        <v>2174</v>
      </c>
      <c r="E38" s="136">
        <v>618</v>
      </c>
      <c r="F38" s="138" t="str">
        <f>VLOOKUP(E38,VIP!$A$2:$O16184,2,0)</f>
        <v>DRBR618</v>
      </c>
      <c r="G38" s="138" t="str">
        <f>VLOOKUP(E38,'LISTADO ATM'!$A$2:$B$900,2,0)</f>
        <v xml:space="preserve">ATM Bienes Nacionales </v>
      </c>
      <c r="H38" s="138" t="str">
        <f>VLOOKUP(E38,VIP!$A$2:$O21145,7,FALSE)</f>
        <v>Si</v>
      </c>
      <c r="I38" s="138" t="str">
        <f>VLOOKUP(E38,VIP!$A$2:$O13110,8,FALSE)</f>
        <v>Si</v>
      </c>
      <c r="J38" s="138" t="str">
        <f>VLOOKUP(E38,VIP!$A$2:$O13060,8,FALSE)</f>
        <v>Si</v>
      </c>
      <c r="K38" s="138" t="str">
        <f>VLOOKUP(E38,VIP!$A$2:$O16634,6,0)</f>
        <v>NO</v>
      </c>
      <c r="L38" s="143" t="s">
        <v>2238</v>
      </c>
      <c r="M38" s="93" t="s">
        <v>2437</v>
      </c>
      <c r="N38" s="93" t="s">
        <v>2443</v>
      </c>
      <c r="O38" s="138" t="s">
        <v>2445</v>
      </c>
      <c r="P38" s="143"/>
      <c r="Q38" s="93" t="s">
        <v>2238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3336036400</v>
      </c>
      <c r="C39" s="94">
        <v>44463.030601851853</v>
      </c>
      <c r="D39" s="94" t="s">
        <v>2174</v>
      </c>
      <c r="E39" s="136">
        <v>568</v>
      </c>
      <c r="F39" s="138" t="str">
        <f>VLOOKUP(E39,VIP!$A$2:$O16183,2,0)</f>
        <v>DRBR01F</v>
      </c>
      <c r="G39" s="138" t="str">
        <f>VLOOKUP(E39,'LISTADO ATM'!$A$2:$B$900,2,0)</f>
        <v xml:space="preserve">ATM Ministerio de Educación </v>
      </c>
      <c r="H39" s="138" t="str">
        <f>VLOOKUP(E39,VIP!$A$2:$O21144,7,FALSE)</f>
        <v>Si</v>
      </c>
      <c r="I39" s="138" t="str">
        <f>VLOOKUP(E39,VIP!$A$2:$O13109,8,FALSE)</f>
        <v>Si</v>
      </c>
      <c r="J39" s="138" t="str">
        <f>VLOOKUP(E39,VIP!$A$2:$O13059,8,FALSE)</f>
        <v>Si</v>
      </c>
      <c r="K39" s="138" t="str">
        <f>VLOOKUP(E39,VIP!$A$2:$O16633,6,0)</f>
        <v>NO</v>
      </c>
      <c r="L39" s="143" t="s">
        <v>2238</v>
      </c>
      <c r="M39" s="93" t="s">
        <v>2437</v>
      </c>
      <c r="N39" s="93" t="s">
        <v>2443</v>
      </c>
      <c r="O39" s="138" t="s">
        <v>2445</v>
      </c>
      <c r="P39" s="143"/>
      <c r="Q39" s="93" t="s">
        <v>2238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3336036892</v>
      </c>
      <c r="C40" s="94">
        <v>44464.679155092592</v>
      </c>
      <c r="D40" s="94" t="s">
        <v>2174</v>
      </c>
      <c r="E40" s="136">
        <v>578</v>
      </c>
      <c r="F40" s="138" t="str">
        <f>VLOOKUP(E40,VIP!$A$2:$O16251,2,0)</f>
        <v>DRBR324</v>
      </c>
      <c r="G40" s="138" t="str">
        <f>VLOOKUP(E40,'LISTADO ATM'!$A$2:$B$900,2,0)</f>
        <v xml:space="preserve">ATM Procuraduría General de la República </v>
      </c>
      <c r="H40" s="138" t="str">
        <f>VLOOKUP(E40,VIP!$A$2:$O21212,7,FALSE)</f>
        <v>Si</v>
      </c>
      <c r="I40" s="138" t="str">
        <f>VLOOKUP(E40,VIP!$A$2:$O13177,8,FALSE)</f>
        <v>No</v>
      </c>
      <c r="J40" s="138" t="str">
        <f>VLOOKUP(E40,VIP!$A$2:$O13127,8,FALSE)</f>
        <v>No</v>
      </c>
      <c r="K40" s="138" t="str">
        <f>VLOOKUP(E40,VIP!$A$2:$O16701,6,0)</f>
        <v>NO</v>
      </c>
      <c r="L40" s="143" t="s">
        <v>2238</v>
      </c>
      <c r="M40" s="93" t="s">
        <v>2437</v>
      </c>
      <c r="N40" s="93" t="s">
        <v>2443</v>
      </c>
      <c r="O40" s="138" t="s">
        <v>2445</v>
      </c>
      <c r="P40" s="143"/>
      <c r="Q40" s="93" t="s">
        <v>2238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3336036906</v>
      </c>
      <c r="C41" s="94">
        <v>44464.686828703707</v>
      </c>
      <c r="D41" s="94" t="s">
        <v>2174</v>
      </c>
      <c r="E41" s="136">
        <v>39</v>
      </c>
      <c r="F41" s="138" t="str">
        <f>VLOOKUP(E41,VIP!$A$2:$O16249,2,0)</f>
        <v>DRBR039</v>
      </c>
      <c r="G41" s="138" t="str">
        <f>VLOOKUP(E41,'LISTADO ATM'!$A$2:$B$900,2,0)</f>
        <v xml:space="preserve">ATM Oficina Ovando </v>
      </c>
      <c r="H41" s="138" t="str">
        <f>VLOOKUP(E41,VIP!$A$2:$O21210,7,FALSE)</f>
        <v>Si</v>
      </c>
      <c r="I41" s="138" t="str">
        <f>VLOOKUP(E41,VIP!$A$2:$O13175,8,FALSE)</f>
        <v>No</v>
      </c>
      <c r="J41" s="138" t="str">
        <f>VLOOKUP(E41,VIP!$A$2:$O13125,8,FALSE)</f>
        <v>No</v>
      </c>
      <c r="K41" s="138" t="str">
        <f>VLOOKUP(E41,VIP!$A$2:$O16699,6,0)</f>
        <v>NO</v>
      </c>
      <c r="L41" s="143" t="s">
        <v>2238</v>
      </c>
      <c r="M41" s="93" t="s">
        <v>2437</v>
      </c>
      <c r="N41" s="93" t="s">
        <v>2443</v>
      </c>
      <c r="O41" s="138" t="s">
        <v>2445</v>
      </c>
      <c r="P41" s="143"/>
      <c r="Q41" s="93" t="s">
        <v>2238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3336036958</v>
      </c>
      <c r="C42" s="94">
        <v>44465.057523148149</v>
      </c>
      <c r="D42" s="94" t="s">
        <v>2174</v>
      </c>
      <c r="E42" s="136">
        <v>622</v>
      </c>
      <c r="F42" s="138" t="str">
        <f>VLOOKUP(E42,VIP!$A$2:$O16249,2,0)</f>
        <v>DRBR622</v>
      </c>
      <c r="G42" s="138" t="str">
        <f>VLOOKUP(E42,'LISTADO ATM'!$A$2:$B$900,2,0)</f>
        <v xml:space="preserve">ATM Ayuntamiento D.N. </v>
      </c>
      <c r="H42" s="138" t="str">
        <f>VLOOKUP(E42,VIP!$A$2:$O21210,7,FALSE)</f>
        <v>Si</v>
      </c>
      <c r="I42" s="138" t="str">
        <f>VLOOKUP(E42,VIP!$A$2:$O13175,8,FALSE)</f>
        <v>Si</v>
      </c>
      <c r="J42" s="138" t="str">
        <f>VLOOKUP(E42,VIP!$A$2:$O13125,8,FALSE)</f>
        <v>Si</v>
      </c>
      <c r="K42" s="138" t="str">
        <f>VLOOKUP(E42,VIP!$A$2:$O16699,6,0)</f>
        <v>NO</v>
      </c>
      <c r="L42" s="143" t="s">
        <v>2238</v>
      </c>
      <c r="M42" s="93" t="s">
        <v>2437</v>
      </c>
      <c r="N42" s="93" t="s">
        <v>2443</v>
      </c>
      <c r="O42" s="138" t="s">
        <v>2445</v>
      </c>
      <c r="P42" s="143"/>
      <c r="Q42" s="93" t="s">
        <v>2238</v>
      </c>
    </row>
    <row r="43" spans="1:17" s="119" customFormat="1" ht="21" customHeight="1" x14ac:dyDescent="0.25">
      <c r="A43" s="138" t="str">
        <f>VLOOKUP(E43,'LISTADO ATM'!$A$2:$C$901,3,0)</f>
        <v>DISTRITO NACIONAL</v>
      </c>
      <c r="B43" s="144">
        <v>3336036966</v>
      </c>
      <c r="C43" s="94">
        <v>44465.265277777777</v>
      </c>
      <c r="D43" s="94" t="s">
        <v>2174</v>
      </c>
      <c r="E43" s="136">
        <v>113</v>
      </c>
      <c r="F43" s="138" t="str">
        <f>VLOOKUP(E43,VIP!$A$2:$O16182,2,0)</f>
        <v>DRBR113</v>
      </c>
      <c r="G43" s="138" t="str">
        <f>VLOOKUP(E43,'LISTADO ATM'!$A$2:$B$900,2,0)</f>
        <v xml:space="preserve">ATM Autoservicio Atalaya del Mar </v>
      </c>
      <c r="H43" s="138" t="str">
        <f>VLOOKUP(E43,VIP!$A$2:$O21143,7,FALSE)</f>
        <v>Si</v>
      </c>
      <c r="I43" s="138" t="str">
        <f>VLOOKUP(E43,VIP!$A$2:$O13108,8,FALSE)</f>
        <v>No</v>
      </c>
      <c r="J43" s="138" t="str">
        <f>VLOOKUP(E43,VIP!$A$2:$O13058,8,FALSE)</f>
        <v>No</v>
      </c>
      <c r="K43" s="138" t="str">
        <f>VLOOKUP(E43,VIP!$A$2:$O16632,6,0)</f>
        <v>NO</v>
      </c>
      <c r="L43" s="143" t="s">
        <v>2238</v>
      </c>
      <c r="M43" s="93" t="s">
        <v>2437</v>
      </c>
      <c r="N43" s="93" t="s">
        <v>2443</v>
      </c>
      <c r="O43" s="138" t="s">
        <v>2445</v>
      </c>
      <c r="P43" s="143"/>
      <c r="Q43" s="93" t="s">
        <v>2238</v>
      </c>
    </row>
    <row r="44" spans="1:17" ht="18" x14ac:dyDescent="0.25">
      <c r="A44" s="138" t="str">
        <f>VLOOKUP(E44,'LISTADO ATM'!$A$2:$C$901,3,0)</f>
        <v>ESTE</v>
      </c>
      <c r="B44" s="144" t="s">
        <v>2664</v>
      </c>
      <c r="C44" s="94">
        <v>44465.612060185187</v>
      </c>
      <c r="D44" s="94" t="s">
        <v>2174</v>
      </c>
      <c r="E44" s="136">
        <v>100</v>
      </c>
      <c r="F44" s="138" t="str">
        <f>VLOOKUP(E44,VIP!$A$2:$O16269,2,0)</f>
        <v>DRBR100</v>
      </c>
      <c r="G44" s="138" t="str">
        <f>VLOOKUP(E44,'LISTADO ATM'!$A$2:$B$900,2,0)</f>
        <v>ATM UASD Higuey</v>
      </c>
      <c r="H44" s="138" t="str">
        <f>VLOOKUP(E44,VIP!$A$2:$O21230,7,FALSE)</f>
        <v>N/A</v>
      </c>
      <c r="I44" s="138" t="str">
        <f>VLOOKUP(E44,VIP!$A$2:$O13195,8,FALSE)</f>
        <v>N/A</v>
      </c>
      <c r="J44" s="138" t="str">
        <f>VLOOKUP(E44,VIP!$A$2:$O13145,8,FALSE)</f>
        <v>N/A</v>
      </c>
      <c r="K44" s="138" t="str">
        <f>VLOOKUP(E44,VIP!$A$2:$O16719,6,0)</f>
        <v>N/A</v>
      </c>
      <c r="L44" s="143" t="s">
        <v>2238</v>
      </c>
      <c r="M44" s="93" t="s">
        <v>2437</v>
      </c>
      <c r="N44" s="93" t="s">
        <v>2443</v>
      </c>
      <c r="O44" s="138" t="s">
        <v>2445</v>
      </c>
      <c r="P44" s="143"/>
      <c r="Q44" s="93" t="s">
        <v>2238</v>
      </c>
    </row>
    <row r="45" spans="1:17" ht="18" x14ac:dyDescent="0.25">
      <c r="A45" s="138" t="str">
        <f>VLOOKUP(E45,'LISTADO ATM'!$A$2:$C$901,3,0)</f>
        <v>ESTE</v>
      </c>
      <c r="B45" s="144" t="s">
        <v>2658</v>
      </c>
      <c r="C45" s="94">
        <v>44465.69458333333</v>
      </c>
      <c r="D45" s="94" t="s">
        <v>2174</v>
      </c>
      <c r="E45" s="136">
        <v>519</v>
      </c>
      <c r="F45" s="138" t="str">
        <f>VLOOKUP(E45,VIP!$A$2:$O16263,2,0)</f>
        <v>DRBR519</v>
      </c>
      <c r="G45" s="138" t="str">
        <f>VLOOKUP(E45,'LISTADO ATM'!$A$2:$B$900,2,0)</f>
        <v xml:space="preserve">ATM Plaza Estrella (Bávaro) </v>
      </c>
      <c r="H45" s="138" t="str">
        <f>VLOOKUP(E45,VIP!$A$2:$O21224,7,FALSE)</f>
        <v>Si</v>
      </c>
      <c r="I45" s="138" t="str">
        <f>VLOOKUP(E45,VIP!$A$2:$O13189,8,FALSE)</f>
        <v>Si</v>
      </c>
      <c r="J45" s="138" t="str">
        <f>VLOOKUP(E45,VIP!$A$2:$O13139,8,FALSE)</f>
        <v>Si</v>
      </c>
      <c r="K45" s="138" t="str">
        <f>VLOOKUP(E45,VIP!$A$2:$O16713,6,0)</f>
        <v>NO</v>
      </c>
      <c r="L45" s="143" t="s">
        <v>2238</v>
      </c>
      <c r="M45" s="93" t="s">
        <v>2437</v>
      </c>
      <c r="N45" s="93" t="s">
        <v>2443</v>
      </c>
      <c r="O45" s="138" t="s">
        <v>2445</v>
      </c>
      <c r="P45" s="143"/>
      <c r="Q45" s="93" t="s">
        <v>2238</v>
      </c>
    </row>
    <row r="46" spans="1:17" ht="18" x14ac:dyDescent="0.25">
      <c r="A46" s="138" t="str">
        <f>VLOOKUP(E46,'LISTADO ATM'!$A$2:$C$901,3,0)</f>
        <v>NORTE</v>
      </c>
      <c r="B46" s="144" t="s">
        <v>2652</v>
      </c>
      <c r="C46" s="94">
        <v>44465.773611111108</v>
      </c>
      <c r="D46" s="94" t="s">
        <v>2175</v>
      </c>
      <c r="E46" s="136">
        <v>874</v>
      </c>
      <c r="F46" s="138" t="str">
        <f>VLOOKUP(E46,VIP!$A$2:$O16257,2,0)</f>
        <v>DRBR874</v>
      </c>
      <c r="G46" s="138" t="str">
        <f>VLOOKUP(E46,'LISTADO ATM'!$A$2:$B$900,2,0)</f>
        <v xml:space="preserve">ATM Zona Franca Esperanza II (Mao) </v>
      </c>
      <c r="H46" s="138" t="str">
        <f>VLOOKUP(E46,VIP!$A$2:$O21218,7,FALSE)</f>
        <v>Si</v>
      </c>
      <c r="I46" s="138" t="str">
        <f>VLOOKUP(E46,VIP!$A$2:$O13183,8,FALSE)</f>
        <v>Si</v>
      </c>
      <c r="J46" s="138" t="str">
        <f>VLOOKUP(E46,VIP!$A$2:$O13133,8,FALSE)</f>
        <v>Si</v>
      </c>
      <c r="K46" s="138" t="str">
        <f>VLOOKUP(E46,VIP!$A$2:$O16707,6,0)</f>
        <v>NO</v>
      </c>
      <c r="L46" s="143" t="s">
        <v>2238</v>
      </c>
      <c r="M46" s="93" t="s">
        <v>2437</v>
      </c>
      <c r="N46" s="93" t="s">
        <v>2443</v>
      </c>
      <c r="O46" s="138" t="s">
        <v>2628</v>
      </c>
      <c r="P46" s="143"/>
      <c r="Q46" s="93" t="s">
        <v>2238</v>
      </c>
    </row>
    <row r="47" spans="1:17" ht="18" x14ac:dyDescent="0.25">
      <c r="A47" s="138" t="str">
        <f>VLOOKUP(E47,'LISTADO ATM'!$A$2:$C$901,3,0)</f>
        <v>DISTRITO NACIONAL</v>
      </c>
      <c r="B47" s="144" t="s">
        <v>2650</v>
      </c>
      <c r="C47" s="94">
        <v>44465.77925925926</v>
      </c>
      <c r="D47" s="94" t="s">
        <v>2174</v>
      </c>
      <c r="E47" s="136">
        <v>375</v>
      </c>
      <c r="F47" s="138" t="str">
        <f>VLOOKUP(E47,VIP!$A$2:$O16255,2,0)</f>
        <v>DRBR375</v>
      </c>
      <c r="G47" s="138" t="str">
        <f>VLOOKUP(E47,'LISTADO ATM'!$A$2:$B$900,2,0)</f>
        <v>ATM Base Naval Las Caletas</v>
      </c>
      <c r="H47" s="138" t="str">
        <f>VLOOKUP(E47,VIP!$A$2:$O21216,7,FALSE)</f>
        <v>N/A</v>
      </c>
      <c r="I47" s="138" t="str">
        <f>VLOOKUP(E47,VIP!$A$2:$O13181,8,FALSE)</f>
        <v>N/A</v>
      </c>
      <c r="J47" s="138" t="str">
        <f>VLOOKUP(E47,VIP!$A$2:$O13131,8,FALSE)</f>
        <v>N/A</v>
      </c>
      <c r="K47" s="138" t="str">
        <f>VLOOKUP(E47,VIP!$A$2:$O16705,6,0)</f>
        <v>N/A</v>
      </c>
      <c r="L47" s="143" t="s">
        <v>2238</v>
      </c>
      <c r="M47" s="93" t="s">
        <v>2437</v>
      </c>
      <c r="N47" s="93" t="s">
        <v>2443</v>
      </c>
      <c r="O47" s="138" t="s">
        <v>2445</v>
      </c>
      <c r="P47" s="143"/>
      <c r="Q47" s="93" t="s">
        <v>2238</v>
      </c>
    </row>
    <row r="48" spans="1:17" ht="18" x14ac:dyDescent="0.25">
      <c r="A48" s="138" t="str">
        <f>VLOOKUP(E48,'LISTADO ATM'!$A$2:$C$901,3,0)</f>
        <v>ESTE</v>
      </c>
      <c r="B48" s="144" t="s">
        <v>2677</v>
      </c>
      <c r="C48" s="94">
        <v>44466.146238425928</v>
      </c>
      <c r="D48" s="94" t="s">
        <v>2174</v>
      </c>
      <c r="E48" s="136">
        <v>822</v>
      </c>
      <c r="F48" s="138" t="str">
        <f>VLOOKUP(E48,VIP!$A$2:$O16265,2,0)</f>
        <v>DRBR822</v>
      </c>
      <c r="G48" s="138" t="str">
        <f>VLOOKUP(E48,'LISTADO ATM'!$A$2:$B$900,2,0)</f>
        <v xml:space="preserve">ATM INDUSPALMA </v>
      </c>
      <c r="H48" s="138" t="str">
        <f>VLOOKUP(E48,VIP!$A$2:$O21226,7,FALSE)</f>
        <v>Si</v>
      </c>
      <c r="I48" s="138" t="str">
        <f>VLOOKUP(E48,VIP!$A$2:$O13191,8,FALSE)</f>
        <v>Si</v>
      </c>
      <c r="J48" s="138" t="str">
        <f>VLOOKUP(E48,VIP!$A$2:$O13141,8,FALSE)</f>
        <v>Si</v>
      </c>
      <c r="K48" s="138" t="str">
        <f>VLOOKUP(E48,VIP!$A$2:$O16715,6,0)</f>
        <v>NO</v>
      </c>
      <c r="L48" s="143" t="s">
        <v>2238</v>
      </c>
      <c r="M48" s="93" t="s">
        <v>2437</v>
      </c>
      <c r="N48" s="93" t="s">
        <v>2443</v>
      </c>
      <c r="O48" s="138" t="s">
        <v>2445</v>
      </c>
      <c r="P48" s="143"/>
      <c r="Q48" s="93" t="s">
        <v>2238</v>
      </c>
    </row>
    <row r="49" spans="1:17" ht="18" x14ac:dyDescent="0.25">
      <c r="A49" s="138" t="str">
        <f>VLOOKUP(E49,'LISTADO ATM'!$A$2:$C$901,3,0)</f>
        <v>DISTRITO NACIONAL</v>
      </c>
      <c r="B49" s="144" t="s">
        <v>2676</v>
      </c>
      <c r="C49" s="94">
        <v>44466.147233796299</v>
      </c>
      <c r="D49" s="94" t="s">
        <v>2175</v>
      </c>
      <c r="E49" s="136">
        <v>690</v>
      </c>
      <c r="F49" s="138" t="str">
        <f>VLOOKUP(E49,VIP!$A$2:$O16264,2,0)</f>
        <v>DRBR690</v>
      </c>
      <c r="G49" s="138" t="str">
        <f>VLOOKUP(E49,'LISTADO ATM'!$A$2:$B$900,2,0)</f>
        <v>ATM Eco Petroleo Esperanza</v>
      </c>
      <c r="H49" s="138" t="str">
        <f>VLOOKUP(E49,VIP!$A$2:$O21225,7,FALSE)</f>
        <v>Si</v>
      </c>
      <c r="I49" s="138" t="str">
        <f>VLOOKUP(E49,VIP!$A$2:$O13190,8,FALSE)</f>
        <v>Si</v>
      </c>
      <c r="J49" s="138" t="str">
        <f>VLOOKUP(E49,VIP!$A$2:$O13140,8,FALSE)</f>
        <v>Si</v>
      </c>
      <c r="K49" s="138" t="str">
        <f>VLOOKUP(E49,VIP!$A$2:$O16714,6,0)</f>
        <v>NO</v>
      </c>
      <c r="L49" s="143" t="s">
        <v>2238</v>
      </c>
      <c r="M49" s="93" t="s">
        <v>2437</v>
      </c>
      <c r="N49" s="93" t="s">
        <v>2443</v>
      </c>
      <c r="O49" s="138" t="s">
        <v>2628</v>
      </c>
      <c r="P49" s="143"/>
      <c r="Q49" s="93" t="s">
        <v>2238</v>
      </c>
    </row>
    <row r="50" spans="1:17" ht="18" x14ac:dyDescent="0.25">
      <c r="A50" s="138" t="str">
        <f>VLOOKUP(E50,'LISTADO ATM'!$A$2:$C$901,3,0)</f>
        <v>DISTRITO NACIONAL</v>
      </c>
      <c r="B50" s="144" t="s">
        <v>2675</v>
      </c>
      <c r="C50" s="94">
        <v>44466.149375000001</v>
      </c>
      <c r="D50" s="94" t="s">
        <v>2174</v>
      </c>
      <c r="E50" s="136">
        <v>671</v>
      </c>
      <c r="F50" s="138" t="str">
        <f>VLOOKUP(E50,VIP!$A$2:$O16263,2,0)</f>
        <v>DRBR671</v>
      </c>
      <c r="G50" s="138" t="str">
        <f>VLOOKUP(E50,'LISTADO ATM'!$A$2:$B$900,2,0)</f>
        <v>ATM Ayuntamiento Sto. Dgo. Norte</v>
      </c>
      <c r="H50" s="138" t="str">
        <f>VLOOKUP(E50,VIP!$A$2:$O21224,7,FALSE)</f>
        <v>Si</v>
      </c>
      <c r="I50" s="138" t="str">
        <f>VLOOKUP(E50,VIP!$A$2:$O13189,8,FALSE)</f>
        <v>Si</v>
      </c>
      <c r="J50" s="138" t="str">
        <f>VLOOKUP(E50,VIP!$A$2:$O13139,8,FALSE)</f>
        <v>Si</v>
      </c>
      <c r="K50" s="138" t="str">
        <f>VLOOKUP(E50,VIP!$A$2:$O16713,6,0)</f>
        <v>NO</v>
      </c>
      <c r="L50" s="143" t="s">
        <v>2238</v>
      </c>
      <c r="M50" s="93" t="s">
        <v>2437</v>
      </c>
      <c r="N50" s="93" t="s">
        <v>2443</v>
      </c>
      <c r="O50" s="138" t="s">
        <v>2445</v>
      </c>
      <c r="P50" s="143"/>
      <c r="Q50" s="93" t="s">
        <v>2238</v>
      </c>
    </row>
    <row r="51" spans="1:17" ht="18" x14ac:dyDescent="0.25">
      <c r="A51" s="138" t="str">
        <f>VLOOKUP(E51,'LISTADO ATM'!$A$2:$C$901,3,0)</f>
        <v>ESTE</v>
      </c>
      <c r="B51" s="144" t="s">
        <v>2674</v>
      </c>
      <c r="C51" s="94">
        <v>44466.150173611109</v>
      </c>
      <c r="D51" s="94" t="s">
        <v>2174</v>
      </c>
      <c r="E51" s="136">
        <v>472</v>
      </c>
      <c r="F51" s="138" t="str">
        <f>VLOOKUP(E51,VIP!$A$2:$O16262,2,0)</f>
        <v>DRBRA72</v>
      </c>
      <c r="G51" s="138" t="str">
        <f>VLOOKUP(E51,'LISTADO ATM'!$A$2:$B$900,2,0)</f>
        <v>ATM Ayuntamiento Ramon Santana</v>
      </c>
      <c r="H51" s="138" t="str">
        <f>VLOOKUP(E51,VIP!$A$2:$O21223,7,FALSE)</f>
        <v>Si</v>
      </c>
      <c r="I51" s="138" t="str">
        <f>VLOOKUP(E51,VIP!$A$2:$O13188,8,FALSE)</f>
        <v>Si</v>
      </c>
      <c r="J51" s="138" t="str">
        <f>VLOOKUP(E51,VIP!$A$2:$O13138,8,FALSE)</f>
        <v>Si</v>
      </c>
      <c r="K51" s="138" t="str">
        <f>VLOOKUP(E51,VIP!$A$2:$O16712,6,0)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93" t="s">
        <v>2238</v>
      </c>
    </row>
    <row r="52" spans="1:17" ht="18" x14ac:dyDescent="0.25">
      <c r="A52" s="138" t="str">
        <f>VLOOKUP(E52,'LISTADO ATM'!$A$2:$C$901,3,0)</f>
        <v>DISTRITO NACIONAL</v>
      </c>
      <c r="B52" s="144">
        <v>3336036936</v>
      </c>
      <c r="C52" s="94">
        <v>44464.72755787037</v>
      </c>
      <c r="D52" s="94" t="s">
        <v>2440</v>
      </c>
      <c r="E52" s="136">
        <v>26</v>
      </c>
      <c r="F52" s="138" t="str">
        <f>VLOOKUP(E52,VIP!$A$2:$O16242,2,0)</f>
        <v>DRBR221</v>
      </c>
      <c r="G52" s="138" t="str">
        <f>VLOOKUP(E52,'LISTADO ATM'!$A$2:$B$900,2,0)</f>
        <v>ATM S/M Jumbo San Isidro</v>
      </c>
      <c r="H52" s="138" t="str">
        <f>VLOOKUP(E52,VIP!$A$2:$O21203,7,FALSE)</f>
        <v>Si</v>
      </c>
      <c r="I52" s="138" t="str">
        <f>VLOOKUP(E52,VIP!$A$2:$O13168,8,FALSE)</f>
        <v>Si</v>
      </c>
      <c r="J52" s="138" t="str">
        <f>VLOOKUP(E52,VIP!$A$2:$O13118,8,FALSE)</f>
        <v>Si</v>
      </c>
      <c r="K52" s="138" t="str">
        <f>VLOOKUP(E52,VIP!$A$2:$O16692,6,0)</f>
        <v>NO</v>
      </c>
      <c r="L52" s="143" t="s">
        <v>2633</v>
      </c>
      <c r="M52" s="93" t="s">
        <v>2437</v>
      </c>
      <c r="N52" s="93" t="s">
        <v>2443</v>
      </c>
      <c r="O52" s="138" t="s">
        <v>2444</v>
      </c>
      <c r="P52" s="143"/>
      <c r="Q52" s="93" t="s">
        <v>2633</v>
      </c>
    </row>
    <row r="53" spans="1:17" ht="18" x14ac:dyDescent="0.25">
      <c r="A53" s="138" t="str">
        <f>VLOOKUP(E53,'LISTADO ATM'!$A$2:$C$901,3,0)</f>
        <v>ESTE</v>
      </c>
      <c r="B53" s="144">
        <v>3336036940</v>
      </c>
      <c r="C53" s="94">
        <v>44464.796759259261</v>
      </c>
      <c r="D53" s="94" t="s">
        <v>2459</v>
      </c>
      <c r="E53" s="136">
        <v>429</v>
      </c>
      <c r="F53" s="138" t="str">
        <f>VLOOKUP(E53,VIP!$A$2:$O16257,2,0)</f>
        <v>DRBR429</v>
      </c>
      <c r="G53" s="138" t="str">
        <f>VLOOKUP(E53,'LISTADO ATM'!$A$2:$B$900,2,0)</f>
        <v xml:space="preserve">ATM Oficina Jumbo La Romana </v>
      </c>
      <c r="H53" s="138" t="str">
        <f>VLOOKUP(E53,VIP!$A$2:$O21218,7,FALSE)</f>
        <v>Si</v>
      </c>
      <c r="I53" s="138" t="str">
        <f>VLOOKUP(E53,VIP!$A$2:$O13183,8,FALSE)</f>
        <v>Si</v>
      </c>
      <c r="J53" s="138" t="str">
        <f>VLOOKUP(E53,VIP!$A$2:$O13133,8,FALSE)</f>
        <v>Si</v>
      </c>
      <c r="K53" s="138" t="str">
        <f>VLOOKUP(E53,VIP!$A$2:$O16707,6,0)</f>
        <v>NO</v>
      </c>
      <c r="L53" s="143" t="s">
        <v>2633</v>
      </c>
      <c r="M53" s="93" t="s">
        <v>2437</v>
      </c>
      <c r="N53" s="93" t="s">
        <v>2443</v>
      </c>
      <c r="O53" s="138" t="s">
        <v>2614</v>
      </c>
      <c r="P53" s="143"/>
      <c r="Q53" s="93" t="s">
        <v>2633</v>
      </c>
    </row>
    <row r="54" spans="1:17" ht="18" x14ac:dyDescent="0.25">
      <c r="A54" s="138" t="str">
        <f>VLOOKUP(E54,'LISTADO ATM'!$A$2:$C$901,3,0)</f>
        <v>NORTE</v>
      </c>
      <c r="B54" s="144" t="s">
        <v>2680</v>
      </c>
      <c r="C54" s="94">
        <v>44465.999351851853</v>
      </c>
      <c r="D54" s="94" t="s">
        <v>2459</v>
      </c>
      <c r="E54" s="136">
        <v>171</v>
      </c>
      <c r="F54" s="138" t="str">
        <f>VLOOKUP(E54,VIP!$A$2:$O16268,2,0)</f>
        <v>DRBR171</v>
      </c>
      <c r="G54" s="138" t="str">
        <f>VLOOKUP(E54,'LISTADO ATM'!$A$2:$B$900,2,0)</f>
        <v xml:space="preserve">ATM Oficina Moca </v>
      </c>
      <c r="H54" s="138" t="str">
        <f>VLOOKUP(E54,VIP!$A$2:$O21229,7,FALSE)</f>
        <v>Si</v>
      </c>
      <c r="I54" s="138" t="str">
        <f>VLOOKUP(E54,VIP!$A$2:$O13194,8,FALSE)</f>
        <v>Si</v>
      </c>
      <c r="J54" s="138" t="str">
        <f>VLOOKUP(E54,VIP!$A$2:$O13144,8,FALSE)</f>
        <v>Si</v>
      </c>
      <c r="K54" s="138" t="str">
        <f>VLOOKUP(E54,VIP!$A$2:$O16718,6,0)</f>
        <v>NO</v>
      </c>
      <c r="L54" s="143" t="s">
        <v>2633</v>
      </c>
      <c r="M54" s="93" t="s">
        <v>2437</v>
      </c>
      <c r="N54" s="93" t="s">
        <v>2443</v>
      </c>
      <c r="O54" s="138" t="s">
        <v>2630</v>
      </c>
      <c r="P54" s="143"/>
      <c r="Q54" s="93" t="s">
        <v>2633</v>
      </c>
    </row>
    <row r="55" spans="1:17" ht="18" x14ac:dyDescent="0.25">
      <c r="A55" s="138" t="str">
        <f>VLOOKUP(E55,'LISTADO ATM'!$A$2:$C$901,3,0)</f>
        <v>NORTE</v>
      </c>
      <c r="B55" s="144" t="s">
        <v>2678</v>
      </c>
      <c r="C55" s="94">
        <v>44466.006909722222</v>
      </c>
      <c r="D55" s="94" t="s">
        <v>2612</v>
      </c>
      <c r="E55" s="136">
        <v>413</v>
      </c>
      <c r="F55" s="138" t="str">
        <f>VLOOKUP(E55,VIP!$A$2:$O16266,2,0)</f>
        <v>DRBR413</v>
      </c>
      <c r="G55" s="138" t="str">
        <f>VLOOKUP(E55,'LISTADO ATM'!$A$2:$B$900,2,0)</f>
        <v xml:space="preserve">ATM UNP Las Galeras Samaná </v>
      </c>
      <c r="H55" s="138" t="str">
        <f>VLOOKUP(E55,VIP!$A$2:$O21227,7,FALSE)</f>
        <v>Si</v>
      </c>
      <c r="I55" s="138" t="str">
        <f>VLOOKUP(E55,VIP!$A$2:$O13192,8,FALSE)</f>
        <v>Si</v>
      </c>
      <c r="J55" s="138" t="str">
        <f>VLOOKUP(E55,VIP!$A$2:$O13142,8,FALSE)</f>
        <v>Si</v>
      </c>
      <c r="K55" s="138" t="str">
        <f>VLOOKUP(E55,VIP!$A$2:$O16716,6,0)</f>
        <v>NO</v>
      </c>
      <c r="L55" s="143" t="s">
        <v>2633</v>
      </c>
      <c r="M55" s="93" t="s">
        <v>2437</v>
      </c>
      <c r="N55" s="93" t="s">
        <v>2443</v>
      </c>
      <c r="O55" s="138" t="s">
        <v>2613</v>
      </c>
      <c r="P55" s="143"/>
      <c r="Q55" s="93" t="s">
        <v>2633</v>
      </c>
    </row>
    <row r="56" spans="1:17" ht="18" x14ac:dyDescent="0.25">
      <c r="A56" s="138" t="str">
        <f>VLOOKUP(E56,'LISTADO ATM'!$A$2:$C$901,3,0)</f>
        <v>DISTRITO NACIONAL</v>
      </c>
      <c r="B56" s="144">
        <v>3336032435</v>
      </c>
      <c r="C56" s="94">
        <v>44460.393321759257</v>
      </c>
      <c r="D56" s="94" t="s">
        <v>2440</v>
      </c>
      <c r="E56" s="136">
        <v>818</v>
      </c>
      <c r="F56" s="138" t="str">
        <f>VLOOKUP(E56,VIP!$A$2:$O16197,2,0)</f>
        <v>DRBR818</v>
      </c>
      <c r="G56" s="138" t="str">
        <f>VLOOKUP(E56,'LISTADO ATM'!$A$2:$B$900,2,0)</f>
        <v xml:space="preserve">ATM Juridicción Inmobiliaria </v>
      </c>
      <c r="H56" s="138" t="str">
        <f>VLOOKUP(E56,VIP!$A$2:$O21158,7,FALSE)</f>
        <v>No</v>
      </c>
      <c r="I56" s="138" t="str">
        <f>VLOOKUP(E56,VIP!$A$2:$O13123,8,FALSE)</f>
        <v>No</v>
      </c>
      <c r="J56" s="138" t="str">
        <f>VLOOKUP(E56,VIP!$A$2:$O13073,8,FALSE)</f>
        <v>No</v>
      </c>
      <c r="K56" s="138" t="str">
        <f>VLOOKUP(E56,VIP!$A$2:$O16647,6,0)</f>
        <v>NO</v>
      </c>
      <c r="L56" s="143" t="s">
        <v>2625</v>
      </c>
      <c r="M56" s="93" t="s">
        <v>2437</v>
      </c>
      <c r="N56" s="93" t="s">
        <v>2635</v>
      </c>
      <c r="O56" s="138" t="s">
        <v>2444</v>
      </c>
      <c r="P56" s="143"/>
      <c r="Q56" s="134" t="s">
        <v>2625</v>
      </c>
    </row>
    <row r="57" spans="1:17" ht="18" x14ac:dyDescent="0.25">
      <c r="A57" s="138" t="str">
        <f>VLOOKUP(E57,'LISTADO ATM'!$A$2:$C$901,3,0)</f>
        <v>DISTRITO NACIONAL</v>
      </c>
      <c r="B57" s="144">
        <v>3336036613</v>
      </c>
      <c r="C57" s="94">
        <v>44464.142511574071</v>
      </c>
      <c r="D57" s="94" t="s">
        <v>2440</v>
      </c>
      <c r="E57" s="136">
        <v>949</v>
      </c>
      <c r="F57" s="138" t="str">
        <f>VLOOKUP(E57,VIP!$A$2:$O16199,2,0)</f>
        <v>DRBR23D</v>
      </c>
      <c r="G57" s="138" t="str">
        <f>VLOOKUP(E57,'LISTADO ATM'!$A$2:$B$900,2,0)</f>
        <v xml:space="preserve">ATM S/M Bravo San Isidro Coral Mall </v>
      </c>
      <c r="H57" s="138" t="str">
        <f>VLOOKUP(E57,VIP!$A$2:$O21160,7,FALSE)</f>
        <v>Si</v>
      </c>
      <c r="I57" s="138" t="str">
        <f>VLOOKUP(E57,VIP!$A$2:$O13125,8,FALSE)</f>
        <v>No</v>
      </c>
      <c r="J57" s="138" t="str">
        <f>VLOOKUP(E57,VIP!$A$2:$O13075,8,FALSE)</f>
        <v>No</v>
      </c>
      <c r="K57" s="138" t="str">
        <f>VLOOKUP(E57,VIP!$A$2:$O16649,6,0)</f>
        <v>NO</v>
      </c>
      <c r="L57" s="143" t="s">
        <v>2625</v>
      </c>
      <c r="M57" s="93" t="s">
        <v>2437</v>
      </c>
      <c r="N57" s="93" t="s">
        <v>2443</v>
      </c>
      <c r="O57" s="138" t="s">
        <v>2444</v>
      </c>
      <c r="P57" s="143"/>
      <c r="Q57" s="134" t="s">
        <v>2625</v>
      </c>
    </row>
    <row r="58" spans="1:17" ht="18" x14ac:dyDescent="0.25">
      <c r="A58" s="138" t="str">
        <f>VLOOKUP(E58,'LISTADO ATM'!$A$2:$C$901,3,0)</f>
        <v>NORTE</v>
      </c>
      <c r="B58" s="144">
        <v>3336036855</v>
      </c>
      <c r="C58" s="94">
        <v>44464.594131944446</v>
      </c>
      <c r="D58" s="94" t="s">
        <v>2459</v>
      </c>
      <c r="E58" s="136">
        <v>956</v>
      </c>
      <c r="F58" s="138" t="str">
        <f>VLOOKUP(E58,VIP!$A$2:$O16242,2,0)</f>
        <v>DRBR956</v>
      </c>
      <c r="G58" s="138" t="str">
        <f>VLOOKUP(E58,'LISTADO ATM'!$A$2:$B$900,2,0)</f>
        <v xml:space="preserve">ATM Autoservicio El Jaya (SFM) </v>
      </c>
      <c r="H58" s="138" t="str">
        <f>VLOOKUP(E58,VIP!$A$2:$O21203,7,FALSE)</f>
        <v>Si</v>
      </c>
      <c r="I58" s="138" t="str">
        <f>VLOOKUP(E58,VIP!$A$2:$O13168,8,FALSE)</f>
        <v>Si</v>
      </c>
      <c r="J58" s="138" t="str">
        <f>VLOOKUP(E58,VIP!$A$2:$O13118,8,FALSE)</f>
        <v>Si</v>
      </c>
      <c r="K58" s="138" t="str">
        <f>VLOOKUP(E58,VIP!$A$2:$O16692,6,0)</f>
        <v>NO</v>
      </c>
      <c r="L58" s="143" t="s">
        <v>2625</v>
      </c>
      <c r="M58" s="93" t="s">
        <v>2437</v>
      </c>
      <c r="N58" s="93" t="s">
        <v>2443</v>
      </c>
      <c r="O58" s="138" t="s">
        <v>2614</v>
      </c>
      <c r="P58" s="143"/>
      <c r="Q58" s="93" t="s">
        <v>2625</v>
      </c>
    </row>
    <row r="59" spans="1:17" ht="18" x14ac:dyDescent="0.25">
      <c r="A59" s="138" t="str">
        <f>VLOOKUP(E59,'LISTADO ATM'!$A$2:$C$901,3,0)</f>
        <v>ESTE</v>
      </c>
      <c r="B59" s="144" t="s">
        <v>2679</v>
      </c>
      <c r="C59" s="94">
        <v>44466.001157407409</v>
      </c>
      <c r="D59" s="94" t="s">
        <v>2440</v>
      </c>
      <c r="E59" s="136">
        <v>214</v>
      </c>
      <c r="F59" s="138" t="str">
        <f>VLOOKUP(E59,VIP!$A$2:$O16267,2,0)</f>
        <v>DRBR214</v>
      </c>
      <c r="G59" s="138" t="str">
        <f>VLOOKUP(E59,'LISTADO ATM'!$A$2:$B$900,2,0)</f>
        <v>ATM S/M Ole Bavaro</v>
      </c>
      <c r="H59" s="138" t="str">
        <f>VLOOKUP(E59,VIP!$A$2:$O21228,7,FALSE)</f>
        <v>SI</v>
      </c>
      <c r="I59" s="138" t="str">
        <f>VLOOKUP(E59,VIP!$A$2:$O13193,8,FALSE)</f>
        <v>SI</v>
      </c>
      <c r="J59" s="138" t="str">
        <f>VLOOKUP(E59,VIP!$A$2:$O13143,8,FALSE)</f>
        <v>SI</v>
      </c>
      <c r="K59" s="138" t="str">
        <f>VLOOKUP(E59,VIP!$A$2:$O16717,6,0)</f>
        <v>NO</v>
      </c>
      <c r="L59" s="143" t="s">
        <v>2625</v>
      </c>
      <c r="M59" s="93" t="s">
        <v>2437</v>
      </c>
      <c r="N59" s="93" t="s">
        <v>2443</v>
      </c>
      <c r="O59" s="138" t="s">
        <v>2444</v>
      </c>
      <c r="P59" s="143"/>
      <c r="Q59" s="93" t="s">
        <v>2625</v>
      </c>
    </row>
    <row r="60" spans="1:17" ht="18" x14ac:dyDescent="0.25">
      <c r="A60" s="138" t="str">
        <f>VLOOKUP(E60,'LISTADO ATM'!$A$2:$C$901,3,0)</f>
        <v>NORTE</v>
      </c>
      <c r="B60" s="144" t="s">
        <v>2646</v>
      </c>
      <c r="C60" s="94">
        <v>44465.800416666665</v>
      </c>
      <c r="D60" s="94" t="s">
        <v>2612</v>
      </c>
      <c r="E60" s="136">
        <v>88</v>
      </c>
      <c r="F60" s="138" t="str">
        <f>VLOOKUP(E60,VIP!$A$2:$O16251,2,0)</f>
        <v>DRBR088</v>
      </c>
      <c r="G60" s="138" t="str">
        <f>VLOOKUP(E60,'LISTADO ATM'!$A$2:$B$900,2,0)</f>
        <v xml:space="preserve">ATM S/M La Fuente (Santiago) </v>
      </c>
      <c r="H60" s="138" t="str">
        <f>VLOOKUP(E60,VIP!$A$2:$O21212,7,FALSE)</f>
        <v>Si</v>
      </c>
      <c r="I60" s="138" t="str">
        <f>VLOOKUP(E60,VIP!$A$2:$O13177,8,FALSE)</f>
        <v>Si</v>
      </c>
      <c r="J60" s="138" t="str">
        <f>VLOOKUP(E60,VIP!$A$2:$O13127,8,FALSE)</f>
        <v>Si</v>
      </c>
      <c r="K60" s="138" t="str">
        <f>VLOOKUP(E60,VIP!$A$2:$O16701,6,0)</f>
        <v>NO</v>
      </c>
      <c r="L60" s="143" t="s">
        <v>2665</v>
      </c>
      <c r="M60" s="93" t="s">
        <v>2437</v>
      </c>
      <c r="N60" s="93" t="s">
        <v>2443</v>
      </c>
      <c r="O60" s="138" t="s">
        <v>2613</v>
      </c>
      <c r="P60" s="143"/>
      <c r="Q60" s="93" t="s">
        <v>2665</v>
      </c>
    </row>
    <row r="61" spans="1:17" ht="18" x14ac:dyDescent="0.25">
      <c r="A61" s="138" t="str">
        <f>VLOOKUP(E61,'LISTADO ATM'!$A$2:$C$901,3,0)</f>
        <v>DISTRITO NACIONAL</v>
      </c>
      <c r="B61" s="144">
        <v>3336035700</v>
      </c>
      <c r="C61" s="94">
        <v>44462.467581018522</v>
      </c>
      <c r="D61" s="94" t="s">
        <v>2440</v>
      </c>
      <c r="E61" s="136">
        <v>620</v>
      </c>
      <c r="F61" s="138" t="str">
        <f>VLOOKUP(E61,VIP!$A$2:$O16207,2,0)</f>
        <v>DRBR620</v>
      </c>
      <c r="G61" s="138" t="str">
        <f>VLOOKUP(E61,'LISTADO ATM'!$A$2:$B$900,2,0)</f>
        <v xml:space="preserve">ATM Ministerio de Medio Ambiente </v>
      </c>
      <c r="H61" s="138" t="str">
        <f>VLOOKUP(E61,VIP!$A$2:$O21168,7,FALSE)</f>
        <v>Si</v>
      </c>
      <c r="I61" s="138" t="str">
        <f>VLOOKUP(E61,VIP!$A$2:$O13133,8,FALSE)</f>
        <v>No</v>
      </c>
      <c r="J61" s="138" t="str">
        <f>VLOOKUP(E61,VIP!$A$2:$O13083,8,FALSE)</f>
        <v>No</v>
      </c>
      <c r="K61" s="138" t="str">
        <f>VLOOKUP(E61,VIP!$A$2:$O16657,6,0)</f>
        <v>NO</v>
      </c>
      <c r="L61" s="143" t="s">
        <v>2433</v>
      </c>
      <c r="M61" s="93" t="s">
        <v>2437</v>
      </c>
      <c r="N61" s="93" t="s">
        <v>2635</v>
      </c>
      <c r="O61" s="138" t="s">
        <v>2444</v>
      </c>
      <c r="P61" s="143"/>
      <c r="Q61" s="134" t="s">
        <v>2433</v>
      </c>
    </row>
    <row r="62" spans="1:17" ht="18" x14ac:dyDescent="0.25">
      <c r="A62" s="138" t="str">
        <f>VLOOKUP(E62,'LISTADO ATM'!$A$2:$C$901,3,0)</f>
        <v>NORTE</v>
      </c>
      <c r="B62" s="144">
        <v>3336036462</v>
      </c>
      <c r="C62" s="94">
        <v>44463.503958333335</v>
      </c>
      <c r="D62" s="94" t="s">
        <v>2612</v>
      </c>
      <c r="E62" s="136">
        <v>395</v>
      </c>
      <c r="F62" s="138" t="str">
        <f>VLOOKUP(E62,VIP!$A$2:$O16203,2,0)</f>
        <v>DRBR395</v>
      </c>
      <c r="G62" s="138" t="str">
        <f>VLOOKUP(E62,'LISTADO ATM'!$A$2:$B$900,2,0)</f>
        <v xml:space="preserve">ATM UNP Sabana Iglesia </v>
      </c>
      <c r="H62" s="138" t="str">
        <f>VLOOKUP(E62,VIP!$A$2:$O21164,7,FALSE)</f>
        <v>Si</v>
      </c>
      <c r="I62" s="138" t="str">
        <f>VLOOKUP(E62,VIP!$A$2:$O13129,8,FALSE)</f>
        <v>Si</v>
      </c>
      <c r="J62" s="138" t="str">
        <f>VLOOKUP(E62,VIP!$A$2:$O13079,8,FALSE)</f>
        <v>Si</v>
      </c>
      <c r="K62" s="138" t="str">
        <f>VLOOKUP(E62,VIP!$A$2:$O16653,6,0)</f>
        <v>NO</v>
      </c>
      <c r="L62" s="143" t="s">
        <v>2433</v>
      </c>
      <c r="M62" s="93" t="s">
        <v>2437</v>
      </c>
      <c r="N62" s="93" t="s">
        <v>2443</v>
      </c>
      <c r="O62" s="138" t="s">
        <v>2613</v>
      </c>
      <c r="P62" s="143"/>
      <c r="Q62" s="134" t="s">
        <v>2433</v>
      </c>
    </row>
    <row r="63" spans="1:17" ht="18" x14ac:dyDescent="0.25">
      <c r="A63" s="138" t="str">
        <f>VLOOKUP(E63,'LISTADO ATM'!$A$2:$C$901,3,0)</f>
        <v>DISTRITO NACIONAL</v>
      </c>
      <c r="B63" s="144">
        <v>3336036616</v>
      </c>
      <c r="C63" s="94">
        <v>44464.184259259258</v>
      </c>
      <c r="D63" s="94" t="s">
        <v>2459</v>
      </c>
      <c r="E63" s="136">
        <v>717</v>
      </c>
      <c r="F63" s="138" t="str">
        <f>VLOOKUP(E63,VIP!$A$2:$O16209,2,0)</f>
        <v>DRBR24K</v>
      </c>
      <c r="G63" s="138" t="str">
        <f>VLOOKUP(E63,'LISTADO ATM'!$A$2:$B$900,2,0)</f>
        <v xml:space="preserve">ATM Oficina Los Alcarrizos </v>
      </c>
      <c r="H63" s="138" t="str">
        <f>VLOOKUP(E63,VIP!$A$2:$O21170,7,FALSE)</f>
        <v>Si</v>
      </c>
      <c r="I63" s="138" t="str">
        <f>VLOOKUP(E63,VIP!$A$2:$O13135,8,FALSE)</f>
        <v>Si</v>
      </c>
      <c r="J63" s="138" t="str">
        <f>VLOOKUP(E63,VIP!$A$2:$O13085,8,FALSE)</f>
        <v>Si</v>
      </c>
      <c r="K63" s="138" t="str">
        <f>VLOOKUP(E63,VIP!$A$2:$O16659,6,0)</f>
        <v>SI</v>
      </c>
      <c r="L63" s="143" t="s">
        <v>2433</v>
      </c>
      <c r="M63" s="93" t="s">
        <v>2437</v>
      </c>
      <c r="N63" s="93" t="s">
        <v>2443</v>
      </c>
      <c r="O63" s="138" t="s">
        <v>2614</v>
      </c>
      <c r="P63" s="143"/>
      <c r="Q63" s="134" t="s">
        <v>2433</v>
      </c>
    </row>
    <row r="64" spans="1:17" ht="18" x14ac:dyDescent="0.25">
      <c r="A64" s="138" t="str">
        <f>VLOOKUP(E64,'LISTADO ATM'!$A$2:$C$901,3,0)</f>
        <v>ESTE</v>
      </c>
      <c r="B64" s="144">
        <v>3336036838</v>
      </c>
      <c r="C64" s="94">
        <v>44464.561527777776</v>
      </c>
      <c r="D64" s="94" t="s">
        <v>2440</v>
      </c>
      <c r="E64" s="136">
        <v>634</v>
      </c>
      <c r="F64" s="138" t="str">
        <f>VLOOKUP(E64,VIP!$A$2:$O16250,2,0)</f>
        <v>DRBR273</v>
      </c>
      <c r="G64" s="138" t="str">
        <f>VLOOKUP(E64,'LISTADO ATM'!$A$2:$B$900,2,0)</f>
        <v xml:space="preserve">ATM Ayuntamiento Los Llanos (SPM) </v>
      </c>
      <c r="H64" s="138" t="str">
        <f>VLOOKUP(E64,VIP!$A$2:$O21211,7,FALSE)</f>
        <v>Si</v>
      </c>
      <c r="I64" s="138" t="str">
        <f>VLOOKUP(E64,VIP!$A$2:$O13176,8,FALSE)</f>
        <v>Si</v>
      </c>
      <c r="J64" s="138" t="str">
        <f>VLOOKUP(E64,VIP!$A$2:$O13126,8,FALSE)</f>
        <v>Si</v>
      </c>
      <c r="K64" s="138" t="str">
        <f>VLOOKUP(E64,VIP!$A$2:$O16700,6,0)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93" t="s">
        <v>2433</v>
      </c>
    </row>
    <row r="65" spans="1:17" ht="18" x14ac:dyDescent="0.25">
      <c r="A65" s="138" t="str">
        <f>VLOOKUP(E65,'LISTADO ATM'!$A$2:$C$901,3,0)</f>
        <v>DISTRITO NACIONAL</v>
      </c>
      <c r="B65" s="144">
        <v>3336036943</v>
      </c>
      <c r="C65" s="94">
        <v>44464.821215277778</v>
      </c>
      <c r="D65" s="94" t="s">
        <v>2459</v>
      </c>
      <c r="E65" s="136">
        <v>567</v>
      </c>
      <c r="F65" s="138" t="str">
        <f>VLOOKUP(E65,VIP!$A$2:$O16255,2,0)</f>
        <v>DRBR015</v>
      </c>
      <c r="G65" s="138" t="str">
        <f>VLOOKUP(E65,'LISTADO ATM'!$A$2:$B$900,2,0)</f>
        <v xml:space="preserve">ATM Oficina Máximo Gómez </v>
      </c>
      <c r="H65" s="138" t="str">
        <f>VLOOKUP(E65,VIP!$A$2:$O21216,7,FALSE)</f>
        <v>Si</v>
      </c>
      <c r="I65" s="138" t="str">
        <f>VLOOKUP(E65,VIP!$A$2:$O13181,8,FALSE)</f>
        <v>Si</v>
      </c>
      <c r="J65" s="138" t="str">
        <f>VLOOKUP(E65,VIP!$A$2:$O13131,8,FALSE)</f>
        <v>Si</v>
      </c>
      <c r="K65" s="138" t="str">
        <f>VLOOKUP(E65,VIP!$A$2:$O16705,6,0)</f>
        <v>NO</v>
      </c>
      <c r="L65" s="143" t="s">
        <v>2433</v>
      </c>
      <c r="M65" s="93" t="s">
        <v>2437</v>
      </c>
      <c r="N65" s="93" t="s">
        <v>2443</v>
      </c>
      <c r="O65" s="138" t="s">
        <v>2630</v>
      </c>
      <c r="P65" s="143"/>
      <c r="Q65" s="93" t="s">
        <v>2433</v>
      </c>
    </row>
    <row r="66" spans="1:17" ht="18" x14ac:dyDescent="0.25">
      <c r="A66" s="138" t="str">
        <f>VLOOKUP(E66,'LISTADO ATM'!$A$2:$C$901,3,0)</f>
        <v>DISTRITO NACIONAL</v>
      </c>
      <c r="B66" s="144">
        <v>3336036950</v>
      </c>
      <c r="C66" s="94">
        <v>44464.875706018516</v>
      </c>
      <c r="D66" s="94" t="s">
        <v>2459</v>
      </c>
      <c r="E66" s="136">
        <v>160</v>
      </c>
      <c r="F66" s="138" t="str">
        <f>VLOOKUP(E66,VIP!$A$2:$O16248,2,0)</f>
        <v>DRBR160</v>
      </c>
      <c r="G66" s="138" t="str">
        <f>VLOOKUP(E66,'LISTADO ATM'!$A$2:$B$900,2,0)</f>
        <v xml:space="preserve">ATM Oficina Herrera </v>
      </c>
      <c r="H66" s="138" t="str">
        <f>VLOOKUP(E66,VIP!$A$2:$O21209,7,FALSE)</f>
        <v>Si</v>
      </c>
      <c r="I66" s="138" t="str">
        <f>VLOOKUP(E66,VIP!$A$2:$O13174,8,FALSE)</f>
        <v>Si</v>
      </c>
      <c r="J66" s="138" t="str">
        <f>VLOOKUP(E66,VIP!$A$2:$O13124,8,FALSE)</f>
        <v>Si</v>
      </c>
      <c r="K66" s="138" t="str">
        <f>VLOOKUP(E66,VIP!$A$2:$O16698,6,0)</f>
        <v>NO</v>
      </c>
      <c r="L66" s="143" t="s">
        <v>2433</v>
      </c>
      <c r="M66" s="93" t="s">
        <v>2437</v>
      </c>
      <c r="N66" s="93" t="s">
        <v>2443</v>
      </c>
      <c r="O66" s="138" t="s">
        <v>2630</v>
      </c>
      <c r="P66" s="143"/>
      <c r="Q66" s="93" t="s">
        <v>2433</v>
      </c>
    </row>
    <row r="67" spans="1:17" ht="18" x14ac:dyDescent="0.25">
      <c r="A67" s="138" t="str">
        <f>VLOOKUP(E67,'LISTADO ATM'!$A$2:$C$901,3,0)</f>
        <v>SUR</v>
      </c>
      <c r="B67" s="144" t="s">
        <v>2644</v>
      </c>
      <c r="C67" s="94">
        <v>44465.561493055553</v>
      </c>
      <c r="D67" s="94" t="s">
        <v>2440</v>
      </c>
      <c r="E67" s="136">
        <v>537</v>
      </c>
      <c r="F67" s="138" t="str">
        <f>VLOOKUP(E67,VIP!$A$2:$O16256,2,0)</f>
        <v>DRBR537</v>
      </c>
      <c r="G67" s="138" t="str">
        <f>VLOOKUP(E67,'LISTADO ATM'!$A$2:$B$900,2,0)</f>
        <v xml:space="preserve">ATM Estación Texaco Enriquillo (Barahona) </v>
      </c>
      <c r="H67" s="138" t="str">
        <f>VLOOKUP(E67,VIP!$A$2:$O21217,7,FALSE)</f>
        <v>Si</v>
      </c>
      <c r="I67" s="138" t="str">
        <f>VLOOKUP(E67,VIP!$A$2:$O13182,8,FALSE)</f>
        <v>Si</v>
      </c>
      <c r="J67" s="138" t="str">
        <f>VLOOKUP(E67,VIP!$A$2:$O13132,8,FALSE)</f>
        <v>Si</v>
      </c>
      <c r="K67" s="138" t="str">
        <f>VLOOKUP(E67,VIP!$A$2:$O16706,6,0)</f>
        <v>NO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93" t="s">
        <v>2433</v>
      </c>
    </row>
    <row r="68" spans="1:17" ht="18" x14ac:dyDescent="0.25">
      <c r="A68" s="138" t="str">
        <f>VLOOKUP(E68,'LISTADO ATM'!$A$2:$C$901,3,0)</f>
        <v>SUR</v>
      </c>
      <c r="B68" s="144" t="s">
        <v>2663</v>
      </c>
      <c r="C68" s="94">
        <v>44465.664583333331</v>
      </c>
      <c r="D68" s="94" t="s">
        <v>2440</v>
      </c>
      <c r="E68" s="136">
        <v>870</v>
      </c>
      <c r="F68" s="138" t="str">
        <f>VLOOKUP(E68,VIP!$A$2:$O16268,2,0)</f>
        <v>DRBR870</v>
      </c>
      <c r="G68" s="138" t="str">
        <f>VLOOKUP(E68,'LISTADO ATM'!$A$2:$B$900,2,0)</f>
        <v xml:space="preserve">ATM Willbes Dominicana (Barahona) </v>
      </c>
      <c r="H68" s="138" t="str">
        <f>VLOOKUP(E68,VIP!$A$2:$O21229,7,FALSE)</f>
        <v>Si</v>
      </c>
      <c r="I68" s="138" t="str">
        <f>VLOOKUP(E68,VIP!$A$2:$O13194,8,FALSE)</f>
        <v>Si</v>
      </c>
      <c r="J68" s="138" t="str">
        <f>VLOOKUP(E68,VIP!$A$2:$O13144,8,FALSE)</f>
        <v>Si</v>
      </c>
      <c r="K68" s="138" t="str">
        <f>VLOOKUP(E68,VIP!$A$2:$O16718,6,0)</f>
        <v>NO</v>
      </c>
      <c r="L68" s="143" t="s">
        <v>2433</v>
      </c>
      <c r="M68" s="93" t="s">
        <v>2437</v>
      </c>
      <c r="N68" s="93" t="s">
        <v>2443</v>
      </c>
      <c r="O68" s="138" t="s">
        <v>2444</v>
      </c>
      <c r="P68" s="143"/>
      <c r="Q68" s="93" t="s">
        <v>2433</v>
      </c>
    </row>
    <row r="69" spans="1:17" ht="18" x14ac:dyDescent="0.25">
      <c r="A69" s="138" t="str">
        <f>VLOOKUP(E69,'LISTADO ATM'!$A$2:$C$901,3,0)</f>
        <v>NORTE</v>
      </c>
      <c r="B69" s="144" t="s">
        <v>2653</v>
      </c>
      <c r="C69" s="94">
        <v>44465.735567129632</v>
      </c>
      <c r="D69" s="94" t="s">
        <v>2459</v>
      </c>
      <c r="E69" s="136">
        <v>888</v>
      </c>
      <c r="F69" s="138" t="str">
        <f>VLOOKUP(E69,VIP!$A$2:$O16258,2,0)</f>
        <v>DRBR888</v>
      </c>
      <c r="G69" s="138" t="str">
        <f>VLOOKUP(E69,'LISTADO ATM'!$A$2:$B$900,2,0)</f>
        <v>ATM Oficina galeria 56 II (SFM)</v>
      </c>
      <c r="H69" s="138" t="str">
        <f>VLOOKUP(E69,VIP!$A$2:$O21219,7,FALSE)</f>
        <v>Si</v>
      </c>
      <c r="I69" s="138" t="str">
        <f>VLOOKUP(E69,VIP!$A$2:$O13184,8,FALSE)</f>
        <v>Si</v>
      </c>
      <c r="J69" s="138" t="str">
        <f>VLOOKUP(E69,VIP!$A$2:$O13134,8,FALSE)</f>
        <v>Si</v>
      </c>
      <c r="K69" s="138" t="str">
        <f>VLOOKUP(E69,VIP!$A$2:$O16708,6,0)</f>
        <v>SI</v>
      </c>
      <c r="L69" s="143" t="s">
        <v>2433</v>
      </c>
      <c r="M69" s="93" t="s">
        <v>2437</v>
      </c>
      <c r="N69" s="93" t="s">
        <v>2443</v>
      </c>
      <c r="O69" s="138" t="s">
        <v>2630</v>
      </c>
      <c r="P69" s="143"/>
      <c r="Q69" s="93" t="s">
        <v>2433</v>
      </c>
    </row>
    <row r="70" spans="1:17" ht="18" x14ac:dyDescent="0.25">
      <c r="A70" s="138" t="str">
        <f>VLOOKUP(E70,'LISTADO ATM'!$A$2:$C$901,3,0)</f>
        <v>ESTE</v>
      </c>
      <c r="B70" s="144">
        <v>3336036566</v>
      </c>
      <c r="C70" s="94">
        <v>44463.744502314818</v>
      </c>
      <c r="D70" s="94" t="s">
        <v>2459</v>
      </c>
      <c r="E70" s="136">
        <v>293</v>
      </c>
      <c r="F70" s="138" t="str">
        <f>VLOOKUP(E70,VIP!$A$2:$O16215,2,0)</f>
        <v>DRBR293</v>
      </c>
      <c r="G70" s="138" t="str">
        <f>VLOOKUP(E70,'LISTADO ATM'!$A$2:$B$900,2,0)</f>
        <v xml:space="preserve">ATM S/M Nueva Visión (San Pedro) </v>
      </c>
      <c r="H70" s="138" t="str">
        <f>VLOOKUP(E70,VIP!$A$2:$O21176,7,FALSE)</f>
        <v>Si</v>
      </c>
      <c r="I70" s="138" t="str">
        <f>VLOOKUP(E70,VIP!$A$2:$O13141,8,FALSE)</f>
        <v>Si</v>
      </c>
      <c r="J70" s="138" t="str">
        <f>VLOOKUP(E70,VIP!$A$2:$O13091,8,FALSE)</f>
        <v>Si</v>
      </c>
      <c r="K70" s="138" t="str">
        <f>VLOOKUP(E70,VIP!$A$2:$O16665,6,0)</f>
        <v>NO</v>
      </c>
      <c r="L70" s="143" t="s">
        <v>2631</v>
      </c>
      <c r="M70" s="93" t="s">
        <v>2437</v>
      </c>
      <c r="N70" s="93" t="s">
        <v>2443</v>
      </c>
      <c r="O70" s="138" t="s">
        <v>2614</v>
      </c>
      <c r="P70" s="143"/>
      <c r="Q70" s="134" t="s">
        <v>2631</v>
      </c>
    </row>
    <row r="71" spans="1:17" ht="18" x14ac:dyDescent="0.25">
      <c r="A71" s="138" t="str">
        <f>VLOOKUP(E71,'LISTADO ATM'!$A$2:$C$901,3,0)</f>
        <v>DISTRITO NACIONAL</v>
      </c>
      <c r="B71" s="144">
        <v>3336036573</v>
      </c>
      <c r="C71" s="94">
        <v>44463.779942129629</v>
      </c>
      <c r="D71" s="94" t="s">
        <v>2440</v>
      </c>
      <c r="E71" s="136">
        <v>443</v>
      </c>
      <c r="F71" s="138" t="str">
        <f>VLOOKUP(E71,VIP!$A$2:$O16219,2,0)</f>
        <v>DRBR443</v>
      </c>
      <c r="G71" s="138" t="str">
        <f>VLOOKUP(E71,'LISTADO ATM'!$A$2:$B$900,2,0)</f>
        <v xml:space="preserve">ATM Edificio San Rafael </v>
      </c>
      <c r="H71" s="138" t="str">
        <f>VLOOKUP(E71,VIP!$A$2:$O21180,7,FALSE)</f>
        <v>Si</v>
      </c>
      <c r="I71" s="138" t="str">
        <f>VLOOKUP(E71,VIP!$A$2:$O13145,8,FALSE)</f>
        <v>Si</v>
      </c>
      <c r="J71" s="138" t="str">
        <f>VLOOKUP(E71,VIP!$A$2:$O13095,8,FALSE)</f>
        <v>Si</v>
      </c>
      <c r="K71" s="138" t="str">
        <f>VLOOKUP(E71,VIP!$A$2:$O16669,6,0)</f>
        <v>NO</v>
      </c>
      <c r="L71" s="143" t="s">
        <v>2631</v>
      </c>
      <c r="M71" s="93" t="s">
        <v>2437</v>
      </c>
      <c r="N71" s="93" t="s">
        <v>2443</v>
      </c>
      <c r="O71" s="138" t="s">
        <v>2444</v>
      </c>
      <c r="P71" s="143"/>
      <c r="Q71" s="93" t="s">
        <v>2631</v>
      </c>
    </row>
    <row r="72" spans="1:17" ht="18" x14ac:dyDescent="0.25">
      <c r="A72" s="138" t="str">
        <f>VLOOKUP(E72,'LISTADO ATM'!$A$2:$C$901,3,0)</f>
        <v>DISTRITO NACIONAL</v>
      </c>
      <c r="B72" s="144">
        <v>3336036576</v>
      </c>
      <c r="C72" s="94">
        <v>44463.790358796294</v>
      </c>
      <c r="D72" s="94" t="s">
        <v>2459</v>
      </c>
      <c r="E72" s="136">
        <v>527</v>
      </c>
      <c r="F72" s="138" t="str">
        <f>VLOOKUP(E72,VIP!$A$2:$O16259,2,0)</f>
        <v>DRBR527</v>
      </c>
      <c r="G72" s="138" t="str">
        <f>VLOOKUP(E72,'LISTADO ATM'!$A$2:$B$900,2,0)</f>
        <v>ATM Oficina Zona Oriental II</v>
      </c>
      <c r="H72" s="138" t="str">
        <f>VLOOKUP(E72,VIP!$A$2:$O21220,7,FALSE)</f>
        <v>Si</v>
      </c>
      <c r="I72" s="138" t="str">
        <f>VLOOKUP(E72,VIP!$A$2:$O13185,8,FALSE)</f>
        <v>Si</v>
      </c>
      <c r="J72" s="138" t="str">
        <f>VLOOKUP(E72,VIP!$A$2:$O13135,8,FALSE)</f>
        <v>Si</v>
      </c>
      <c r="K72" s="138" t="str">
        <f>VLOOKUP(E72,VIP!$A$2:$O16709,6,0)</f>
        <v>SI</v>
      </c>
      <c r="L72" s="143" t="s">
        <v>2631</v>
      </c>
      <c r="M72" s="93" t="s">
        <v>2437</v>
      </c>
      <c r="N72" s="93" t="s">
        <v>2443</v>
      </c>
      <c r="O72" s="138" t="s">
        <v>2614</v>
      </c>
      <c r="P72" s="143"/>
      <c r="Q72" s="93" t="s">
        <v>2433</v>
      </c>
    </row>
    <row r="73" spans="1:17" ht="18" x14ac:dyDescent="0.25">
      <c r="A73" s="138" t="str">
        <f>VLOOKUP(E73,'LISTADO ATM'!$A$2:$C$901,3,0)</f>
        <v>DISTRITO NACIONAL</v>
      </c>
      <c r="B73" s="144">
        <v>3336036399</v>
      </c>
      <c r="C73" s="94">
        <v>44463.029293981483</v>
      </c>
      <c r="D73" s="94" t="s">
        <v>2174</v>
      </c>
      <c r="E73" s="136">
        <v>349</v>
      </c>
      <c r="F73" s="138" t="str">
        <f>VLOOKUP(E73,VIP!$A$2:$O16222,2,0)</f>
        <v>DRBR349</v>
      </c>
      <c r="G73" s="138" t="str">
        <f>VLOOKUP(E73,'LISTADO ATM'!$A$2:$B$900,2,0)</f>
        <v>ATM SENASA</v>
      </c>
      <c r="H73" s="138" t="str">
        <f>VLOOKUP(E73,VIP!$A$2:$O21183,7,FALSE)</f>
        <v>Si</v>
      </c>
      <c r="I73" s="138" t="str">
        <f>VLOOKUP(E73,VIP!$A$2:$O13148,8,FALSE)</f>
        <v>Si</v>
      </c>
      <c r="J73" s="138" t="str">
        <f>VLOOKUP(E73,VIP!$A$2:$O13098,8,FALSE)</f>
        <v>Si</v>
      </c>
      <c r="K73" s="138" t="str">
        <f>VLOOKUP(E73,VIP!$A$2:$O16672,6,0)</f>
        <v>NO</v>
      </c>
      <c r="L73" s="143" t="s">
        <v>2626</v>
      </c>
      <c r="M73" s="93" t="s">
        <v>2437</v>
      </c>
      <c r="N73" s="93" t="s">
        <v>2443</v>
      </c>
      <c r="O73" s="138" t="s">
        <v>2445</v>
      </c>
      <c r="P73" s="143"/>
      <c r="Q73" s="134" t="s">
        <v>2626</v>
      </c>
    </row>
    <row r="74" spans="1:17" ht="18" x14ac:dyDescent="0.25">
      <c r="A74" s="138" t="str">
        <f>VLOOKUP(E74,'LISTADO ATM'!$A$2:$C$901,3,0)</f>
        <v>DISTRITO NACIONAL</v>
      </c>
      <c r="B74" s="144">
        <v>3336036942</v>
      </c>
      <c r="C74" s="94">
        <v>44464.809178240743</v>
      </c>
      <c r="D74" s="94" t="s">
        <v>2174</v>
      </c>
      <c r="E74" s="136">
        <v>755</v>
      </c>
      <c r="F74" s="138" t="str">
        <f>VLOOKUP(E74,VIP!$A$2:$O16256,2,0)</f>
        <v>DRBR755</v>
      </c>
      <c r="G74" s="138" t="str">
        <f>VLOOKUP(E74,'LISTADO ATM'!$A$2:$B$900,2,0)</f>
        <v xml:space="preserve">ATM Oficina Galería del Este (Plaza) </v>
      </c>
      <c r="H74" s="138" t="str">
        <f>VLOOKUP(E74,VIP!$A$2:$O21217,7,FALSE)</f>
        <v>Si</v>
      </c>
      <c r="I74" s="138" t="str">
        <f>VLOOKUP(E74,VIP!$A$2:$O13182,8,FALSE)</f>
        <v>Si</v>
      </c>
      <c r="J74" s="138" t="str">
        <f>VLOOKUP(E74,VIP!$A$2:$O13132,8,FALSE)</f>
        <v>Si</v>
      </c>
      <c r="K74" s="138" t="str">
        <f>VLOOKUP(E74,VIP!$A$2:$O16706,6,0)</f>
        <v>NO</v>
      </c>
      <c r="L74" s="143" t="s">
        <v>2626</v>
      </c>
      <c r="M74" s="93" t="s">
        <v>2437</v>
      </c>
      <c r="N74" s="93" t="s">
        <v>2443</v>
      </c>
      <c r="O74" s="138" t="s">
        <v>2445</v>
      </c>
      <c r="P74" s="143"/>
      <c r="Q74" s="93" t="s">
        <v>2626</v>
      </c>
    </row>
    <row r="75" spans="1:17" ht="18" x14ac:dyDescent="0.25">
      <c r="A75" s="138" t="str">
        <f>VLOOKUP(E75,'LISTADO ATM'!$A$2:$C$901,3,0)</f>
        <v>SUR</v>
      </c>
      <c r="B75" s="144">
        <v>3336036957</v>
      </c>
      <c r="C75" s="94">
        <v>44465.047847222224</v>
      </c>
      <c r="D75" s="94" t="s">
        <v>2174</v>
      </c>
      <c r="E75" s="136">
        <v>311</v>
      </c>
      <c r="F75" s="138" t="str">
        <f>VLOOKUP(E75,VIP!$A$2:$O16250,2,0)</f>
        <v>DRBR381</v>
      </c>
      <c r="G75" s="138" t="str">
        <f>VLOOKUP(E75,'LISTADO ATM'!$A$2:$B$900,2,0)</f>
        <v>ATM Plaza Eroski</v>
      </c>
      <c r="H75" s="138" t="str">
        <f>VLOOKUP(E75,VIP!$A$2:$O21211,7,FALSE)</f>
        <v>Si</v>
      </c>
      <c r="I75" s="138" t="str">
        <f>VLOOKUP(E75,VIP!$A$2:$O13176,8,FALSE)</f>
        <v>Si</v>
      </c>
      <c r="J75" s="138" t="str">
        <f>VLOOKUP(E75,VIP!$A$2:$O13126,8,FALSE)</f>
        <v>Si</v>
      </c>
      <c r="K75" s="138" t="str">
        <f>VLOOKUP(E75,VIP!$A$2:$O16700,6,0)</f>
        <v>NO</v>
      </c>
      <c r="L75" s="143" t="s">
        <v>2626</v>
      </c>
      <c r="M75" s="93" t="s">
        <v>2437</v>
      </c>
      <c r="N75" s="93" t="s">
        <v>2443</v>
      </c>
      <c r="O75" s="138" t="s">
        <v>2445</v>
      </c>
      <c r="P75" s="143"/>
      <c r="Q75" s="93" t="s">
        <v>2626</v>
      </c>
    </row>
    <row r="76" spans="1:17" ht="18" x14ac:dyDescent="0.25">
      <c r="A76" s="138" t="str">
        <f>VLOOKUP(E76,'LISTADO ATM'!$A$2:$C$901,3,0)</f>
        <v>DISTRITO NACIONAL</v>
      </c>
      <c r="B76" s="144" t="s">
        <v>2660</v>
      </c>
      <c r="C76" s="94">
        <v>44465.690046296295</v>
      </c>
      <c r="D76" s="94" t="s">
        <v>2174</v>
      </c>
      <c r="E76" s="136">
        <v>816</v>
      </c>
      <c r="F76" s="138" t="str">
        <f>VLOOKUP(E76,VIP!$A$2:$O16265,2,0)</f>
        <v>DRBR816</v>
      </c>
      <c r="G76" s="138" t="str">
        <f>VLOOKUP(E76,'LISTADO ATM'!$A$2:$B$900,2,0)</f>
        <v xml:space="preserve">ATM Oficina Pedro Brand </v>
      </c>
      <c r="H76" s="138" t="str">
        <f>VLOOKUP(E76,VIP!$A$2:$O21226,7,FALSE)</f>
        <v>Si</v>
      </c>
      <c r="I76" s="138" t="str">
        <f>VLOOKUP(E76,VIP!$A$2:$O13191,8,FALSE)</f>
        <v>Si</v>
      </c>
      <c r="J76" s="138" t="str">
        <f>VLOOKUP(E76,VIP!$A$2:$O13141,8,FALSE)</f>
        <v>Si</v>
      </c>
      <c r="K76" s="138" t="str">
        <f>VLOOKUP(E76,VIP!$A$2:$O16715,6,0)</f>
        <v>NO</v>
      </c>
      <c r="L76" s="143" t="s">
        <v>2666</v>
      </c>
      <c r="M76" s="93" t="s">
        <v>2437</v>
      </c>
      <c r="N76" s="93" t="s">
        <v>2443</v>
      </c>
      <c r="O76" s="138" t="s">
        <v>2445</v>
      </c>
      <c r="P76" s="143"/>
      <c r="Q76" s="93" t="s">
        <v>2666</v>
      </c>
    </row>
    <row r="77" spans="1:17" ht="18" x14ac:dyDescent="0.25">
      <c r="A77" s="138" t="str">
        <f>VLOOKUP(E77,'LISTADO ATM'!$A$2:$C$901,3,0)</f>
        <v>DISTRITO NACIONAL</v>
      </c>
      <c r="B77" s="144" t="s">
        <v>2651</v>
      </c>
      <c r="C77" s="94">
        <v>44465.775138888886</v>
      </c>
      <c r="D77" s="94" t="s">
        <v>2174</v>
      </c>
      <c r="E77" s="136">
        <v>570</v>
      </c>
      <c r="F77" s="138" t="str">
        <f>VLOOKUP(E77,VIP!$A$2:$O16256,2,0)</f>
        <v>DRBR478</v>
      </c>
      <c r="G77" s="138" t="str">
        <f>VLOOKUP(E77,'LISTADO ATM'!$A$2:$B$900,2,0)</f>
        <v xml:space="preserve">ATM S/M Liverpool Villa Mella </v>
      </c>
      <c r="H77" s="138" t="str">
        <f>VLOOKUP(E77,VIP!$A$2:$O21217,7,FALSE)</f>
        <v>Si</v>
      </c>
      <c r="I77" s="138" t="str">
        <f>VLOOKUP(E77,VIP!$A$2:$O13182,8,FALSE)</f>
        <v>Si</v>
      </c>
      <c r="J77" s="138" t="str">
        <f>VLOOKUP(E77,VIP!$A$2:$O13132,8,FALSE)</f>
        <v>Si</v>
      </c>
      <c r="K77" s="138" t="str">
        <f>VLOOKUP(E77,VIP!$A$2:$O16706,6,0)</f>
        <v>NO</v>
      </c>
      <c r="L77" s="143" t="s">
        <v>2666</v>
      </c>
      <c r="M77" s="93" t="s">
        <v>2437</v>
      </c>
      <c r="N77" s="93" t="s">
        <v>2443</v>
      </c>
      <c r="O77" s="138" t="s">
        <v>2445</v>
      </c>
      <c r="P77" s="143"/>
      <c r="Q77" s="93" t="s">
        <v>2666</v>
      </c>
    </row>
    <row r="78" spans="1:17" s="119" customFormat="1" ht="18" x14ac:dyDescent="0.25">
      <c r="A78" s="138" t="str">
        <f>VLOOKUP(E78,'LISTADO ATM'!$A$2:$C$901,3,0)</f>
        <v>NORTE</v>
      </c>
      <c r="B78" s="144" t="s">
        <v>2681</v>
      </c>
      <c r="C78" s="94">
        <v>44465.960543981484</v>
      </c>
      <c r="D78" s="94" t="s">
        <v>2612</v>
      </c>
      <c r="E78" s="136">
        <v>22</v>
      </c>
      <c r="F78" s="138" t="str">
        <f>VLOOKUP(E78,VIP!$A$2:$O16269,2,0)</f>
        <v>DRBR813</v>
      </c>
      <c r="G78" s="138" t="str">
        <f>VLOOKUP(E78,'LISTADO ATM'!$A$2:$B$900,2,0)</f>
        <v>ATM S/M Olimpico (Santiago)</v>
      </c>
      <c r="H78" s="138" t="str">
        <f>VLOOKUP(E78,VIP!$A$2:$O21230,7,FALSE)</f>
        <v>Si</v>
      </c>
      <c r="I78" s="138" t="str">
        <f>VLOOKUP(E78,VIP!$A$2:$O13195,8,FALSE)</f>
        <v>Si</v>
      </c>
      <c r="J78" s="138" t="str">
        <f>VLOOKUP(E78,VIP!$A$2:$O13145,8,FALSE)</f>
        <v>Si</v>
      </c>
      <c r="K78" s="138" t="str">
        <f>VLOOKUP(E78,VIP!$A$2:$O16719,6,0)</f>
        <v>NO</v>
      </c>
      <c r="L78" s="143" t="s">
        <v>2409</v>
      </c>
      <c r="M78" s="93" t="s">
        <v>2437</v>
      </c>
      <c r="N78" s="93" t="s">
        <v>2443</v>
      </c>
      <c r="O78" s="138" t="s">
        <v>2613</v>
      </c>
      <c r="P78" s="143"/>
      <c r="Q78" s="93" t="s">
        <v>2683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3336036213</v>
      </c>
      <c r="C79" s="94">
        <v>44462.668379629627</v>
      </c>
      <c r="D79" s="94" t="s">
        <v>2459</v>
      </c>
      <c r="E79" s="136">
        <v>24</v>
      </c>
      <c r="F79" s="138" t="str">
        <f>VLOOKUP(E79,VIP!$A$2:$O16228,2,0)</f>
        <v>DRBR024</v>
      </c>
      <c r="G79" s="138" t="str">
        <f>VLOOKUP(E79,'LISTADO ATM'!$A$2:$B$900,2,0)</f>
        <v xml:space="preserve">ATM Oficina Eusebio Manzueta </v>
      </c>
      <c r="H79" s="138" t="str">
        <f>VLOOKUP(E79,VIP!$A$2:$O21189,7,FALSE)</f>
        <v>No</v>
      </c>
      <c r="I79" s="138" t="str">
        <f>VLOOKUP(E79,VIP!$A$2:$O13154,8,FALSE)</f>
        <v>No</v>
      </c>
      <c r="J79" s="138" t="str">
        <f>VLOOKUP(E79,VIP!$A$2:$O13104,8,FALSE)</f>
        <v>No</v>
      </c>
      <c r="K79" s="138" t="str">
        <f>VLOOKUP(E79,VIP!$A$2:$O16678,6,0)</f>
        <v>NO</v>
      </c>
      <c r="L79" s="143" t="s">
        <v>2409</v>
      </c>
      <c r="M79" s="93" t="s">
        <v>2437</v>
      </c>
      <c r="N79" s="93" t="s">
        <v>2443</v>
      </c>
      <c r="O79" s="138" t="s">
        <v>2630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3336036214</v>
      </c>
      <c r="C80" s="94">
        <v>44462.68550925926</v>
      </c>
      <c r="D80" s="94" t="s">
        <v>2459</v>
      </c>
      <c r="E80" s="136">
        <v>23</v>
      </c>
      <c r="F80" s="138" t="str">
        <f>VLOOKUP(E80,VIP!$A$2:$O16227,2,0)</f>
        <v>DRBR023</v>
      </c>
      <c r="G80" s="138" t="str">
        <f>VLOOKUP(E80,'LISTADO ATM'!$A$2:$B$900,2,0)</f>
        <v xml:space="preserve">ATM Oficina México </v>
      </c>
      <c r="H80" s="138" t="str">
        <f>VLOOKUP(E80,VIP!$A$2:$O21188,7,FALSE)</f>
        <v>Si</v>
      </c>
      <c r="I80" s="138" t="str">
        <f>VLOOKUP(E80,VIP!$A$2:$O13153,8,FALSE)</f>
        <v>Si</v>
      </c>
      <c r="J80" s="138" t="str">
        <f>VLOOKUP(E80,VIP!$A$2:$O13103,8,FALSE)</f>
        <v>Si</v>
      </c>
      <c r="K80" s="138" t="str">
        <f>VLOOKUP(E80,VIP!$A$2:$O16677,6,0)</f>
        <v>NO</v>
      </c>
      <c r="L80" s="143" t="s">
        <v>2409</v>
      </c>
      <c r="M80" s="93" t="s">
        <v>2437</v>
      </c>
      <c r="N80" s="93" t="s">
        <v>2443</v>
      </c>
      <c r="O80" s="138" t="s">
        <v>2630</v>
      </c>
      <c r="P80" s="143"/>
      <c r="Q80" s="134" t="s">
        <v>2409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3336036284</v>
      </c>
      <c r="C81" s="94">
        <v>44462.686759259261</v>
      </c>
      <c r="D81" s="94" t="s">
        <v>2440</v>
      </c>
      <c r="E81" s="136">
        <v>573</v>
      </c>
      <c r="F81" s="138" t="str">
        <f>VLOOKUP(E81,VIP!$A$2:$O16260,2,0)</f>
        <v>DRBR038</v>
      </c>
      <c r="G81" s="138" t="str">
        <f>VLOOKUP(E81,'LISTADO ATM'!$A$2:$B$900,2,0)</f>
        <v xml:space="preserve">ATM IDSS </v>
      </c>
      <c r="H81" s="138" t="str">
        <f>VLOOKUP(E81,VIP!$A$2:$O21221,7,FALSE)</f>
        <v>Si</v>
      </c>
      <c r="I81" s="138" t="str">
        <f>VLOOKUP(E81,VIP!$A$2:$O13186,8,FALSE)</f>
        <v>Si</v>
      </c>
      <c r="J81" s="138" t="str">
        <f>VLOOKUP(E81,VIP!$A$2:$O13136,8,FALSE)</f>
        <v>Si</v>
      </c>
      <c r="K81" s="138" t="str">
        <f>VLOOKUP(E81,VIP!$A$2:$O16710,6,0)</f>
        <v>NO</v>
      </c>
      <c r="L81" s="143" t="s">
        <v>2409</v>
      </c>
      <c r="M81" s="93" t="s">
        <v>2437</v>
      </c>
      <c r="N81" s="93" t="s">
        <v>2443</v>
      </c>
      <c r="O81" s="138" t="s">
        <v>2444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3336036377</v>
      </c>
      <c r="C82" s="94">
        <v>44462.919502314813</v>
      </c>
      <c r="D82" s="94" t="s">
        <v>2459</v>
      </c>
      <c r="E82" s="136">
        <v>354</v>
      </c>
      <c r="F82" s="138" t="str">
        <f>VLOOKUP(E82,VIP!$A$2:$O16250,2,0)</f>
        <v>DRBR354</v>
      </c>
      <c r="G82" s="138" t="str">
        <f>VLOOKUP(E82,'LISTADO ATM'!$A$2:$B$900,2,0)</f>
        <v xml:space="preserve">ATM Oficina Núñez de Cáceres II </v>
      </c>
      <c r="H82" s="138" t="str">
        <f>VLOOKUP(E82,VIP!$A$2:$O21211,7,FALSE)</f>
        <v>Si</v>
      </c>
      <c r="I82" s="138" t="str">
        <f>VLOOKUP(E82,VIP!$A$2:$O13176,8,FALSE)</f>
        <v>Si</v>
      </c>
      <c r="J82" s="138" t="str">
        <f>VLOOKUP(E82,VIP!$A$2:$O13126,8,FALSE)</f>
        <v>Si</v>
      </c>
      <c r="K82" s="138" t="str">
        <f>VLOOKUP(E82,VIP!$A$2:$O16700,6,0)</f>
        <v>NO</v>
      </c>
      <c r="L82" s="143" t="s">
        <v>2409</v>
      </c>
      <c r="M82" s="93" t="s">
        <v>2437</v>
      </c>
      <c r="N82" s="93" t="s">
        <v>2443</v>
      </c>
      <c r="O82" s="138" t="s">
        <v>2630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3336036404</v>
      </c>
      <c r="C83" s="94">
        <v>44463.096770833334</v>
      </c>
      <c r="D83" s="94" t="s">
        <v>2440</v>
      </c>
      <c r="E83" s="136">
        <v>36</v>
      </c>
      <c r="F83" s="138" t="str">
        <f>VLOOKUP(E83,VIP!$A$2:$O16229,2,0)</f>
        <v>DRBR036</v>
      </c>
      <c r="G83" s="138" t="str">
        <f>VLOOKUP(E83,'LISTADO ATM'!$A$2:$B$900,2,0)</f>
        <v xml:space="preserve">ATM Banco Central </v>
      </c>
      <c r="H83" s="138" t="str">
        <f>VLOOKUP(E83,VIP!$A$2:$O21190,7,FALSE)</f>
        <v>Si</v>
      </c>
      <c r="I83" s="138" t="str">
        <f>VLOOKUP(E83,VIP!$A$2:$O13155,8,FALSE)</f>
        <v>Si</v>
      </c>
      <c r="J83" s="138" t="str">
        <f>VLOOKUP(E83,VIP!$A$2:$O13105,8,FALSE)</f>
        <v>Si</v>
      </c>
      <c r="K83" s="138" t="str">
        <f>VLOOKUP(E83,VIP!$A$2:$O16679,6,0)</f>
        <v>SI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3336036538</v>
      </c>
      <c r="C84" s="94">
        <v>44463.643969907411</v>
      </c>
      <c r="D84" s="94" t="s">
        <v>2459</v>
      </c>
      <c r="E84" s="136">
        <v>911</v>
      </c>
      <c r="F84" s="138" t="str">
        <f>VLOOKUP(E84,VIP!$A$2:$O16285,2,0)</f>
        <v>DRBR911</v>
      </c>
      <c r="G84" s="138" t="str">
        <f>VLOOKUP(E84,'LISTADO ATM'!$A$2:$B$900,2,0)</f>
        <v xml:space="preserve">ATM Oficina Venezuela II </v>
      </c>
      <c r="H84" s="138" t="str">
        <f>VLOOKUP(E84,VIP!$A$2:$O21246,7,FALSE)</f>
        <v>Si</v>
      </c>
      <c r="I84" s="138" t="str">
        <f>VLOOKUP(E84,VIP!$A$2:$O13211,8,FALSE)</f>
        <v>Si</v>
      </c>
      <c r="J84" s="138" t="str">
        <f>VLOOKUP(E84,VIP!$A$2:$O13161,8,FALSE)</f>
        <v>Si</v>
      </c>
      <c r="K84" s="138" t="str">
        <f>VLOOKUP(E84,VIP!$A$2:$O16735,6,0)</f>
        <v>SI</v>
      </c>
      <c r="L84" s="143" t="s">
        <v>2409</v>
      </c>
      <c r="M84" s="93" t="s">
        <v>2437</v>
      </c>
      <c r="N84" s="93" t="s">
        <v>2443</v>
      </c>
      <c r="O84" s="138" t="s">
        <v>2614</v>
      </c>
      <c r="P84" s="143"/>
      <c r="Q84" s="134" t="s">
        <v>2409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3336036539</v>
      </c>
      <c r="C85" s="94">
        <v>44463.645590277774</v>
      </c>
      <c r="D85" s="94" t="s">
        <v>2459</v>
      </c>
      <c r="E85" s="136">
        <v>409</v>
      </c>
      <c r="F85" s="138" t="str">
        <f>VLOOKUP(E85,VIP!$A$2:$O16252,2,0)</f>
        <v>DRBR409</v>
      </c>
      <c r="G85" s="138" t="str">
        <f>VLOOKUP(E85,'LISTADO ATM'!$A$2:$B$900,2,0)</f>
        <v xml:space="preserve">ATM Oficina Las Palmas de Herrera I </v>
      </c>
      <c r="H85" s="138" t="str">
        <f>VLOOKUP(E85,VIP!$A$2:$O21213,7,FALSE)</f>
        <v>Si</v>
      </c>
      <c r="I85" s="138" t="str">
        <f>VLOOKUP(E85,VIP!$A$2:$O13178,8,FALSE)</f>
        <v>Si</v>
      </c>
      <c r="J85" s="138" t="str">
        <f>VLOOKUP(E85,VIP!$A$2:$O13128,8,FALSE)</f>
        <v>Si</v>
      </c>
      <c r="K85" s="138" t="str">
        <f>VLOOKUP(E85,VIP!$A$2:$O16702,6,0)</f>
        <v>NO</v>
      </c>
      <c r="L85" s="143" t="s">
        <v>2409</v>
      </c>
      <c r="M85" s="93" t="s">
        <v>2437</v>
      </c>
      <c r="N85" s="93" t="s">
        <v>2443</v>
      </c>
      <c r="O85" s="138" t="s">
        <v>2614</v>
      </c>
      <c r="P85" s="143"/>
      <c r="Q85" s="134" t="s">
        <v>2409</v>
      </c>
    </row>
    <row r="86" spans="1:17" s="119" customFormat="1" ht="18" x14ac:dyDescent="0.25">
      <c r="A86" s="138" t="str">
        <f>VLOOKUP(E86,'LISTADO ATM'!$A$2:$C$901,3,0)</f>
        <v>SUR</v>
      </c>
      <c r="B86" s="144">
        <v>3336036564</v>
      </c>
      <c r="C86" s="94">
        <v>44463.738391203704</v>
      </c>
      <c r="D86" s="94" t="s">
        <v>2459</v>
      </c>
      <c r="E86" s="136">
        <v>249</v>
      </c>
      <c r="F86" s="138" t="str">
        <f>VLOOKUP(E86,VIP!$A$2:$O16244,2,0)</f>
        <v>DRBR249</v>
      </c>
      <c r="G86" s="138" t="str">
        <f>VLOOKUP(E86,'LISTADO ATM'!$A$2:$B$900,2,0)</f>
        <v xml:space="preserve">ATM Banco Agrícola Neiba </v>
      </c>
      <c r="H86" s="138" t="str">
        <f>VLOOKUP(E86,VIP!$A$2:$O21205,7,FALSE)</f>
        <v>Si</v>
      </c>
      <c r="I86" s="138" t="str">
        <f>VLOOKUP(E86,VIP!$A$2:$O13170,8,FALSE)</f>
        <v>Si</v>
      </c>
      <c r="J86" s="138" t="str">
        <f>VLOOKUP(E86,VIP!$A$2:$O13120,8,FALSE)</f>
        <v>Si</v>
      </c>
      <c r="K86" s="138" t="str">
        <f>VLOOKUP(E86,VIP!$A$2:$O16694,6,0)</f>
        <v>NO</v>
      </c>
      <c r="L86" s="143" t="s">
        <v>2409</v>
      </c>
      <c r="M86" s="93" t="s">
        <v>2437</v>
      </c>
      <c r="N86" s="93" t="s">
        <v>2443</v>
      </c>
      <c r="O86" s="138" t="s">
        <v>2614</v>
      </c>
      <c r="P86" s="143"/>
      <c r="Q86" s="134" t="s">
        <v>2409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3336036575</v>
      </c>
      <c r="C87" s="94">
        <v>44463.786932870367</v>
      </c>
      <c r="D87" s="94" t="s">
        <v>2459</v>
      </c>
      <c r="E87" s="136">
        <v>504</v>
      </c>
      <c r="F87" s="138" t="str">
        <f>VLOOKUP(E87,VIP!$A$2:$O16258,2,0)</f>
        <v>DRBR504</v>
      </c>
      <c r="G87" s="138" t="str">
        <f>VLOOKUP(E87,'LISTADO ATM'!$A$2:$B$900,2,0)</f>
        <v>ATM Oficina Plaza Moderna</v>
      </c>
      <c r="H87" s="138" t="str">
        <f>VLOOKUP(E87,VIP!$A$2:$O21219,7,FALSE)</f>
        <v>Si</v>
      </c>
      <c r="I87" s="138" t="str">
        <f>VLOOKUP(E87,VIP!$A$2:$O13184,8,FALSE)</f>
        <v>Si</v>
      </c>
      <c r="J87" s="138" t="str">
        <f>VLOOKUP(E87,VIP!$A$2:$O13134,8,FALSE)</f>
        <v>Si</v>
      </c>
      <c r="K87" s="138" t="str">
        <f>VLOOKUP(E87,VIP!$A$2:$O16708,6,0)</f>
        <v>NO</v>
      </c>
      <c r="L87" s="143" t="s">
        <v>2409</v>
      </c>
      <c r="M87" s="93" t="s">
        <v>2437</v>
      </c>
      <c r="N87" s="93" t="s">
        <v>2443</v>
      </c>
      <c r="O87" s="138" t="s">
        <v>2614</v>
      </c>
      <c r="P87" s="143"/>
      <c r="Q87" s="134" t="s">
        <v>2409</v>
      </c>
    </row>
    <row r="88" spans="1:17" s="119" customFormat="1" ht="18" x14ac:dyDescent="0.25">
      <c r="A88" s="138" t="str">
        <f>VLOOKUP(E88,'LISTADO ATM'!$A$2:$C$901,3,0)</f>
        <v>ESTE</v>
      </c>
      <c r="B88" s="144">
        <v>3336036719</v>
      </c>
      <c r="C88" s="94">
        <v>44464.41269675926</v>
      </c>
      <c r="D88" s="94" t="s">
        <v>2459</v>
      </c>
      <c r="E88" s="136">
        <v>608</v>
      </c>
      <c r="F88" s="138" t="str">
        <f>VLOOKUP(E88,VIP!$A$2:$O16253,2,0)</f>
        <v>DRBR305</v>
      </c>
      <c r="G88" s="138" t="str">
        <f>VLOOKUP(E88,'LISTADO ATM'!$A$2:$B$900,2,0)</f>
        <v xml:space="preserve">ATM Oficina Jumbo (San Pedro) </v>
      </c>
      <c r="H88" s="138" t="str">
        <f>VLOOKUP(E88,VIP!$A$2:$O21214,7,FALSE)</f>
        <v>Si</v>
      </c>
      <c r="I88" s="138" t="str">
        <f>VLOOKUP(E88,VIP!$A$2:$O13179,8,FALSE)</f>
        <v>Si</v>
      </c>
      <c r="J88" s="138" t="str">
        <f>VLOOKUP(E88,VIP!$A$2:$O13129,8,FALSE)</f>
        <v>Si</v>
      </c>
      <c r="K88" s="138" t="str">
        <f>VLOOKUP(E88,VIP!$A$2:$O16703,6,0)</f>
        <v>SI</v>
      </c>
      <c r="L88" s="143" t="s">
        <v>2409</v>
      </c>
      <c r="M88" s="93" t="s">
        <v>2437</v>
      </c>
      <c r="N88" s="93" t="s">
        <v>2443</v>
      </c>
      <c r="O88" s="138" t="s">
        <v>2614</v>
      </c>
      <c r="P88" s="143"/>
      <c r="Q88" s="93" t="s">
        <v>2409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3336036797</v>
      </c>
      <c r="C89" s="94">
        <v>44464.490983796299</v>
      </c>
      <c r="D89" s="94" t="s">
        <v>2459</v>
      </c>
      <c r="E89" s="136">
        <v>721</v>
      </c>
      <c r="F89" s="138" t="str">
        <f>VLOOKUP(E89,VIP!$A$2:$O16260,2,0)</f>
        <v>DRBR23A</v>
      </c>
      <c r="G89" s="138" t="str">
        <f>VLOOKUP(E89,'LISTADO ATM'!$A$2:$B$900,2,0)</f>
        <v xml:space="preserve">ATM Oficina Charles de Gaulle II </v>
      </c>
      <c r="H89" s="138" t="str">
        <f>VLOOKUP(E89,VIP!$A$2:$O21221,7,FALSE)</f>
        <v>Si</v>
      </c>
      <c r="I89" s="138" t="str">
        <f>VLOOKUP(E89,VIP!$A$2:$O13186,8,FALSE)</f>
        <v>Si</v>
      </c>
      <c r="J89" s="138" t="str">
        <f>VLOOKUP(E89,VIP!$A$2:$O13136,8,FALSE)</f>
        <v>Si</v>
      </c>
      <c r="K89" s="138" t="str">
        <f>VLOOKUP(E89,VIP!$A$2:$O16710,6,0)</f>
        <v>NO</v>
      </c>
      <c r="L89" s="143" t="s">
        <v>2409</v>
      </c>
      <c r="M89" s="93" t="s">
        <v>2437</v>
      </c>
      <c r="N89" s="93" t="s">
        <v>2443</v>
      </c>
      <c r="O89" s="138" t="s">
        <v>2614</v>
      </c>
      <c r="P89" s="143"/>
      <c r="Q89" s="93" t="s">
        <v>2409</v>
      </c>
    </row>
    <row r="90" spans="1:17" s="119" customFormat="1" ht="18" x14ac:dyDescent="0.25">
      <c r="A90" s="138" t="str">
        <f>VLOOKUP(E90,'LISTADO ATM'!$A$2:$C$901,3,0)</f>
        <v>ESTE</v>
      </c>
      <c r="B90" s="144">
        <v>3336036851</v>
      </c>
      <c r="C90" s="94">
        <v>44464.586724537039</v>
      </c>
      <c r="D90" s="94" t="s">
        <v>2440</v>
      </c>
      <c r="E90" s="136">
        <v>742</v>
      </c>
      <c r="F90" s="138" t="str">
        <f>VLOOKUP(E90,VIP!$A$2:$O16245,2,0)</f>
        <v>DRBR990</v>
      </c>
      <c r="G90" s="138" t="str">
        <f>VLOOKUP(E90,'LISTADO ATM'!$A$2:$B$900,2,0)</f>
        <v xml:space="preserve">ATM Oficina Plaza del Rey (La Romana) </v>
      </c>
      <c r="H90" s="138" t="str">
        <f>VLOOKUP(E90,VIP!$A$2:$O21206,7,FALSE)</f>
        <v>Si</v>
      </c>
      <c r="I90" s="138" t="str">
        <f>VLOOKUP(E90,VIP!$A$2:$O13171,8,FALSE)</f>
        <v>Si</v>
      </c>
      <c r="J90" s="138" t="str">
        <f>VLOOKUP(E90,VIP!$A$2:$O13121,8,FALSE)</f>
        <v>Si</v>
      </c>
      <c r="K90" s="138" t="str">
        <f>VLOOKUP(E90,VIP!$A$2:$O16695,6,0)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93" t="s">
        <v>2409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3336036852</v>
      </c>
      <c r="C91" s="94">
        <v>44464.587800925925</v>
      </c>
      <c r="D91" s="94" t="s">
        <v>2440</v>
      </c>
      <c r="E91" s="136">
        <v>858</v>
      </c>
      <c r="F91" s="138" t="str">
        <f>VLOOKUP(E91,VIP!$A$2:$O16244,2,0)</f>
        <v>DRBR858</v>
      </c>
      <c r="G91" s="138" t="str">
        <f>VLOOKUP(E91,'LISTADO ATM'!$A$2:$B$900,2,0)</f>
        <v xml:space="preserve">ATM Cooperativa Maestros (COOPNAMA) </v>
      </c>
      <c r="H91" s="138" t="str">
        <f>VLOOKUP(E91,VIP!$A$2:$O21205,7,FALSE)</f>
        <v>Si</v>
      </c>
      <c r="I91" s="138" t="str">
        <f>VLOOKUP(E91,VIP!$A$2:$O13170,8,FALSE)</f>
        <v>No</v>
      </c>
      <c r="J91" s="138" t="str">
        <f>VLOOKUP(E91,VIP!$A$2:$O13120,8,FALSE)</f>
        <v>No</v>
      </c>
      <c r="K91" s="138" t="str">
        <f>VLOOKUP(E91,VIP!$A$2:$O16694,6,0)</f>
        <v>NO</v>
      </c>
      <c r="L91" s="143" t="s">
        <v>2409</v>
      </c>
      <c r="M91" s="93" t="s">
        <v>2437</v>
      </c>
      <c r="N91" s="93" t="s">
        <v>2443</v>
      </c>
      <c r="O91" s="138" t="s">
        <v>2444</v>
      </c>
      <c r="P91" s="143"/>
      <c r="Q91" s="93" t="s">
        <v>2409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3336036860</v>
      </c>
      <c r="C92" s="94">
        <v>44464.633726851855</v>
      </c>
      <c r="D92" s="94" t="s">
        <v>2459</v>
      </c>
      <c r="E92" s="136">
        <v>713</v>
      </c>
      <c r="F92" s="138" t="str">
        <f>VLOOKUP(E92,VIP!$A$2:$O16254,2,0)</f>
        <v>DRBR016</v>
      </c>
      <c r="G92" s="138" t="str">
        <f>VLOOKUP(E92,'LISTADO ATM'!$A$2:$B$900,2,0)</f>
        <v xml:space="preserve">ATM Oficina Las Américas </v>
      </c>
      <c r="H92" s="138" t="str">
        <f>VLOOKUP(E92,VIP!$A$2:$O21215,7,FALSE)</f>
        <v>Si</v>
      </c>
      <c r="I92" s="138" t="str">
        <f>VLOOKUP(E92,VIP!$A$2:$O13180,8,FALSE)</f>
        <v>Si</v>
      </c>
      <c r="J92" s="138" t="str">
        <f>VLOOKUP(E92,VIP!$A$2:$O13130,8,FALSE)</f>
        <v>Si</v>
      </c>
      <c r="K92" s="138" t="str">
        <f>VLOOKUP(E92,VIP!$A$2:$O16704,6,0)</f>
        <v>NO</v>
      </c>
      <c r="L92" s="143" t="s">
        <v>2409</v>
      </c>
      <c r="M92" s="93" t="s">
        <v>2437</v>
      </c>
      <c r="N92" s="93" t="s">
        <v>2443</v>
      </c>
      <c r="O92" s="138" t="s">
        <v>2614</v>
      </c>
      <c r="P92" s="143"/>
      <c r="Q92" s="93" t="s">
        <v>2409</v>
      </c>
    </row>
    <row r="93" spans="1:17" s="119" customFormat="1" ht="18" x14ac:dyDescent="0.25">
      <c r="A93" s="138" t="str">
        <f>VLOOKUP(E93,'LISTADO ATM'!$A$2:$C$901,3,0)</f>
        <v>NORTE</v>
      </c>
      <c r="B93" s="144">
        <v>3336036877</v>
      </c>
      <c r="C93" s="94">
        <v>44464.668344907404</v>
      </c>
      <c r="D93" s="94" t="s">
        <v>2612</v>
      </c>
      <c r="E93" s="136">
        <v>129</v>
      </c>
      <c r="F93" s="138" t="str">
        <f>VLOOKUP(E93,VIP!$A$2:$O16253,2,0)</f>
        <v>DRBR129</v>
      </c>
      <c r="G93" s="138" t="str">
        <f>VLOOKUP(E93,'LISTADO ATM'!$A$2:$B$900,2,0)</f>
        <v xml:space="preserve">ATM Multicentro La Sirena (Santiago) </v>
      </c>
      <c r="H93" s="138" t="str">
        <f>VLOOKUP(E93,VIP!$A$2:$O21214,7,FALSE)</f>
        <v>Si</v>
      </c>
      <c r="I93" s="138" t="str">
        <f>VLOOKUP(E93,VIP!$A$2:$O13179,8,FALSE)</f>
        <v>Si</v>
      </c>
      <c r="J93" s="138" t="str">
        <f>VLOOKUP(E93,VIP!$A$2:$O13129,8,FALSE)</f>
        <v>Si</v>
      </c>
      <c r="K93" s="138" t="str">
        <f>VLOOKUP(E93,VIP!$A$2:$O16703,6,0)</f>
        <v>SI</v>
      </c>
      <c r="L93" s="143" t="s">
        <v>2409</v>
      </c>
      <c r="M93" s="93" t="s">
        <v>2437</v>
      </c>
      <c r="N93" s="93" t="s">
        <v>2443</v>
      </c>
      <c r="O93" s="138" t="s">
        <v>2613</v>
      </c>
      <c r="P93" s="143"/>
      <c r="Q93" s="93" t="s">
        <v>2409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3336036934</v>
      </c>
      <c r="C94" s="94">
        <v>44464.714363425926</v>
      </c>
      <c r="D94" s="94" t="s">
        <v>2459</v>
      </c>
      <c r="E94" s="136">
        <v>979</v>
      </c>
      <c r="F94" s="138" t="str">
        <f>VLOOKUP(E94,VIP!$A$2:$O16243,2,0)</f>
        <v>DRBR979</v>
      </c>
      <c r="G94" s="138" t="str">
        <f>VLOOKUP(E94,'LISTADO ATM'!$A$2:$B$900,2,0)</f>
        <v xml:space="preserve">ATM Oficina Luperón I </v>
      </c>
      <c r="H94" s="138" t="str">
        <f>VLOOKUP(E94,VIP!$A$2:$O21204,7,FALSE)</f>
        <v>Si</v>
      </c>
      <c r="I94" s="138" t="str">
        <f>VLOOKUP(E94,VIP!$A$2:$O13169,8,FALSE)</f>
        <v>Si</v>
      </c>
      <c r="J94" s="138" t="str">
        <f>VLOOKUP(E94,VIP!$A$2:$O13119,8,FALSE)</f>
        <v>Si</v>
      </c>
      <c r="K94" s="138" t="str">
        <f>VLOOKUP(E94,VIP!$A$2:$O16693,6,0)</f>
        <v>NO</v>
      </c>
      <c r="L94" s="143" t="s">
        <v>2409</v>
      </c>
      <c r="M94" s="93" t="s">
        <v>2437</v>
      </c>
      <c r="N94" s="93" t="s">
        <v>2443</v>
      </c>
      <c r="O94" s="138" t="s">
        <v>2630</v>
      </c>
      <c r="P94" s="143"/>
      <c r="Q94" s="93" t="s">
        <v>2409</v>
      </c>
    </row>
    <row r="95" spans="1:17" s="119" customFormat="1" ht="18" x14ac:dyDescent="0.25">
      <c r="A95" s="138" t="str">
        <f>VLOOKUP(E95,'LISTADO ATM'!$A$2:$C$901,3,0)</f>
        <v>ESTE</v>
      </c>
      <c r="B95" s="144">
        <v>3336036947</v>
      </c>
      <c r="C95" s="94">
        <v>44464.85527777778</v>
      </c>
      <c r="D95" s="94" t="s">
        <v>2459</v>
      </c>
      <c r="E95" s="136">
        <v>630</v>
      </c>
      <c r="F95" s="138" t="str">
        <f>VLOOKUP(E95,VIP!$A$2:$O16251,2,0)</f>
        <v>DRBR112</v>
      </c>
      <c r="G95" s="138" t="str">
        <f>VLOOKUP(E95,'LISTADO ATM'!$A$2:$B$900,2,0)</f>
        <v xml:space="preserve">ATM Oficina Plaza Zaglul (SPM) </v>
      </c>
      <c r="H95" s="138" t="str">
        <f>VLOOKUP(E95,VIP!$A$2:$O21212,7,FALSE)</f>
        <v>Si</v>
      </c>
      <c r="I95" s="138" t="str">
        <f>VLOOKUP(E95,VIP!$A$2:$O13177,8,FALSE)</f>
        <v>Si</v>
      </c>
      <c r="J95" s="138" t="str">
        <f>VLOOKUP(E95,VIP!$A$2:$O13127,8,FALSE)</f>
        <v>Si</v>
      </c>
      <c r="K95" s="138" t="str">
        <f>VLOOKUP(E95,VIP!$A$2:$O16701,6,0)</f>
        <v>NO</v>
      </c>
      <c r="L95" s="143" t="s">
        <v>2409</v>
      </c>
      <c r="M95" s="93" t="s">
        <v>2437</v>
      </c>
      <c r="N95" s="93" t="s">
        <v>2443</v>
      </c>
      <c r="O95" s="138" t="s">
        <v>2630</v>
      </c>
      <c r="P95" s="143"/>
      <c r="Q95" s="93" t="s">
        <v>2409</v>
      </c>
    </row>
    <row r="96" spans="1:17" s="119" customFormat="1" ht="18" x14ac:dyDescent="0.25">
      <c r="A96" s="138" t="str">
        <f>VLOOKUP(E96,'LISTADO ATM'!$A$2:$C$901,3,0)</f>
        <v>NORTE</v>
      </c>
      <c r="B96" s="144">
        <v>3336036948</v>
      </c>
      <c r="C96" s="94">
        <v>44464.859155092592</v>
      </c>
      <c r="D96" s="94" t="s">
        <v>2459</v>
      </c>
      <c r="E96" s="136">
        <v>965</v>
      </c>
      <c r="F96" s="138" t="str">
        <f>VLOOKUP(E96,VIP!$A$2:$O16250,2,0)</f>
        <v>DRBR965</v>
      </c>
      <c r="G96" s="138" t="str">
        <f>VLOOKUP(E96,'LISTADO ATM'!$A$2:$B$900,2,0)</f>
        <v xml:space="preserve">ATM S/M La Fuente FUN (Santiago) </v>
      </c>
      <c r="H96" s="138" t="str">
        <f>VLOOKUP(E96,VIP!$A$2:$O21211,7,FALSE)</f>
        <v>Si</v>
      </c>
      <c r="I96" s="138" t="str">
        <f>VLOOKUP(E96,VIP!$A$2:$O13176,8,FALSE)</f>
        <v>Si</v>
      </c>
      <c r="J96" s="138" t="str">
        <f>VLOOKUP(E96,VIP!$A$2:$O13126,8,FALSE)</f>
        <v>Si</v>
      </c>
      <c r="K96" s="138" t="str">
        <f>VLOOKUP(E96,VIP!$A$2:$O16700,6,0)</f>
        <v>NO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s="119" customFormat="1" ht="18" x14ac:dyDescent="0.25">
      <c r="A97" s="138" t="str">
        <f>VLOOKUP(E97,'LISTADO ATM'!$A$2:$C$901,3,0)</f>
        <v>NORTE</v>
      </c>
      <c r="B97" s="144">
        <v>3336036955</v>
      </c>
      <c r="C97" s="94">
        <v>44464.947453703702</v>
      </c>
      <c r="D97" s="94" t="s">
        <v>2459</v>
      </c>
      <c r="E97" s="136">
        <v>950</v>
      </c>
      <c r="F97" s="138" t="str">
        <f>VLOOKUP(E97,VIP!$A$2:$O16243,2,0)</f>
        <v>DRBR12G</v>
      </c>
      <c r="G97" s="138" t="str">
        <f>VLOOKUP(E97,'LISTADO ATM'!$A$2:$B$900,2,0)</f>
        <v xml:space="preserve">ATM Oficina Monterrico </v>
      </c>
      <c r="H97" s="138" t="str">
        <f>VLOOKUP(E97,VIP!$A$2:$O21204,7,FALSE)</f>
        <v>Si</v>
      </c>
      <c r="I97" s="138" t="str">
        <f>VLOOKUP(E97,VIP!$A$2:$O13169,8,FALSE)</f>
        <v>Si</v>
      </c>
      <c r="J97" s="138" t="str">
        <f>VLOOKUP(E97,VIP!$A$2:$O13119,8,FALSE)</f>
        <v>Si</v>
      </c>
      <c r="K97" s="138" t="str">
        <f>VLOOKUP(E97,VIP!$A$2:$O16693,6,0)</f>
        <v>SI</v>
      </c>
      <c r="L97" s="143" t="s">
        <v>2409</v>
      </c>
      <c r="M97" s="93" t="s">
        <v>2437</v>
      </c>
      <c r="N97" s="93" t="s">
        <v>2443</v>
      </c>
      <c r="O97" s="138" t="s">
        <v>2630</v>
      </c>
      <c r="P97" s="143"/>
      <c r="Q97" s="93" t="s">
        <v>2409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2636</v>
      </c>
      <c r="C98" s="94">
        <v>44465.399085648147</v>
      </c>
      <c r="D98" s="94" t="s">
        <v>2612</v>
      </c>
      <c r="E98" s="136">
        <v>954</v>
      </c>
      <c r="F98" s="138" t="str">
        <f>VLOOKUP(E98,VIP!$A$2:$O16249,2,0)</f>
        <v>DRBR954</v>
      </c>
      <c r="G98" s="138" t="str">
        <f>VLOOKUP(E98,'LISTADO ATM'!$A$2:$B$900,2,0)</f>
        <v xml:space="preserve">ATM LAESA Pimentel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2409</v>
      </c>
      <c r="M98" s="93" t="s">
        <v>2437</v>
      </c>
      <c r="N98" s="93" t="s">
        <v>2443</v>
      </c>
      <c r="O98" s="138" t="s">
        <v>2613</v>
      </c>
      <c r="P98" s="143"/>
      <c r="Q98" s="93" t="s">
        <v>2637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2645</v>
      </c>
      <c r="C99" s="94">
        <v>44465.499201388891</v>
      </c>
      <c r="D99" s="94" t="s">
        <v>2612</v>
      </c>
      <c r="E99" s="136">
        <v>748</v>
      </c>
      <c r="F99" s="138" t="str">
        <f>VLOOKUP(E99,VIP!$A$2:$O16257,2,0)</f>
        <v>DRBR150</v>
      </c>
      <c r="G99" s="138" t="str">
        <f>VLOOKUP(E99,'LISTADO ATM'!$A$2:$B$900,2,0)</f>
        <v xml:space="preserve">ATM Centro de Caja (Santiago) </v>
      </c>
      <c r="H99" s="138" t="str">
        <f>VLOOKUP(E99,VIP!$A$2:$O21218,7,FALSE)</f>
        <v>Si</v>
      </c>
      <c r="I99" s="138" t="str">
        <f>VLOOKUP(E99,VIP!$A$2:$O13183,8,FALSE)</f>
        <v>Si</v>
      </c>
      <c r="J99" s="138" t="str">
        <f>VLOOKUP(E99,VIP!$A$2:$O13133,8,FALSE)</f>
        <v>Si</v>
      </c>
      <c r="K99" s="138" t="str">
        <f>VLOOKUP(E99,VIP!$A$2:$O16707,6,0)</f>
        <v>NO</v>
      </c>
      <c r="L99" s="143" t="s">
        <v>2409</v>
      </c>
      <c r="M99" s="93" t="s">
        <v>2437</v>
      </c>
      <c r="N99" s="93" t="s">
        <v>2443</v>
      </c>
      <c r="O99" s="138" t="s">
        <v>2613</v>
      </c>
      <c r="P99" s="143"/>
      <c r="Q99" s="93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2643</v>
      </c>
      <c r="C100" s="94">
        <v>44465.562604166669</v>
      </c>
      <c r="D100" s="94" t="s">
        <v>2612</v>
      </c>
      <c r="E100" s="136">
        <v>119</v>
      </c>
      <c r="F100" s="138" t="str">
        <f>VLOOKUP(E100,VIP!$A$2:$O16255,2,0)</f>
        <v>DRBR119</v>
      </c>
      <c r="G100" s="138" t="str">
        <f>VLOOKUP(E100,'LISTADO ATM'!$A$2:$B$900,2,0)</f>
        <v>ATM Oficina La Barranquita</v>
      </c>
      <c r="H100" s="138" t="str">
        <f>VLOOKUP(E100,VIP!$A$2:$O21216,7,FALSE)</f>
        <v>N/A</v>
      </c>
      <c r="I100" s="138" t="str">
        <f>VLOOKUP(E100,VIP!$A$2:$O13181,8,FALSE)</f>
        <v>N/A</v>
      </c>
      <c r="J100" s="138" t="str">
        <f>VLOOKUP(E100,VIP!$A$2:$O13131,8,FALSE)</f>
        <v>N/A</v>
      </c>
      <c r="K100" s="138" t="str">
        <f>VLOOKUP(E100,VIP!$A$2:$O16705,6,0)</f>
        <v>N/A</v>
      </c>
      <c r="L100" s="143" t="s">
        <v>2409</v>
      </c>
      <c r="M100" s="93" t="s">
        <v>2437</v>
      </c>
      <c r="N100" s="93" t="s">
        <v>2443</v>
      </c>
      <c r="O100" s="138" t="s">
        <v>2613</v>
      </c>
      <c r="P100" s="143"/>
      <c r="Q100" s="93" t="s">
        <v>2409</v>
      </c>
    </row>
    <row r="101" spans="1:17" s="119" customFormat="1" ht="18" x14ac:dyDescent="0.25">
      <c r="A101" s="138" t="str">
        <f>VLOOKUP(E101,'LISTADO ATM'!$A$2:$C$901,3,0)</f>
        <v>ESTE</v>
      </c>
      <c r="B101" s="144" t="s">
        <v>2642</v>
      </c>
      <c r="C101" s="94">
        <v>44465.564166666663</v>
      </c>
      <c r="D101" s="94" t="s">
        <v>2459</v>
      </c>
      <c r="E101" s="136">
        <v>843</v>
      </c>
      <c r="F101" s="138" t="str">
        <f>VLOOKUP(E101,VIP!$A$2:$O16254,2,0)</f>
        <v>DRBR843</v>
      </c>
      <c r="G101" s="138" t="str">
        <f>VLOOKUP(E101,'LISTADO ATM'!$A$2:$B$900,2,0)</f>
        <v xml:space="preserve">ATM Oficina Romana Centro </v>
      </c>
      <c r="H101" s="138" t="str">
        <f>VLOOKUP(E101,VIP!$A$2:$O21215,7,FALSE)</f>
        <v>Si</v>
      </c>
      <c r="I101" s="138" t="str">
        <f>VLOOKUP(E101,VIP!$A$2:$O13180,8,FALSE)</f>
        <v>Si</v>
      </c>
      <c r="J101" s="138" t="str">
        <f>VLOOKUP(E101,VIP!$A$2:$O13130,8,FALSE)</f>
        <v>Si</v>
      </c>
      <c r="K101" s="138" t="str">
        <f>VLOOKUP(E101,VIP!$A$2:$O16704,6,0)</f>
        <v>NO</v>
      </c>
      <c r="L101" s="143" t="s">
        <v>2409</v>
      </c>
      <c r="M101" s="93" t="s">
        <v>2437</v>
      </c>
      <c r="N101" s="93" t="s">
        <v>2443</v>
      </c>
      <c r="O101" s="138" t="s">
        <v>2614</v>
      </c>
      <c r="P101" s="143"/>
      <c r="Q101" s="93" t="s">
        <v>2409</v>
      </c>
    </row>
    <row r="102" spans="1:17" s="119" customFormat="1" ht="18" x14ac:dyDescent="0.25">
      <c r="A102" s="138" t="str">
        <f>VLOOKUP(E102,'LISTADO ATM'!$A$2:$C$901,3,0)</f>
        <v>SUR</v>
      </c>
      <c r="B102" s="144" t="s">
        <v>2641</v>
      </c>
      <c r="C102" s="94">
        <v>44465.566030092596</v>
      </c>
      <c r="D102" s="94" t="s">
        <v>2459</v>
      </c>
      <c r="E102" s="136">
        <v>984</v>
      </c>
      <c r="F102" s="138" t="str">
        <f>VLOOKUP(E102,VIP!$A$2:$O16252,2,0)</f>
        <v>DRBR984</v>
      </c>
      <c r="G102" s="138" t="str">
        <f>VLOOKUP(E102,'LISTADO ATM'!$A$2:$B$900,2,0)</f>
        <v xml:space="preserve">ATM Oficina Neiba II </v>
      </c>
      <c r="H102" s="138" t="str">
        <f>VLOOKUP(E102,VIP!$A$2:$O21213,7,FALSE)</f>
        <v>Si</v>
      </c>
      <c r="I102" s="138" t="str">
        <f>VLOOKUP(E102,VIP!$A$2:$O13178,8,FALSE)</f>
        <v>Si</v>
      </c>
      <c r="J102" s="138" t="str">
        <f>VLOOKUP(E102,VIP!$A$2:$O13128,8,FALSE)</f>
        <v>Si</v>
      </c>
      <c r="K102" s="138" t="str">
        <f>VLOOKUP(E102,VIP!$A$2:$O16702,6,0)</f>
        <v>NO</v>
      </c>
      <c r="L102" s="143" t="s">
        <v>2409</v>
      </c>
      <c r="M102" s="93" t="s">
        <v>2437</v>
      </c>
      <c r="N102" s="93" t="s">
        <v>2443</v>
      </c>
      <c r="O102" s="138" t="s">
        <v>2614</v>
      </c>
      <c r="P102" s="143"/>
      <c r="Q102" s="93" t="s">
        <v>2409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2640</v>
      </c>
      <c r="C103" s="94">
        <v>44465.567025462966</v>
      </c>
      <c r="D103" s="94" t="s">
        <v>2459</v>
      </c>
      <c r="E103" s="136">
        <v>410</v>
      </c>
      <c r="F103" s="138" t="str">
        <f>VLOOKUP(E103,VIP!$A$2:$O16251,2,0)</f>
        <v>DRBR410</v>
      </c>
      <c r="G103" s="138" t="str">
        <f>VLOOKUP(E103,'LISTADO ATM'!$A$2:$B$900,2,0)</f>
        <v xml:space="preserve">ATM Oficina Las Palmas de Herrera II </v>
      </c>
      <c r="H103" s="138" t="str">
        <f>VLOOKUP(E103,VIP!$A$2:$O21212,7,FALSE)</f>
        <v>Si</v>
      </c>
      <c r="I103" s="138" t="str">
        <f>VLOOKUP(E103,VIP!$A$2:$O13177,8,FALSE)</f>
        <v>Si</v>
      </c>
      <c r="J103" s="138" t="str">
        <f>VLOOKUP(E103,VIP!$A$2:$O13127,8,FALSE)</f>
        <v>Si</v>
      </c>
      <c r="K103" s="138" t="str">
        <f>VLOOKUP(E103,VIP!$A$2:$O16701,6,0)</f>
        <v>NO</v>
      </c>
      <c r="L103" s="143" t="s">
        <v>2409</v>
      </c>
      <c r="M103" s="93" t="s">
        <v>2437</v>
      </c>
      <c r="N103" s="93" t="s">
        <v>2443</v>
      </c>
      <c r="O103" s="138" t="s">
        <v>2614</v>
      </c>
      <c r="P103" s="143"/>
      <c r="Q103" s="93" t="s">
        <v>2409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2639</v>
      </c>
      <c r="C104" s="94">
        <v>44465.568391203706</v>
      </c>
      <c r="D104" s="94" t="s">
        <v>2459</v>
      </c>
      <c r="E104" s="136">
        <v>722</v>
      </c>
      <c r="F104" s="138" t="str">
        <f>VLOOKUP(E104,VIP!$A$2:$O16250,2,0)</f>
        <v>DRBR393</v>
      </c>
      <c r="G104" s="138" t="str">
        <f>VLOOKUP(E104,'LISTADO ATM'!$A$2:$B$900,2,0)</f>
        <v xml:space="preserve">ATM Oficina Charles de Gaulle III </v>
      </c>
      <c r="H104" s="138" t="str">
        <f>VLOOKUP(E104,VIP!$A$2:$O21211,7,FALSE)</f>
        <v>Si</v>
      </c>
      <c r="I104" s="138" t="str">
        <f>VLOOKUP(E104,VIP!$A$2:$O13176,8,FALSE)</f>
        <v>Si</v>
      </c>
      <c r="J104" s="138" t="str">
        <f>VLOOKUP(E104,VIP!$A$2:$O13126,8,FALSE)</f>
        <v>Si</v>
      </c>
      <c r="K104" s="138" t="str">
        <f>VLOOKUP(E104,VIP!$A$2:$O16700,6,0)</f>
        <v>SI</v>
      </c>
      <c r="L104" s="143" t="s">
        <v>2409</v>
      </c>
      <c r="M104" s="93" t="s">
        <v>2437</v>
      </c>
      <c r="N104" s="93" t="s">
        <v>2443</v>
      </c>
      <c r="O104" s="138" t="s">
        <v>2614</v>
      </c>
      <c r="P104" s="143"/>
      <c r="Q104" s="93" t="s">
        <v>2409</v>
      </c>
    </row>
    <row r="105" spans="1:17" s="119" customFormat="1" ht="18" x14ac:dyDescent="0.25">
      <c r="A105" s="138" t="str">
        <f>VLOOKUP(E105,'LISTADO ATM'!$A$2:$C$901,3,0)</f>
        <v>DISTRITO NACIONAL</v>
      </c>
      <c r="B105" s="144" t="s">
        <v>2638</v>
      </c>
      <c r="C105" s="94">
        <v>44465.604687500003</v>
      </c>
      <c r="D105" s="94" t="s">
        <v>2440</v>
      </c>
      <c r="E105" s="136">
        <v>993</v>
      </c>
      <c r="F105" s="138" t="str">
        <f>VLOOKUP(E105,VIP!$A$2:$O16249,2,0)</f>
        <v>DRBR993</v>
      </c>
      <c r="G105" s="138" t="str">
        <f>VLOOKUP(E105,'LISTADO ATM'!$A$2:$B$900,2,0)</f>
        <v xml:space="preserve">ATM Centro Medico Integral II </v>
      </c>
      <c r="H105" s="138" t="str">
        <f>VLOOKUP(E105,VIP!$A$2:$O21210,7,FALSE)</f>
        <v>Si</v>
      </c>
      <c r="I105" s="138" t="str">
        <f>VLOOKUP(E105,VIP!$A$2:$O13175,8,FALSE)</f>
        <v>Si</v>
      </c>
      <c r="J105" s="138" t="str">
        <f>VLOOKUP(E105,VIP!$A$2:$O13125,8,FALSE)</f>
        <v>Si</v>
      </c>
      <c r="K105" s="138" t="str">
        <f>VLOOKUP(E105,VIP!$A$2:$O16699,6,0)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93" t="s">
        <v>2409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2662</v>
      </c>
      <c r="C106" s="94">
        <v>44465.669618055559</v>
      </c>
      <c r="D106" s="94" t="s">
        <v>2459</v>
      </c>
      <c r="E106" s="136">
        <v>234</v>
      </c>
      <c r="F106" s="138" t="str">
        <f>VLOOKUP(E106,VIP!$A$2:$O16267,2,0)</f>
        <v>DRBR234</v>
      </c>
      <c r="G106" s="138" t="str">
        <f>VLOOKUP(E106,'LISTADO ATM'!$A$2:$B$900,2,0)</f>
        <v xml:space="preserve">ATM Oficina Boca Chica I </v>
      </c>
      <c r="H106" s="138" t="str">
        <f>VLOOKUP(E106,VIP!$A$2:$O21228,7,FALSE)</f>
        <v>Si</v>
      </c>
      <c r="I106" s="138" t="str">
        <f>VLOOKUP(E106,VIP!$A$2:$O13193,8,FALSE)</f>
        <v>Si</v>
      </c>
      <c r="J106" s="138" t="str">
        <f>VLOOKUP(E106,VIP!$A$2:$O13143,8,FALSE)</f>
        <v>Si</v>
      </c>
      <c r="K106" s="138" t="str">
        <f>VLOOKUP(E106,VIP!$A$2:$O16717,6,0)</f>
        <v>NO</v>
      </c>
      <c r="L106" s="143" t="s">
        <v>2409</v>
      </c>
      <c r="M106" s="93" t="s">
        <v>2437</v>
      </c>
      <c r="N106" s="93" t="s">
        <v>2443</v>
      </c>
      <c r="O106" s="138" t="s">
        <v>2630</v>
      </c>
      <c r="P106" s="143"/>
      <c r="Q106" s="93" t="s">
        <v>2409</v>
      </c>
    </row>
    <row r="107" spans="1:17" s="119" customFormat="1" ht="18" x14ac:dyDescent="0.25">
      <c r="A107" s="138" t="str">
        <f>VLOOKUP(E107,'LISTADO ATM'!$A$2:$C$901,3,0)</f>
        <v>NORTE</v>
      </c>
      <c r="B107" s="144" t="s">
        <v>2661</v>
      </c>
      <c r="C107" s="94">
        <v>44465.675868055558</v>
      </c>
      <c r="D107" s="94" t="s">
        <v>2612</v>
      </c>
      <c r="E107" s="136">
        <v>633</v>
      </c>
      <c r="F107" s="138" t="str">
        <f>VLOOKUP(E107,VIP!$A$2:$O16266,2,0)</f>
        <v>DRBR260</v>
      </c>
      <c r="G107" s="138" t="str">
        <f>VLOOKUP(E107,'LISTADO ATM'!$A$2:$B$900,2,0)</f>
        <v xml:space="preserve">ATM Autobanco Las Colinas </v>
      </c>
      <c r="H107" s="138" t="str">
        <f>VLOOKUP(E107,VIP!$A$2:$O21227,7,FALSE)</f>
        <v>Si</v>
      </c>
      <c r="I107" s="138" t="str">
        <f>VLOOKUP(E107,VIP!$A$2:$O13192,8,FALSE)</f>
        <v>Si</v>
      </c>
      <c r="J107" s="138" t="str">
        <f>VLOOKUP(E107,VIP!$A$2:$O13142,8,FALSE)</f>
        <v>Si</v>
      </c>
      <c r="K107" s="138" t="str">
        <f>VLOOKUP(E107,VIP!$A$2:$O16716,6,0)</f>
        <v>SI</v>
      </c>
      <c r="L107" s="143" t="s">
        <v>2409</v>
      </c>
      <c r="M107" s="93" t="s">
        <v>2437</v>
      </c>
      <c r="N107" s="93" t="s">
        <v>2443</v>
      </c>
      <c r="O107" s="138" t="s">
        <v>2613</v>
      </c>
      <c r="P107" s="143"/>
      <c r="Q107" s="93" t="s">
        <v>2409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2657</v>
      </c>
      <c r="C108" s="94">
        <v>44465.702534722222</v>
      </c>
      <c r="D108" s="94" t="s">
        <v>2440</v>
      </c>
      <c r="E108" s="136">
        <v>813</v>
      </c>
      <c r="F108" s="138" t="str">
        <f>VLOOKUP(E108,VIP!$A$2:$O16262,2,0)</f>
        <v>DRBR815</v>
      </c>
      <c r="G108" s="138" t="str">
        <f>VLOOKUP(E108,'LISTADO ATM'!$A$2:$B$900,2,0)</f>
        <v>ATM Occidental Mall</v>
      </c>
      <c r="H108" s="138" t="str">
        <f>VLOOKUP(E108,VIP!$A$2:$O21223,7,FALSE)</f>
        <v>Si</v>
      </c>
      <c r="I108" s="138" t="str">
        <f>VLOOKUP(E108,VIP!$A$2:$O13188,8,FALSE)</f>
        <v>Si</v>
      </c>
      <c r="J108" s="138" t="str">
        <f>VLOOKUP(E108,VIP!$A$2:$O13138,8,FALSE)</f>
        <v>Si</v>
      </c>
      <c r="K108" s="138" t="str">
        <f>VLOOKUP(E108,VIP!$A$2:$O16712,6,0)</f>
        <v>NO</v>
      </c>
      <c r="L108" s="143" t="s">
        <v>2409</v>
      </c>
      <c r="M108" s="93" t="s">
        <v>2437</v>
      </c>
      <c r="N108" s="93" t="s">
        <v>2443</v>
      </c>
      <c r="O108" s="138" t="s">
        <v>2444</v>
      </c>
      <c r="P108" s="143"/>
      <c r="Q108" s="93" t="s">
        <v>2409</v>
      </c>
    </row>
    <row r="109" spans="1:17" s="119" customFormat="1" ht="18" x14ac:dyDescent="0.25">
      <c r="A109" s="138" t="str">
        <f>VLOOKUP(E109,'LISTADO ATM'!$A$2:$C$901,3,0)</f>
        <v>ESTE</v>
      </c>
      <c r="B109" s="144" t="s">
        <v>2655</v>
      </c>
      <c r="C109" s="94">
        <v>44465.72215277778</v>
      </c>
      <c r="D109" s="94" t="s">
        <v>2440</v>
      </c>
      <c r="E109" s="136">
        <v>963</v>
      </c>
      <c r="F109" s="138" t="str">
        <f>VLOOKUP(E109,VIP!$A$2:$O16260,2,0)</f>
        <v>DRBR963</v>
      </c>
      <c r="G109" s="138" t="str">
        <f>VLOOKUP(E109,'LISTADO ATM'!$A$2:$B$900,2,0)</f>
        <v xml:space="preserve">ATM Multiplaza La Romana </v>
      </c>
      <c r="H109" s="138" t="str">
        <f>VLOOKUP(E109,VIP!$A$2:$O21221,7,FALSE)</f>
        <v>Si</v>
      </c>
      <c r="I109" s="138" t="str">
        <f>VLOOKUP(E109,VIP!$A$2:$O13186,8,FALSE)</f>
        <v>Si</v>
      </c>
      <c r="J109" s="138" t="str">
        <f>VLOOKUP(E109,VIP!$A$2:$O13136,8,FALSE)</f>
        <v>Si</v>
      </c>
      <c r="K109" s="138" t="str">
        <f>VLOOKUP(E109,VIP!$A$2:$O16710,6,0)</f>
        <v>NO</v>
      </c>
      <c r="L109" s="143" t="s">
        <v>2409</v>
      </c>
      <c r="M109" s="93" t="s">
        <v>2437</v>
      </c>
      <c r="N109" s="93" t="s">
        <v>2443</v>
      </c>
      <c r="O109" s="138" t="s">
        <v>2444</v>
      </c>
      <c r="P109" s="143"/>
      <c r="Q109" s="93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 t="s">
        <v>2654</v>
      </c>
      <c r="C110" s="94">
        <v>44465.723437499997</v>
      </c>
      <c r="D110" s="94" t="s">
        <v>2459</v>
      </c>
      <c r="E110" s="136">
        <v>330</v>
      </c>
      <c r="F110" s="138" t="str">
        <f>VLOOKUP(E110,VIP!$A$2:$O16259,2,0)</f>
        <v>DRBR330</v>
      </c>
      <c r="G110" s="138" t="str">
        <f>VLOOKUP(E110,'LISTADO ATM'!$A$2:$B$900,2,0)</f>
        <v xml:space="preserve">ATM Oficina Boulevard (Higuey) </v>
      </c>
      <c r="H110" s="138" t="str">
        <f>VLOOKUP(E110,VIP!$A$2:$O21220,7,FALSE)</f>
        <v>Si</v>
      </c>
      <c r="I110" s="138" t="str">
        <f>VLOOKUP(E110,VIP!$A$2:$O13185,8,FALSE)</f>
        <v>Si</v>
      </c>
      <c r="J110" s="138" t="str">
        <f>VLOOKUP(E110,VIP!$A$2:$O13135,8,FALSE)</f>
        <v>Si</v>
      </c>
      <c r="K110" s="138" t="str">
        <f>VLOOKUP(E110,VIP!$A$2:$O16709,6,0)</f>
        <v>SI</v>
      </c>
      <c r="L110" s="143" t="s">
        <v>2409</v>
      </c>
      <c r="M110" s="93" t="s">
        <v>2437</v>
      </c>
      <c r="N110" s="93" t="s">
        <v>2443</v>
      </c>
      <c r="O110" s="138" t="s">
        <v>2630</v>
      </c>
      <c r="P110" s="143"/>
      <c r="Q110" s="93" t="s">
        <v>2409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2649</v>
      </c>
      <c r="C111" s="94">
        <v>44465.788599537038</v>
      </c>
      <c r="D111" s="94" t="s">
        <v>2459</v>
      </c>
      <c r="E111" s="136">
        <v>516</v>
      </c>
      <c r="F111" s="138" t="str">
        <f>VLOOKUP(E111,VIP!$A$2:$O16254,2,0)</f>
        <v>DRBR516</v>
      </c>
      <c r="G111" s="138" t="str">
        <f>VLOOKUP(E111,'LISTADO ATM'!$A$2:$B$900,2,0)</f>
        <v xml:space="preserve">ATM Oficina Gascue </v>
      </c>
      <c r="H111" s="138" t="str">
        <f>VLOOKUP(E111,VIP!$A$2:$O21215,7,FALSE)</f>
        <v>Si</v>
      </c>
      <c r="I111" s="138" t="str">
        <f>VLOOKUP(E111,VIP!$A$2:$O13180,8,FALSE)</f>
        <v>Si</v>
      </c>
      <c r="J111" s="138" t="str">
        <f>VLOOKUP(E111,VIP!$A$2:$O13130,8,FALSE)</f>
        <v>Si</v>
      </c>
      <c r="K111" s="138" t="str">
        <f>VLOOKUP(E111,VIP!$A$2:$O16704,6,0)</f>
        <v>SI</v>
      </c>
      <c r="L111" s="143" t="s">
        <v>2409</v>
      </c>
      <c r="M111" s="93" t="s">
        <v>2437</v>
      </c>
      <c r="N111" s="93" t="s">
        <v>2443</v>
      </c>
      <c r="O111" s="138" t="s">
        <v>2630</v>
      </c>
      <c r="P111" s="143"/>
      <c r="Q111" s="93" t="s">
        <v>2409</v>
      </c>
    </row>
    <row r="112" spans="1:17" s="119" customFormat="1" ht="18" x14ac:dyDescent="0.25">
      <c r="A112" s="138" t="str">
        <f>VLOOKUP(E112,'LISTADO ATM'!$A$2:$C$901,3,0)</f>
        <v>DISTRITO NACIONAL</v>
      </c>
      <c r="B112" s="144" t="s">
        <v>2648</v>
      </c>
      <c r="C112" s="94">
        <v>44465.797013888892</v>
      </c>
      <c r="D112" s="94" t="s">
        <v>2440</v>
      </c>
      <c r="E112" s="136">
        <v>139</v>
      </c>
      <c r="F112" s="138" t="str">
        <f>VLOOKUP(E112,VIP!$A$2:$O16253,2,0)</f>
        <v>DRBR139</v>
      </c>
      <c r="G112" s="138" t="str">
        <f>VLOOKUP(E112,'LISTADO ATM'!$A$2:$B$900,2,0)</f>
        <v xml:space="preserve">ATM Oficina Plaza Lama Zona Oriental I </v>
      </c>
      <c r="H112" s="138" t="str">
        <f>VLOOKUP(E112,VIP!$A$2:$O21214,7,FALSE)</f>
        <v>Si</v>
      </c>
      <c r="I112" s="138" t="str">
        <f>VLOOKUP(E112,VIP!$A$2:$O13179,8,FALSE)</f>
        <v>Si</v>
      </c>
      <c r="J112" s="138" t="str">
        <f>VLOOKUP(E112,VIP!$A$2:$O13129,8,FALSE)</f>
        <v>Si</v>
      </c>
      <c r="K112" s="138" t="str">
        <f>VLOOKUP(E112,VIP!$A$2:$O16703,6,0)</f>
        <v>NO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93" t="s">
        <v>2409</v>
      </c>
    </row>
    <row r="113" spans="1:17" s="119" customFormat="1" ht="18" x14ac:dyDescent="0.25">
      <c r="A113" s="138" t="str">
        <f>VLOOKUP(E113,'LISTADO ATM'!$A$2:$C$901,3,0)</f>
        <v>NORTE</v>
      </c>
      <c r="B113" s="144">
        <v>3336037028</v>
      </c>
      <c r="C113" s="94">
        <v>44465.901388888888</v>
      </c>
      <c r="D113" s="94" t="s">
        <v>2612</v>
      </c>
      <c r="E113" s="136">
        <v>862</v>
      </c>
      <c r="F113" s="138" t="str">
        <f>VLOOKUP(E113,VIP!$A$2:$O16254,2,0)</f>
        <v>DRBR862</v>
      </c>
      <c r="G113" s="138" t="str">
        <f>VLOOKUP(E113,'LISTADO ATM'!$A$2:$B$900,2,0)</f>
        <v xml:space="preserve">ATM S/M Doble A (Sabaneta) </v>
      </c>
      <c r="H113" s="138" t="str">
        <f>VLOOKUP(E113,VIP!$A$2:$O21215,7,FALSE)</f>
        <v>Si</v>
      </c>
      <c r="I113" s="138" t="str">
        <f>VLOOKUP(E113,VIP!$A$2:$O13180,8,FALSE)</f>
        <v>Si</v>
      </c>
      <c r="J113" s="138" t="str">
        <f>VLOOKUP(E113,VIP!$A$2:$O13130,8,FALSE)</f>
        <v>Si</v>
      </c>
      <c r="K113" s="138" t="str">
        <f>VLOOKUP(E113,VIP!$A$2:$O16704,6,0)</f>
        <v>NO</v>
      </c>
      <c r="L113" s="143" t="s">
        <v>2409</v>
      </c>
      <c r="M113" s="93" t="s">
        <v>2437</v>
      </c>
      <c r="N113" s="93" t="s">
        <v>2443</v>
      </c>
      <c r="O113" s="138" t="s">
        <v>2613</v>
      </c>
      <c r="P113" s="143"/>
      <c r="Q113" s="93" t="s">
        <v>2409</v>
      </c>
    </row>
    <row r="114" spans="1:17" s="119" customFormat="1" ht="18" x14ac:dyDescent="0.25">
      <c r="A114" s="138" t="str">
        <f>VLOOKUP(E114,'LISTADO ATM'!$A$2:$C$901,3,0)</f>
        <v>DISTRITO NACIONAL</v>
      </c>
      <c r="B114" s="144">
        <v>3336037029</v>
      </c>
      <c r="C114" s="94">
        <v>44465.90347222222</v>
      </c>
      <c r="D114" s="94" t="s">
        <v>2440</v>
      </c>
      <c r="E114" s="136">
        <v>696</v>
      </c>
      <c r="F114" s="138" t="str">
        <f>VLOOKUP(E114,VIP!$A$2:$O16255,2,0)</f>
        <v>DRBR696</v>
      </c>
      <c r="G114" s="138" t="str">
        <f>VLOOKUP(E114,'LISTADO ATM'!$A$2:$B$900,2,0)</f>
        <v>ATM Olé Jacobo Majluta</v>
      </c>
      <c r="H114" s="138" t="str">
        <f>VLOOKUP(E114,VIP!$A$2:$O21216,7,FALSE)</f>
        <v>Si</v>
      </c>
      <c r="I114" s="138" t="str">
        <f>VLOOKUP(E114,VIP!$A$2:$O13181,8,FALSE)</f>
        <v>Si</v>
      </c>
      <c r="J114" s="138" t="str">
        <f>VLOOKUP(E114,VIP!$A$2:$O13131,8,FALSE)</f>
        <v>Si</v>
      </c>
      <c r="K114" s="138" t="str">
        <f>VLOOKUP(E114,VIP!$A$2:$O16705,6,0)</f>
        <v>NO</v>
      </c>
      <c r="L114" s="143" t="s">
        <v>2409</v>
      </c>
      <c r="M114" s="93" t="s">
        <v>2437</v>
      </c>
      <c r="N114" s="93" t="s">
        <v>2443</v>
      </c>
      <c r="O114" s="138" t="s">
        <v>2444</v>
      </c>
      <c r="P114" s="143"/>
      <c r="Q114" s="93" t="s">
        <v>2409</v>
      </c>
    </row>
    <row r="115" spans="1:17" s="119" customFormat="1" ht="18" x14ac:dyDescent="0.25">
      <c r="A115" s="138" t="str">
        <f>VLOOKUP(E115,'LISTADO ATM'!$A$2:$C$901,3,0)</f>
        <v>DISTRITO NACIONAL</v>
      </c>
      <c r="B115" s="144">
        <v>3336034610</v>
      </c>
      <c r="C115" s="94">
        <v>44461.596608796295</v>
      </c>
      <c r="D115" s="94" t="s">
        <v>2174</v>
      </c>
      <c r="E115" s="136">
        <v>239</v>
      </c>
      <c r="F115" s="138" t="str">
        <f>VLOOKUP(E115,VIP!$A$2:$O16294,2,0)</f>
        <v>DRBR239</v>
      </c>
      <c r="G115" s="138" t="str">
        <f>VLOOKUP(E115,'LISTADO ATM'!$A$2:$B$900,2,0)</f>
        <v xml:space="preserve">ATM Autobanco Charles de Gaulle </v>
      </c>
      <c r="H115" s="138" t="str">
        <f>VLOOKUP(E115,VIP!$A$2:$O21255,7,FALSE)</f>
        <v>Si</v>
      </c>
      <c r="I115" s="138" t="str">
        <f>VLOOKUP(E115,VIP!$A$2:$O13220,8,FALSE)</f>
        <v>Si</v>
      </c>
      <c r="J115" s="138" t="str">
        <f>VLOOKUP(E115,VIP!$A$2:$O13170,8,FALSE)</f>
        <v>Si</v>
      </c>
      <c r="K115" s="138" t="str">
        <f>VLOOKUP(E115,VIP!$A$2:$O16744,6,0)</f>
        <v>SI</v>
      </c>
      <c r="L115" s="143" t="s">
        <v>2455</v>
      </c>
      <c r="M115" s="93" t="s">
        <v>2437</v>
      </c>
      <c r="N115" s="93" t="s">
        <v>2627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DISTRITO NACIONAL</v>
      </c>
      <c r="B116" s="144">
        <v>3336035147</v>
      </c>
      <c r="C116" s="94">
        <v>44462.062708333331</v>
      </c>
      <c r="D116" s="94" t="s">
        <v>2174</v>
      </c>
      <c r="E116" s="136">
        <v>458</v>
      </c>
      <c r="F116" s="138" t="str">
        <f>VLOOKUP(E116,VIP!$A$2:$O16299,2,0)</f>
        <v>DRBR458</v>
      </c>
      <c r="G116" s="138" t="str">
        <f>VLOOKUP(E116,'LISTADO ATM'!$A$2:$B$900,2,0)</f>
        <v>ATM Hospital Dario Contreras</v>
      </c>
      <c r="H116" s="138" t="str">
        <f>VLOOKUP(E116,VIP!$A$2:$O21260,7,FALSE)</f>
        <v>Si</v>
      </c>
      <c r="I116" s="138" t="str">
        <f>VLOOKUP(E116,VIP!$A$2:$O13225,8,FALSE)</f>
        <v>Si</v>
      </c>
      <c r="J116" s="138" t="str">
        <f>VLOOKUP(E116,VIP!$A$2:$O13175,8,FALSE)</f>
        <v>Si</v>
      </c>
      <c r="K116" s="138" t="str">
        <f>VLOOKUP(E116,VIP!$A$2:$O16749,6,0)</f>
        <v>NO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s="119" customFormat="1" ht="18" x14ac:dyDescent="0.25">
      <c r="A117" s="138" t="str">
        <f>VLOOKUP(E117,'LISTADO ATM'!$A$2:$C$901,3,0)</f>
        <v>SUR</v>
      </c>
      <c r="B117" s="144">
        <v>3336036304</v>
      </c>
      <c r="C117" s="94">
        <v>44462.656412037039</v>
      </c>
      <c r="D117" s="94" t="s">
        <v>2174</v>
      </c>
      <c r="E117" s="136">
        <v>584</v>
      </c>
      <c r="F117" s="138" t="str">
        <f>VLOOKUP(E117,VIP!$A$2:$O16302,2,0)</f>
        <v>DRBR404</v>
      </c>
      <c r="G117" s="138" t="str">
        <f>VLOOKUP(E117,'LISTADO ATM'!$A$2:$B$900,2,0)</f>
        <v xml:space="preserve">ATM Oficina San Cristóbal I </v>
      </c>
      <c r="H117" s="138" t="str">
        <f>VLOOKUP(E117,VIP!$A$2:$O21263,7,FALSE)</f>
        <v>Si</v>
      </c>
      <c r="I117" s="138" t="str">
        <f>VLOOKUP(E117,VIP!$A$2:$O13228,8,FALSE)</f>
        <v>Si</v>
      </c>
      <c r="J117" s="138" t="str">
        <f>VLOOKUP(E117,VIP!$A$2:$O13178,8,FALSE)</f>
        <v>Si</v>
      </c>
      <c r="K117" s="138" t="str">
        <f>VLOOKUP(E117,VIP!$A$2:$O16752,6,0)</f>
        <v>SI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s="119" customFormat="1" ht="18" x14ac:dyDescent="0.25">
      <c r="A118" s="138" t="str">
        <f>VLOOKUP(E118,'LISTADO ATM'!$A$2:$C$901,3,0)</f>
        <v>DISTRITO NACIONAL</v>
      </c>
      <c r="B118" s="144">
        <v>3336036175</v>
      </c>
      <c r="C118" s="94">
        <v>44462.668055555558</v>
      </c>
      <c r="D118" s="94" t="s">
        <v>2174</v>
      </c>
      <c r="E118" s="136">
        <v>43</v>
      </c>
      <c r="F118" s="138" t="str">
        <f>VLOOKUP(E118,VIP!$A$2:$O16290,2,0)</f>
        <v>DRBR043</v>
      </c>
      <c r="G118" s="138" t="str">
        <f>VLOOKUP(E118,'LISTADO ATM'!$A$2:$B$900,2,0)</f>
        <v xml:space="preserve">ATM Zona Franca San Isidro </v>
      </c>
      <c r="H118" s="138" t="str">
        <f>VLOOKUP(E118,VIP!$A$2:$O21251,7,FALSE)</f>
        <v>Si</v>
      </c>
      <c r="I118" s="138" t="str">
        <f>VLOOKUP(E118,VIP!$A$2:$O13216,8,FALSE)</f>
        <v>No</v>
      </c>
      <c r="J118" s="138" t="str">
        <f>VLOOKUP(E118,VIP!$A$2:$O13166,8,FALSE)</f>
        <v>No</v>
      </c>
      <c r="K118" s="138" t="str">
        <f>VLOOKUP(E118,VIP!$A$2:$O16740,6,0)</f>
        <v>NO</v>
      </c>
      <c r="L118" s="143" t="s">
        <v>2455</v>
      </c>
      <c r="M118" s="93" t="s">
        <v>2437</v>
      </c>
      <c r="N118" s="93" t="s">
        <v>2443</v>
      </c>
      <c r="O118" s="138" t="s">
        <v>2445</v>
      </c>
      <c r="P118" s="143"/>
      <c r="Q118" s="134" t="s">
        <v>2455</v>
      </c>
    </row>
    <row r="119" spans="1:17" s="119" customFormat="1" ht="18" x14ac:dyDescent="0.25">
      <c r="A119" s="138" t="str">
        <f>VLOOKUP(E119,'LISTADO ATM'!$A$2:$C$901,3,0)</f>
        <v>ESTE</v>
      </c>
      <c r="B119" s="144">
        <v>3336036596</v>
      </c>
      <c r="C119" s="94">
        <v>44463.867199074077</v>
      </c>
      <c r="D119" s="94" t="s">
        <v>2174</v>
      </c>
      <c r="E119" s="136">
        <v>289</v>
      </c>
      <c r="F119" s="138" t="str">
        <f>VLOOKUP(E119,VIP!$A$2:$O16296,2,0)</f>
        <v>DRBR910</v>
      </c>
      <c r="G119" s="138" t="str">
        <f>VLOOKUP(E119,'LISTADO ATM'!$A$2:$B$900,2,0)</f>
        <v>ATM Oficina Bávaro II</v>
      </c>
      <c r="H119" s="138" t="str">
        <f>VLOOKUP(E119,VIP!$A$2:$O21257,7,FALSE)</f>
        <v>Si</v>
      </c>
      <c r="I119" s="138" t="str">
        <f>VLOOKUP(E119,VIP!$A$2:$O13222,8,FALSE)</f>
        <v>Si</v>
      </c>
      <c r="J119" s="138" t="str">
        <f>VLOOKUP(E119,VIP!$A$2:$O13172,8,FALSE)</f>
        <v>Si</v>
      </c>
      <c r="K119" s="138" t="str">
        <f>VLOOKUP(E119,VIP!$A$2:$O16746,6,0)</f>
        <v>NO</v>
      </c>
      <c r="L119" s="143" t="s">
        <v>2455</v>
      </c>
      <c r="M119" s="93" t="s">
        <v>2437</v>
      </c>
      <c r="N119" s="93" t="s">
        <v>2443</v>
      </c>
      <c r="O119" s="138" t="s">
        <v>2445</v>
      </c>
      <c r="P119" s="143"/>
      <c r="Q119" s="134" t="s">
        <v>2455</v>
      </c>
    </row>
    <row r="120" spans="1:17" s="119" customFormat="1" ht="18" x14ac:dyDescent="0.25">
      <c r="A120" s="138" t="str">
        <f>VLOOKUP(E120,'LISTADO ATM'!$A$2:$C$901,3,0)</f>
        <v>DISTRITO NACIONAL</v>
      </c>
      <c r="B120" s="144">
        <v>3336036599</v>
      </c>
      <c r="C120" s="94">
        <v>44463.9299537037</v>
      </c>
      <c r="D120" s="94" t="s">
        <v>2174</v>
      </c>
      <c r="E120" s="136">
        <v>957</v>
      </c>
      <c r="F120" s="138" t="str">
        <f>VLOOKUP(E120,VIP!$A$2:$O16307,2,0)</f>
        <v>DRBR23F</v>
      </c>
      <c r="G120" s="138" t="str">
        <f>VLOOKUP(E120,'LISTADO ATM'!$A$2:$B$900,2,0)</f>
        <v xml:space="preserve">ATM Oficina Venezuela </v>
      </c>
      <c r="H120" s="138" t="str">
        <f>VLOOKUP(E120,VIP!$A$2:$O21268,7,FALSE)</f>
        <v>Si</v>
      </c>
      <c r="I120" s="138" t="str">
        <f>VLOOKUP(E120,VIP!$A$2:$O13233,8,FALSE)</f>
        <v>Si</v>
      </c>
      <c r="J120" s="138" t="str">
        <f>VLOOKUP(E120,VIP!$A$2:$O13183,8,FALSE)</f>
        <v>Si</v>
      </c>
      <c r="K120" s="138" t="str">
        <f>VLOOKUP(E120,VIP!$A$2:$O16757,6,0)</f>
        <v>SI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SUR</v>
      </c>
      <c r="B121" s="144">
        <v>3336036814</v>
      </c>
      <c r="C121" s="94">
        <v>44464.50677083333</v>
      </c>
      <c r="D121" s="94" t="s">
        <v>2174</v>
      </c>
      <c r="E121" s="136">
        <v>699</v>
      </c>
      <c r="F121" s="138" t="str">
        <f>VLOOKUP(E121,VIP!$A$2:$O16256,2,0)</f>
        <v>DRBR699</v>
      </c>
      <c r="G121" s="138" t="str">
        <f>VLOOKUP(E121,'LISTADO ATM'!$A$2:$B$900,2,0)</f>
        <v>ATM S/M Bravo Bani</v>
      </c>
      <c r="H121" s="138" t="str">
        <f>VLOOKUP(E121,VIP!$A$2:$O21217,7,FALSE)</f>
        <v>NO</v>
      </c>
      <c r="I121" s="138" t="str">
        <f>VLOOKUP(E121,VIP!$A$2:$O13182,8,FALSE)</f>
        <v>SI</v>
      </c>
      <c r="J121" s="138" t="str">
        <f>VLOOKUP(E121,VIP!$A$2:$O13132,8,FALSE)</f>
        <v>SI</v>
      </c>
      <c r="K121" s="138" t="str">
        <f>VLOOKUP(E121,VIP!$A$2:$O16706,6,0)</f>
        <v>NO</v>
      </c>
      <c r="L121" s="143" t="s">
        <v>2455</v>
      </c>
      <c r="M121" s="93" t="s">
        <v>2437</v>
      </c>
      <c r="N121" s="93" t="s">
        <v>2443</v>
      </c>
      <c r="O121" s="138" t="s">
        <v>2445</v>
      </c>
      <c r="P121" s="143"/>
      <c r="Q121" s="93" t="s">
        <v>2455</v>
      </c>
    </row>
    <row r="122" spans="1:17" s="119" customFormat="1" ht="18" x14ac:dyDescent="0.25">
      <c r="A122" s="138" t="str">
        <f>VLOOKUP(E122,'LISTADO ATM'!$A$2:$C$901,3,0)</f>
        <v>ESTE</v>
      </c>
      <c r="B122" s="144">
        <v>3336036836</v>
      </c>
      <c r="C122" s="94">
        <v>44464.545914351853</v>
      </c>
      <c r="D122" s="94" t="s">
        <v>2174</v>
      </c>
      <c r="E122" s="136">
        <v>294</v>
      </c>
      <c r="F122" s="138" t="str">
        <f>VLOOKUP(E122,VIP!$A$2:$O16251,2,0)</f>
        <v>DRBR294</v>
      </c>
      <c r="G122" s="138" t="str">
        <f>VLOOKUP(E122,'LISTADO ATM'!$A$2:$B$900,2,0)</f>
        <v xml:space="preserve">ATM Plaza Zaglul San Pedro II </v>
      </c>
      <c r="H122" s="138" t="str">
        <f>VLOOKUP(E122,VIP!$A$2:$O21212,7,FALSE)</f>
        <v>Si</v>
      </c>
      <c r="I122" s="138" t="str">
        <f>VLOOKUP(E122,VIP!$A$2:$O13177,8,FALSE)</f>
        <v>Si</v>
      </c>
      <c r="J122" s="138" t="str">
        <f>VLOOKUP(E122,VIP!$A$2:$O13127,8,FALSE)</f>
        <v>Si</v>
      </c>
      <c r="K122" s="138" t="str">
        <f>VLOOKUP(E122,VIP!$A$2:$O16701,6,0)</f>
        <v>NO</v>
      </c>
      <c r="L122" s="143" t="s">
        <v>2455</v>
      </c>
      <c r="M122" s="93" t="s">
        <v>2437</v>
      </c>
      <c r="N122" s="93" t="s">
        <v>2443</v>
      </c>
      <c r="O122" s="138" t="s">
        <v>2445</v>
      </c>
      <c r="P122" s="143"/>
      <c r="Q122" s="93" t="s">
        <v>2455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3336036853</v>
      </c>
      <c r="C123" s="94">
        <v>44464.590775462966</v>
      </c>
      <c r="D123" s="94" t="s">
        <v>2174</v>
      </c>
      <c r="E123" s="136">
        <v>85</v>
      </c>
      <c r="F123" s="138" t="str">
        <f>VLOOKUP(E123,VIP!$A$2:$O16243,2,0)</f>
        <v>DRBR085</v>
      </c>
      <c r="G123" s="138" t="str">
        <f>VLOOKUP(E123,'LISTADO ATM'!$A$2:$B$900,2,0)</f>
        <v xml:space="preserve">ATM Oficina San Isidro (Fuerza Aérea) </v>
      </c>
      <c r="H123" s="138" t="str">
        <f>VLOOKUP(E123,VIP!$A$2:$O21204,7,FALSE)</f>
        <v>Si</v>
      </c>
      <c r="I123" s="138" t="str">
        <f>VLOOKUP(E123,VIP!$A$2:$O13169,8,FALSE)</f>
        <v>Si</v>
      </c>
      <c r="J123" s="138" t="str">
        <f>VLOOKUP(E123,VIP!$A$2:$O13119,8,FALSE)</f>
        <v>Si</v>
      </c>
      <c r="K123" s="138" t="str">
        <f>VLOOKUP(E123,VIP!$A$2:$O16693,6,0)</f>
        <v>NO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93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3336036959</v>
      </c>
      <c r="C124" s="94">
        <v>44465.072013888886</v>
      </c>
      <c r="D124" s="94" t="s">
        <v>2174</v>
      </c>
      <c r="E124" s="136">
        <v>527</v>
      </c>
      <c r="F124" s="138" t="str">
        <f>VLOOKUP(E124,VIP!$A$2:$O16248,2,0)</f>
        <v>DRBR527</v>
      </c>
      <c r="G124" s="138" t="str">
        <f>VLOOKUP(E124,'LISTADO ATM'!$A$2:$B$900,2,0)</f>
        <v>ATM Oficina Zona Oriental II</v>
      </c>
      <c r="H124" s="138" t="str">
        <f>VLOOKUP(E124,VIP!$A$2:$O21209,7,FALSE)</f>
        <v>Si</v>
      </c>
      <c r="I124" s="138" t="str">
        <f>VLOOKUP(E124,VIP!$A$2:$O13174,8,FALSE)</f>
        <v>Si</v>
      </c>
      <c r="J124" s="138" t="str">
        <f>VLOOKUP(E124,VIP!$A$2:$O13124,8,FALSE)</f>
        <v>Si</v>
      </c>
      <c r="K124" s="138" t="str">
        <f>VLOOKUP(E124,VIP!$A$2:$O16698,6,0)</f>
        <v>SI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93" t="s">
        <v>2455</v>
      </c>
    </row>
    <row r="125" spans="1:17" s="119" customFormat="1" ht="18" x14ac:dyDescent="0.25">
      <c r="A125" s="138" t="str">
        <f>VLOOKUP(E125,'LISTADO ATM'!$A$2:$C$901,3,0)</f>
        <v>ESTE</v>
      </c>
      <c r="B125" s="144">
        <v>3336036960</v>
      </c>
      <c r="C125" s="94">
        <v>44465.092766203707</v>
      </c>
      <c r="D125" s="94" t="s">
        <v>2174</v>
      </c>
      <c r="E125" s="136">
        <v>217</v>
      </c>
      <c r="F125" s="138" t="str">
        <f>VLOOKUP(E125,VIP!$A$2:$O16247,2,0)</f>
        <v>DRBR217</v>
      </c>
      <c r="G125" s="138" t="str">
        <f>VLOOKUP(E125,'LISTADO ATM'!$A$2:$B$900,2,0)</f>
        <v xml:space="preserve">ATM Oficina Bávaro </v>
      </c>
      <c r="H125" s="138" t="str">
        <f>VLOOKUP(E125,VIP!$A$2:$O21208,7,FALSE)</f>
        <v>Si</v>
      </c>
      <c r="I125" s="138" t="str">
        <f>VLOOKUP(E125,VIP!$A$2:$O13173,8,FALSE)</f>
        <v>Si</v>
      </c>
      <c r="J125" s="138" t="str">
        <f>VLOOKUP(E125,VIP!$A$2:$O13123,8,FALSE)</f>
        <v>Si</v>
      </c>
      <c r="K125" s="138" t="str">
        <f>VLOOKUP(E125,VIP!$A$2:$O16697,6,0)</f>
        <v>NO</v>
      </c>
      <c r="L125" s="143" t="s">
        <v>2455</v>
      </c>
      <c r="M125" s="93" t="s">
        <v>2437</v>
      </c>
      <c r="N125" s="93" t="s">
        <v>2443</v>
      </c>
      <c r="O125" s="138" t="s">
        <v>2445</v>
      </c>
      <c r="P125" s="143"/>
      <c r="Q125" s="93" t="s">
        <v>2455</v>
      </c>
    </row>
    <row r="126" spans="1:17" s="119" customFormat="1" ht="18" x14ac:dyDescent="0.25">
      <c r="A126" s="138" t="str">
        <f>VLOOKUP(E126,'LISTADO ATM'!$A$2:$C$901,3,0)</f>
        <v>DISTRITO NACIONAL</v>
      </c>
      <c r="B126" s="144" t="s">
        <v>2656</v>
      </c>
      <c r="C126" s="94">
        <v>44465.707303240742</v>
      </c>
      <c r="D126" s="94" t="s">
        <v>2174</v>
      </c>
      <c r="E126" s="136">
        <v>761</v>
      </c>
      <c r="F126" s="138" t="str">
        <f>VLOOKUP(E126,VIP!$A$2:$O16261,2,0)</f>
        <v>DRBR761</v>
      </c>
      <c r="G126" s="138" t="str">
        <f>VLOOKUP(E126,'LISTADO ATM'!$A$2:$B$900,2,0)</f>
        <v xml:space="preserve">ATM ISSPOL </v>
      </c>
      <c r="H126" s="138" t="str">
        <f>VLOOKUP(E126,VIP!$A$2:$O21222,7,FALSE)</f>
        <v>Si</v>
      </c>
      <c r="I126" s="138" t="str">
        <f>VLOOKUP(E126,VIP!$A$2:$O13187,8,FALSE)</f>
        <v>Si</v>
      </c>
      <c r="J126" s="138" t="str">
        <f>VLOOKUP(E126,VIP!$A$2:$O13137,8,FALSE)</f>
        <v>Si</v>
      </c>
      <c r="K126" s="138" t="str">
        <f>VLOOKUP(E126,VIP!$A$2:$O16711,6,0)</f>
        <v>NO</v>
      </c>
      <c r="L126" s="143" t="s">
        <v>2455</v>
      </c>
      <c r="M126" s="93" t="s">
        <v>2437</v>
      </c>
      <c r="N126" s="93" t="s">
        <v>2443</v>
      </c>
      <c r="O126" s="138" t="s">
        <v>2445</v>
      </c>
      <c r="P126" s="143"/>
      <c r="Q126" s="93" t="s">
        <v>2455</v>
      </c>
    </row>
    <row r="1023589" spans="16:16" ht="18" x14ac:dyDescent="0.25">
      <c r="P1023589" s="127"/>
    </row>
  </sheetData>
  <autoFilter ref="A4:Q90">
    <sortState ref="A5:Q126">
      <sortCondition ref="L4:L9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7:B1048576 B1:B4 B44:B77">
    <cfRule type="duplicateValues" dxfId="1016" priority="162458"/>
    <cfRule type="duplicateValues" dxfId="1015" priority="162459"/>
  </conditionalFormatting>
  <conditionalFormatting sqref="B127:B1048576 B1:B4 B44:B77">
    <cfRule type="duplicateValues" dxfId="1014" priority="162466"/>
  </conditionalFormatting>
  <conditionalFormatting sqref="B127:B1048576 B44:B77">
    <cfRule type="duplicateValues" dxfId="1013" priority="162470"/>
    <cfRule type="duplicateValues" dxfId="1012" priority="162471"/>
  </conditionalFormatting>
  <conditionalFormatting sqref="B127:B1048576 B1:B4 B44:B77">
    <cfRule type="duplicateValues" dxfId="1011" priority="162476"/>
    <cfRule type="duplicateValues" dxfId="1010" priority="162477"/>
    <cfRule type="duplicateValues" dxfId="1009" priority="162478"/>
  </conditionalFormatting>
  <conditionalFormatting sqref="B127:B1048576 B44:B77">
    <cfRule type="duplicateValues" dxfId="1008" priority="162488"/>
  </conditionalFormatting>
  <conditionalFormatting sqref="E127:E1048576 E1:E4 E44:E77">
    <cfRule type="duplicateValues" dxfId="1007" priority="162491"/>
  </conditionalFormatting>
  <conditionalFormatting sqref="E127:E1048576 E44:E77">
    <cfRule type="duplicateValues" dxfId="1006" priority="162495"/>
  </conditionalFormatting>
  <conditionalFormatting sqref="E127:E1048576 E1:E4 E44:E77">
    <cfRule type="duplicateValues" dxfId="1005" priority="162498"/>
    <cfRule type="duplicateValues" dxfId="1004" priority="162499"/>
  </conditionalFormatting>
  <conditionalFormatting sqref="E127:E1048576 E1:E4 E44:E77">
    <cfRule type="duplicateValues" dxfId="1003" priority="162506"/>
    <cfRule type="duplicateValues" dxfId="1002" priority="162507"/>
    <cfRule type="duplicateValues" dxfId="1001" priority="162508"/>
  </conditionalFormatting>
  <conditionalFormatting sqref="E127:E1048576 E44:E77">
    <cfRule type="duplicateValues" dxfId="1000" priority="162518"/>
    <cfRule type="duplicateValues" dxfId="999" priority="162519"/>
    <cfRule type="duplicateValues" dxfId="998" priority="162520"/>
  </conditionalFormatting>
  <conditionalFormatting sqref="E127:E1048576 E44:E77">
    <cfRule type="duplicateValues" dxfId="997" priority="162527"/>
    <cfRule type="duplicateValues" dxfId="996" priority="162528"/>
  </conditionalFormatting>
  <conditionalFormatting sqref="B127:B1048576 B1:B4 B44:B77">
    <cfRule type="duplicateValues" dxfId="995" priority="162533"/>
    <cfRule type="duplicateValues" dxfId="994" priority="162534"/>
    <cfRule type="duplicateValues" dxfId="993" priority="162535"/>
    <cfRule type="duplicateValues" dxfId="992" priority="162536"/>
  </conditionalFormatting>
  <conditionalFormatting sqref="B127:B1048576 B1:B4 B44:B77">
    <cfRule type="duplicateValues" dxfId="991" priority="162553"/>
    <cfRule type="duplicateValues" dxfId="990" priority="162554"/>
    <cfRule type="duplicateValues" dxfId="989" priority="162555"/>
    <cfRule type="duplicateValues" dxfId="988" priority="162556"/>
    <cfRule type="duplicateValues" dxfId="987" priority="162557"/>
  </conditionalFormatting>
  <conditionalFormatting sqref="E127:E1048576 E1:E4 E44:E77">
    <cfRule type="duplicateValues" dxfId="986" priority="162568"/>
    <cfRule type="duplicateValues" dxfId="985" priority="162569"/>
    <cfRule type="duplicateValues" dxfId="984" priority="162570"/>
    <cfRule type="duplicateValues" dxfId="983" priority="162571"/>
  </conditionalFormatting>
  <conditionalFormatting sqref="E127:E1048576">
    <cfRule type="duplicateValues" dxfId="982" priority="531"/>
  </conditionalFormatting>
  <conditionalFormatting sqref="E127:E1048576 E1:E77">
    <cfRule type="duplicateValues" dxfId="981" priority="168"/>
    <cfRule type="duplicateValues" dxfId="980" priority="186"/>
  </conditionalFormatting>
  <conditionalFormatting sqref="B127:B1048576 B1:B77">
    <cfRule type="duplicateValues" dxfId="979" priority="167"/>
    <cfRule type="duplicateValues" dxfId="978" priority="184"/>
    <cfRule type="duplicateValues" dxfId="977" priority="185"/>
  </conditionalFormatting>
  <conditionalFormatting sqref="B22:B72">
    <cfRule type="duplicateValues" dxfId="976" priority="165015"/>
    <cfRule type="duplicateValues" dxfId="975" priority="165016"/>
  </conditionalFormatting>
  <conditionalFormatting sqref="B22:B72">
    <cfRule type="duplicateValues" dxfId="974" priority="165019"/>
  </conditionalFormatting>
  <conditionalFormatting sqref="B22:B72">
    <cfRule type="duplicateValues" dxfId="973" priority="165021"/>
    <cfRule type="duplicateValues" dxfId="972" priority="165022"/>
    <cfRule type="duplicateValues" dxfId="971" priority="165023"/>
  </conditionalFormatting>
  <conditionalFormatting sqref="B22:B72">
    <cfRule type="duplicateValues" dxfId="970" priority="165039"/>
    <cfRule type="duplicateValues" dxfId="969" priority="165040"/>
    <cfRule type="duplicateValues" dxfId="968" priority="165041"/>
    <cfRule type="duplicateValues" dxfId="967" priority="165042"/>
  </conditionalFormatting>
  <conditionalFormatting sqref="B22:B72">
    <cfRule type="duplicateValues" dxfId="966" priority="165047"/>
    <cfRule type="duplicateValues" dxfId="965" priority="165048"/>
    <cfRule type="duplicateValues" dxfId="964" priority="165049"/>
    <cfRule type="duplicateValues" dxfId="963" priority="165050"/>
    <cfRule type="duplicateValues" dxfId="962" priority="165051"/>
  </conditionalFormatting>
  <conditionalFormatting sqref="E22:E77">
    <cfRule type="duplicateValues" dxfId="961" priority="165549"/>
  </conditionalFormatting>
  <conditionalFormatting sqref="E22:E77">
    <cfRule type="duplicateValues" dxfId="960" priority="165550"/>
    <cfRule type="duplicateValues" dxfId="959" priority="165551"/>
  </conditionalFormatting>
  <conditionalFormatting sqref="E22:E77">
    <cfRule type="duplicateValues" dxfId="958" priority="165552"/>
    <cfRule type="duplicateValues" dxfId="957" priority="165553"/>
    <cfRule type="duplicateValues" dxfId="956" priority="165554"/>
  </conditionalFormatting>
  <conditionalFormatting sqref="E22:E77">
    <cfRule type="duplicateValues" dxfId="955" priority="165555"/>
    <cfRule type="duplicateValues" dxfId="954" priority="165556"/>
    <cfRule type="duplicateValues" dxfId="953" priority="165557"/>
    <cfRule type="duplicateValues" dxfId="952" priority="165558"/>
  </conditionalFormatting>
  <conditionalFormatting sqref="B73:B77">
    <cfRule type="duplicateValues" dxfId="951" priority="165559"/>
    <cfRule type="duplicateValues" dxfId="950" priority="165560"/>
  </conditionalFormatting>
  <conditionalFormatting sqref="B73:B77">
    <cfRule type="duplicateValues" dxfId="949" priority="165561"/>
  </conditionalFormatting>
  <conditionalFormatting sqref="B73:B77">
    <cfRule type="duplicateValues" dxfId="948" priority="165562"/>
    <cfRule type="duplicateValues" dxfId="947" priority="165563"/>
    <cfRule type="duplicateValues" dxfId="946" priority="165564"/>
  </conditionalFormatting>
  <conditionalFormatting sqref="B73:B77">
    <cfRule type="duplicateValues" dxfId="945" priority="165565"/>
    <cfRule type="duplicateValues" dxfId="944" priority="165566"/>
    <cfRule type="duplicateValues" dxfId="943" priority="165567"/>
    <cfRule type="duplicateValues" dxfId="942" priority="165568"/>
  </conditionalFormatting>
  <conditionalFormatting sqref="B73:B77">
    <cfRule type="duplicateValues" dxfId="941" priority="165569"/>
    <cfRule type="duplicateValues" dxfId="940" priority="165570"/>
    <cfRule type="duplicateValues" dxfId="939" priority="165571"/>
    <cfRule type="duplicateValues" dxfId="938" priority="165572"/>
    <cfRule type="duplicateValues" dxfId="937" priority="165573"/>
  </conditionalFormatting>
  <conditionalFormatting sqref="B78:B81">
    <cfRule type="duplicateValues" dxfId="936" priority="165752"/>
    <cfRule type="duplicateValues" dxfId="935" priority="165753"/>
  </conditionalFormatting>
  <conditionalFormatting sqref="B78:B81">
    <cfRule type="duplicateValues" dxfId="934" priority="165756"/>
  </conditionalFormatting>
  <conditionalFormatting sqref="B78:B81">
    <cfRule type="duplicateValues" dxfId="933" priority="165758"/>
    <cfRule type="duplicateValues" dxfId="932" priority="165759"/>
    <cfRule type="duplicateValues" dxfId="931" priority="165760"/>
  </conditionalFormatting>
  <conditionalFormatting sqref="E78:E81">
    <cfRule type="duplicateValues" dxfId="930" priority="165764"/>
  </conditionalFormatting>
  <conditionalFormatting sqref="E78:E81">
    <cfRule type="duplicateValues" dxfId="929" priority="165766"/>
    <cfRule type="duplicateValues" dxfId="928" priority="165767"/>
  </conditionalFormatting>
  <conditionalFormatting sqref="E78:E81">
    <cfRule type="duplicateValues" dxfId="927" priority="165770"/>
    <cfRule type="duplicateValues" dxfId="926" priority="165771"/>
    <cfRule type="duplicateValues" dxfId="925" priority="165772"/>
  </conditionalFormatting>
  <conditionalFormatting sqref="B78:B81">
    <cfRule type="duplicateValues" dxfId="924" priority="165776"/>
    <cfRule type="duplicateValues" dxfId="923" priority="165777"/>
    <cfRule type="duplicateValues" dxfId="922" priority="165778"/>
    <cfRule type="duplicateValues" dxfId="921" priority="165779"/>
  </conditionalFormatting>
  <conditionalFormatting sqref="B78:B81">
    <cfRule type="duplicateValues" dxfId="920" priority="165784"/>
    <cfRule type="duplicateValues" dxfId="919" priority="165785"/>
    <cfRule type="duplicateValues" dxfId="918" priority="165786"/>
    <cfRule type="duplicateValues" dxfId="917" priority="165787"/>
    <cfRule type="duplicateValues" dxfId="916" priority="165788"/>
  </conditionalFormatting>
  <conditionalFormatting sqref="E78:E81">
    <cfRule type="duplicateValues" dxfId="915" priority="165794"/>
    <cfRule type="duplicateValues" dxfId="914" priority="165795"/>
    <cfRule type="duplicateValues" dxfId="913" priority="165796"/>
    <cfRule type="duplicateValues" dxfId="912" priority="165797"/>
  </conditionalFormatting>
  <conditionalFormatting sqref="B82:B90">
    <cfRule type="duplicateValues" dxfId="911" priority="100"/>
    <cfRule type="duplicateValues" dxfId="910" priority="101"/>
  </conditionalFormatting>
  <conditionalFormatting sqref="B82:B90">
    <cfRule type="duplicateValues" dxfId="909" priority="99"/>
  </conditionalFormatting>
  <conditionalFormatting sqref="B82:B90">
    <cfRule type="duplicateValues" dxfId="908" priority="96"/>
    <cfRule type="duplicateValues" dxfId="907" priority="97"/>
    <cfRule type="duplicateValues" dxfId="906" priority="98"/>
  </conditionalFormatting>
  <conditionalFormatting sqref="E82:E90">
    <cfRule type="duplicateValues" dxfId="905" priority="95"/>
  </conditionalFormatting>
  <conditionalFormatting sqref="E82:E90">
    <cfRule type="duplicateValues" dxfId="904" priority="93"/>
    <cfRule type="duplicateValues" dxfId="903" priority="94"/>
  </conditionalFormatting>
  <conditionalFormatting sqref="E82:E90">
    <cfRule type="duplicateValues" dxfId="902" priority="90"/>
    <cfRule type="duplicateValues" dxfId="901" priority="91"/>
    <cfRule type="duplicateValues" dxfId="900" priority="92"/>
  </conditionalFormatting>
  <conditionalFormatting sqref="B82:B90">
    <cfRule type="duplicateValues" dxfId="899" priority="86"/>
    <cfRule type="duplicateValues" dxfId="898" priority="87"/>
    <cfRule type="duplicateValues" dxfId="897" priority="88"/>
    <cfRule type="duplicateValues" dxfId="896" priority="89"/>
  </conditionalFormatting>
  <conditionalFormatting sqref="B82:B90">
    <cfRule type="duplicateValues" dxfId="895" priority="81"/>
    <cfRule type="duplicateValues" dxfId="894" priority="82"/>
    <cfRule type="duplicateValues" dxfId="893" priority="83"/>
    <cfRule type="duplicateValues" dxfId="892" priority="84"/>
    <cfRule type="duplicateValues" dxfId="891" priority="85"/>
  </conditionalFormatting>
  <conditionalFormatting sqref="E82:E90">
    <cfRule type="duplicateValues" dxfId="890" priority="77"/>
    <cfRule type="duplicateValues" dxfId="889" priority="78"/>
    <cfRule type="duplicateValues" dxfId="888" priority="79"/>
    <cfRule type="duplicateValues" dxfId="887" priority="80"/>
  </conditionalFormatting>
  <conditionalFormatting sqref="B91:B109">
    <cfRule type="duplicateValues" dxfId="886" priority="165955"/>
    <cfRule type="duplicateValues" dxfId="885" priority="165956"/>
  </conditionalFormatting>
  <conditionalFormatting sqref="B91:B109">
    <cfRule type="duplicateValues" dxfId="884" priority="165957"/>
  </conditionalFormatting>
  <conditionalFormatting sqref="B91:B109">
    <cfRule type="duplicateValues" dxfId="883" priority="165958"/>
    <cfRule type="duplicateValues" dxfId="882" priority="165959"/>
    <cfRule type="duplicateValues" dxfId="881" priority="165960"/>
  </conditionalFormatting>
  <conditionalFormatting sqref="E91:E109">
    <cfRule type="duplicateValues" dxfId="880" priority="165961"/>
  </conditionalFormatting>
  <conditionalFormatting sqref="E91:E109">
    <cfRule type="duplicateValues" dxfId="879" priority="165962"/>
    <cfRule type="duplicateValues" dxfId="878" priority="165963"/>
  </conditionalFormatting>
  <conditionalFormatting sqref="E91:E109">
    <cfRule type="duplicateValues" dxfId="877" priority="165964"/>
    <cfRule type="duplicateValues" dxfId="876" priority="165965"/>
    <cfRule type="duplicateValues" dxfId="875" priority="165966"/>
  </conditionalFormatting>
  <conditionalFormatting sqref="B91:B109">
    <cfRule type="duplicateValues" dxfId="874" priority="165967"/>
    <cfRule type="duplicateValues" dxfId="873" priority="165968"/>
    <cfRule type="duplicateValues" dxfId="872" priority="165969"/>
    <cfRule type="duplicateValues" dxfId="871" priority="165970"/>
  </conditionalFormatting>
  <conditionalFormatting sqref="B91:B109">
    <cfRule type="duplicateValues" dxfId="870" priority="165971"/>
    <cfRule type="duplicateValues" dxfId="869" priority="165972"/>
    <cfRule type="duplicateValues" dxfId="868" priority="165973"/>
    <cfRule type="duplicateValues" dxfId="867" priority="165974"/>
    <cfRule type="duplicateValues" dxfId="866" priority="165975"/>
  </conditionalFormatting>
  <conditionalFormatting sqref="E91:E109">
    <cfRule type="duplicateValues" dxfId="865" priority="165976"/>
    <cfRule type="duplicateValues" dxfId="864" priority="165977"/>
    <cfRule type="duplicateValues" dxfId="863" priority="165978"/>
    <cfRule type="duplicateValues" dxfId="862" priority="165979"/>
  </conditionalFormatting>
  <conditionalFormatting sqref="B110:B112">
    <cfRule type="duplicateValues" dxfId="861" priority="166137"/>
    <cfRule type="duplicateValues" dxfId="860" priority="166138"/>
  </conditionalFormatting>
  <conditionalFormatting sqref="B110:B112">
    <cfRule type="duplicateValues" dxfId="859" priority="166139"/>
  </conditionalFormatting>
  <conditionalFormatting sqref="B110:B112">
    <cfRule type="duplicateValues" dxfId="858" priority="166140"/>
    <cfRule type="duplicateValues" dxfId="857" priority="166141"/>
    <cfRule type="duplicateValues" dxfId="856" priority="166142"/>
  </conditionalFormatting>
  <conditionalFormatting sqref="E110:E112">
    <cfRule type="duplicateValues" dxfId="855" priority="166143"/>
  </conditionalFormatting>
  <conditionalFormatting sqref="E110:E112">
    <cfRule type="duplicateValues" dxfId="854" priority="166144"/>
    <cfRule type="duplicateValues" dxfId="853" priority="166145"/>
  </conditionalFormatting>
  <conditionalFormatting sqref="E110:E112">
    <cfRule type="duplicateValues" dxfId="852" priority="166146"/>
    <cfRule type="duplicateValues" dxfId="851" priority="166147"/>
    <cfRule type="duplicateValues" dxfId="850" priority="166148"/>
  </conditionalFormatting>
  <conditionalFormatting sqref="B110:B112">
    <cfRule type="duplicateValues" dxfId="849" priority="166149"/>
    <cfRule type="duplicateValues" dxfId="848" priority="166150"/>
    <cfRule type="duplicateValues" dxfId="847" priority="166151"/>
    <cfRule type="duplicateValues" dxfId="846" priority="166152"/>
  </conditionalFormatting>
  <conditionalFormatting sqref="B110:B112">
    <cfRule type="duplicateValues" dxfId="845" priority="166153"/>
    <cfRule type="duplicateValues" dxfId="844" priority="166154"/>
    <cfRule type="duplicateValues" dxfId="843" priority="166155"/>
    <cfRule type="duplicateValues" dxfId="842" priority="166156"/>
    <cfRule type="duplicateValues" dxfId="841" priority="166157"/>
  </conditionalFormatting>
  <conditionalFormatting sqref="E110:E112">
    <cfRule type="duplicateValues" dxfId="840" priority="166158"/>
    <cfRule type="duplicateValues" dxfId="839" priority="166159"/>
    <cfRule type="duplicateValues" dxfId="838" priority="166160"/>
    <cfRule type="duplicateValues" dxfId="837" priority="166161"/>
  </conditionalFormatting>
  <conditionalFormatting sqref="B5:B21">
    <cfRule type="duplicateValues" dxfId="836" priority="166233"/>
    <cfRule type="duplicateValues" dxfId="835" priority="166234"/>
  </conditionalFormatting>
  <conditionalFormatting sqref="B5:B21">
    <cfRule type="duplicateValues" dxfId="834" priority="166235"/>
  </conditionalFormatting>
  <conditionalFormatting sqref="B5:B21">
    <cfRule type="duplicateValues" dxfId="833" priority="166236"/>
    <cfRule type="duplicateValues" dxfId="832" priority="166237"/>
    <cfRule type="duplicateValues" dxfId="831" priority="166238"/>
  </conditionalFormatting>
  <conditionalFormatting sqref="E5:E21">
    <cfRule type="duplicateValues" dxfId="830" priority="166239"/>
  </conditionalFormatting>
  <conditionalFormatting sqref="E5:E21">
    <cfRule type="duplicateValues" dxfId="829" priority="166240"/>
    <cfRule type="duplicateValues" dxfId="828" priority="166241"/>
  </conditionalFormatting>
  <conditionalFormatting sqref="E5:E21">
    <cfRule type="duplicateValues" dxfId="827" priority="166242"/>
    <cfRule type="duplicateValues" dxfId="826" priority="166243"/>
    <cfRule type="duplicateValues" dxfId="825" priority="166244"/>
  </conditionalFormatting>
  <conditionalFormatting sqref="B5:B21">
    <cfRule type="duplicateValues" dxfId="824" priority="166245"/>
    <cfRule type="duplicateValues" dxfId="823" priority="166246"/>
    <cfRule type="duplicateValues" dxfId="822" priority="166247"/>
    <cfRule type="duplicateValues" dxfId="821" priority="166248"/>
  </conditionalFormatting>
  <conditionalFormatting sqref="B5:B21">
    <cfRule type="duplicateValues" dxfId="820" priority="166249"/>
    <cfRule type="duplicateValues" dxfId="819" priority="166250"/>
    <cfRule type="duplicateValues" dxfId="818" priority="166251"/>
    <cfRule type="duplicateValues" dxfId="817" priority="166252"/>
    <cfRule type="duplicateValues" dxfId="816" priority="166253"/>
  </conditionalFormatting>
  <conditionalFormatting sqref="E5:E21">
    <cfRule type="duplicateValues" dxfId="815" priority="166254"/>
    <cfRule type="duplicateValues" dxfId="814" priority="166255"/>
    <cfRule type="duplicateValues" dxfId="813" priority="166256"/>
    <cfRule type="duplicateValues" dxfId="812" priority="166257"/>
  </conditionalFormatting>
  <conditionalFormatting sqref="B113:B126">
    <cfRule type="duplicateValues" dxfId="811" priority="25"/>
    <cfRule type="duplicateValues" dxfId="810" priority="26"/>
  </conditionalFormatting>
  <conditionalFormatting sqref="B113:B126">
    <cfRule type="duplicateValues" dxfId="809" priority="24"/>
  </conditionalFormatting>
  <conditionalFormatting sqref="B113:B126">
    <cfRule type="duplicateValues" dxfId="808" priority="21"/>
    <cfRule type="duplicateValues" dxfId="807" priority="22"/>
    <cfRule type="duplicateValues" dxfId="806" priority="23"/>
  </conditionalFormatting>
  <conditionalFormatting sqref="E113:E126">
    <cfRule type="duplicateValues" dxfId="805" priority="20"/>
  </conditionalFormatting>
  <conditionalFormatting sqref="E113:E126">
    <cfRule type="duplicateValues" dxfId="804" priority="18"/>
    <cfRule type="duplicateValues" dxfId="803" priority="19"/>
  </conditionalFormatting>
  <conditionalFormatting sqref="E113:E126">
    <cfRule type="duplicateValues" dxfId="802" priority="15"/>
    <cfRule type="duplicateValues" dxfId="801" priority="16"/>
    <cfRule type="duplicateValues" dxfId="800" priority="17"/>
  </conditionalFormatting>
  <conditionalFormatting sqref="B113:B126">
    <cfRule type="duplicateValues" dxfId="799" priority="11"/>
    <cfRule type="duplicateValues" dxfId="798" priority="12"/>
    <cfRule type="duplicateValues" dxfId="797" priority="13"/>
    <cfRule type="duplicateValues" dxfId="796" priority="14"/>
  </conditionalFormatting>
  <conditionalFormatting sqref="B113:B126">
    <cfRule type="duplicateValues" dxfId="795" priority="6"/>
    <cfRule type="duplicateValues" dxfId="794" priority="7"/>
    <cfRule type="duplicateValues" dxfId="793" priority="8"/>
    <cfRule type="duplicateValues" dxfId="792" priority="9"/>
    <cfRule type="duplicateValues" dxfId="791" priority="10"/>
  </conditionalFormatting>
  <conditionalFormatting sqref="E113:E126">
    <cfRule type="duplicateValues" dxfId="790" priority="2"/>
    <cfRule type="duplicateValues" dxfId="789" priority="3"/>
    <cfRule type="duplicateValues" dxfId="788" priority="4"/>
    <cfRule type="duplicateValues" dxfId="787" priority="5"/>
  </conditionalFormatting>
  <conditionalFormatting sqref="E1:E1048576">
    <cfRule type="duplicateValues" dxfId="786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opLeftCell="A13" zoomScale="70" zoomScaleNormal="70" workbookViewId="0">
      <selection activeCell="A58" sqref="A58:E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122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122</v>
      </c>
      <c r="H3" s="97" t="s">
        <v>2609</v>
      </c>
      <c r="I3" s="96">
        <f>COUNTIF(A:E,"GAVETAS VACIAS + GAVETAS FALLANDO")</f>
        <v>14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44465.708333333336</v>
      </c>
      <c r="C4" s="184"/>
      <c r="D4" s="184"/>
      <c r="E4" s="185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44466.25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2607</v>
      </c>
      <c r="G7" s="96">
        <f>COUNTIF(A:E,"Sin Efectivo")</f>
        <v>37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8" t="s">
        <v>2460</v>
      </c>
      <c r="B10" s="149">
        <f>COUNT(B9:B9)</f>
        <v>0</v>
      </c>
      <c r="C10" s="165"/>
      <c r="D10" s="165"/>
      <c r="E10" s="165"/>
    </row>
    <row r="11" spans="1:11" s="119" customFormat="1" ht="18.75" customHeight="1" x14ac:dyDescent="0.25">
      <c r="A11" s="166"/>
      <c r="B11" s="167"/>
      <c r="C11" s="167"/>
      <c r="D11" s="167"/>
      <c r="E11" s="168"/>
    </row>
    <row r="12" spans="1:11" s="119" customFormat="1" ht="18.75" customHeight="1" thickBot="1" x14ac:dyDescent="0.3">
      <c r="A12" s="177" t="s">
        <v>2558</v>
      </c>
      <c r="B12" s="178"/>
      <c r="C12" s="178"/>
      <c r="D12" s="178"/>
      <c r="E12" s="179"/>
    </row>
    <row r="13" spans="1:11" s="119" customFormat="1" ht="18" x14ac:dyDescent="0.25">
      <c r="A13" s="147" t="s">
        <v>15</v>
      </c>
      <c r="B13" s="147" t="s">
        <v>2407</v>
      </c>
      <c r="C13" s="147" t="s">
        <v>46</v>
      </c>
      <c r="D13" s="197" t="s">
        <v>2410</v>
      </c>
      <c r="E13" s="198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2621</v>
      </c>
      <c r="E14" s="144"/>
    </row>
    <row r="15" spans="1:11" s="119" customFormat="1" ht="18.75" customHeight="1" x14ac:dyDescent="0.25">
      <c r="A15" s="148" t="s">
        <v>2460</v>
      </c>
      <c r="B15" s="149">
        <f>COUNT(B14:B14)</f>
        <v>0</v>
      </c>
      <c r="C15" s="188"/>
      <c r="D15" s="189"/>
      <c r="E15" s="190"/>
    </row>
    <row r="16" spans="1:11" s="119" customFormat="1" ht="15.75" thickBot="1" x14ac:dyDescent="0.3">
      <c r="A16" s="191"/>
      <c r="B16" s="192"/>
      <c r="C16" s="192"/>
      <c r="D16" s="192"/>
      <c r="E16" s="193"/>
    </row>
    <row r="17" spans="1:5" s="106" customFormat="1" ht="18.75" customHeight="1" thickBot="1" x14ac:dyDescent="0.3">
      <c r="A17" s="199" t="s">
        <v>2461</v>
      </c>
      <c r="B17" s="200"/>
      <c r="C17" s="200"/>
      <c r="D17" s="200"/>
      <c r="E17" s="201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5" t="s">
        <v>2410</v>
      </c>
      <c r="E18" s="147" t="s">
        <v>2408</v>
      </c>
    </row>
    <row r="19" spans="1:5" s="106" customFormat="1" ht="18" customHeight="1" x14ac:dyDescent="0.25">
      <c r="A19" s="142" t="str">
        <f>VLOOKUP(B19,'[1]LISTADO ATM'!$A$2:$C$922,3,0)</f>
        <v>DISTRITO NACIONAL</v>
      </c>
      <c r="B19" s="136">
        <v>24</v>
      </c>
      <c r="C19" s="142" t="str">
        <f>VLOOKUP(B19,'[1]LISTADO ATM'!$A$2:$B$922,2,0)</f>
        <v xml:space="preserve">ATM Oficina Eusebio Manzueta </v>
      </c>
      <c r="D19" s="152" t="s">
        <v>2428</v>
      </c>
      <c r="E19" s="144">
        <v>3336036213</v>
      </c>
    </row>
    <row r="20" spans="1:5" s="106" customFormat="1" ht="18" customHeight="1" x14ac:dyDescent="0.25">
      <c r="A20" s="142" t="str">
        <f>VLOOKUP(B20,'[1]LISTADO ATM'!$A$2:$C$922,3,0)</f>
        <v>DISTRITO NACIONAL</v>
      </c>
      <c r="B20" s="136">
        <v>23</v>
      </c>
      <c r="C20" s="142" t="str">
        <f>VLOOKUP(B20,'[1]LISTADO ATM'!$A$2:$B$922,2,0)</f>
        <v xml:space="preserve">ATM Oficina México </v>
      </c>
      <c r="D20" s="152" t="s">
        <v>2428</v>
      </c>
      <c r="E20" s="144">
        <v>3336036214</v>
      </c>
    </row>
    <row r="21" spans="1:5" s="119" customFormat="1" ht="18" customHeight="1" x14ac:dyDescent="0.25">
      <c r="A21" s="142" t="str">
        <f>VLOOKUP(B21,'[1]LISTADO ATM'!$A$2:$C$922,3,0)</f>
        <v>DISTRITO NACIONAL</v>
      </c>
      <c r="B21" s="136">
        <v>573</v>
      </c>
      <c r="C21" s="142" t="str">
        <f>VLOOKUP(B21,'[1]LISTADO ATM'!$A$2:$B$922,2,0)</f>
        <v xml:space="preserve">ATM IDSS </v>
      </c>
      <c r="D21" s="152" t="s">
        <v>2428</v>
      </c>
      <c r="E21" s="144">
        <v>3336036284</v>
      </c>
    </row>
    <row r="22" spans="1:5" s="119" customFormat="1" ht="18" customHeight="1" x14ac:dyDescent="0.25">
      <c r="A22" s="142" t="str">
        <f>VLOOKUP(B22,'[1]LISTADO ATM'!$A$2:$C$922,3,0)</f>
        <v>DISTRITO NACIONAL</v>
      </c>
      <c r="B22" s="136">
        <v>354</v>
      </c>
      <c r="C22" s="142" t="str">
        <f>VLOOKUP(B22,'[1]LISTADO ATM'!$A$2:$B$922,2,0)</f>
        <v xml:space="preserve">ATM Oficina Núñez de Cáceres II </v>
      </c>
      <c r="D22" s="152" t="s">
        <v>2428</v>
      </c>
      <c r="E22" s="144">
        <v>3336036377</v>
      </c>
    </row>
    <row r="23" spans="1:5" s="119" customFormat="1" ht="18.75" customHeight="1" x14ac:dyDescent="0.25">
      <c r="A23" s="142" t="str">
        <f>VLOOKUP(B23,'[1]LISTADO ATM'!$A$2:$C$922,3,0)</f>
        <v>DISTRITO NACIONAL</v>
      </c>
      <c r="B23" s="136">
        <v>36</v>
      </c>
      <c r="C23" s="142" t="str">
        <f>VLOOKUP(B23,'[1]LISTADO ATM'!$A$2:$B$922,2,0)</f>
        <v xml:space="preserve">ATM Banco Central </v>
      </c>
      <c r="D23" s="152" t="s">
        <v>2428</v>
      </c>
      <c r="E23" s="144">
        <v>3336036404</v>
      </c>
    </row>
    <row r="24" spans="1:5" s="119" customFormat="1" ht="18.75" customHeight="1" x14ac:dyDescent="0.25">
      <c r="A24" s="142" t="str">
        <f>VLOOKUP(B24,'[1]LISTADO ATM'!$A$2:$C$922,3,0)</f>
        <v>DISTRITO NACIONAL</v>
      </c>
      <c r="B24" s="136">
        <v>911</v>
      </c>
      <c r="C24" s="142" t="str">
        <f>VLOOKUP(B24,'[1]LISTADO ATM'!$A$2:$B$922,2,0)</f>
        <v xml:space="preserve">ATM Oficina Venezuela II </v>
      </c>
      <c r="D24" s="152" t="s">
        <v>2428</v>
      </c>
      <c r="E24" s="144">
        <v>3336036538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409</v>
      </c>
      <c r="C25" s="142" t="str">
        <f>VLOOKUP(B25,'[1]LISTADO ATM'!$A$2:$B$922,2,0)</f>
        <v xml:space="preserve">ATM Oficina Las Palmas de Herrera I </v>
      </c>
      <c r="D25" s="152" t="s">
        <v>2428</v>
      </c>
      <c r="E25" s="144">
        <v>3336036539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249</v>
      </c>
      <c r="C26" s="142" t="str">
        <f>VLOOKUP(B26,'[1]LISTADO ATM'!$A$2:$B$922,2,0)</f>
        <v xml:space="preserve">ATM Banco Agrícola Neiba </v>
      </c>
      <c r="D26" s="152" t="s">
        <v>2428</v>
      </c>
      <c r="E26" s="144">
        <v>3336036564</v>
      </c>
    </row>
    <row r="27" spans="1:5" s="119" customFormat="1" ht="18.75" customHeight="1" x14ac:dyDescent="0.25">
      <c r="A27" s="142" t="str">
        <f>VLOOKUP(B27,'[1]LISTADO ATM'!$A$2:$C$922,3,0)</f>
        <v>NORTE</v>
      </c>
      <c r="B27" s="136">
        <v>504</v>
      </c>
      <c r="C27" s="142" t="str">
        <f>VLOOKUP(B27,'[1]LISTADO ATM'!$A$2:$B$922,2,0)</f>
        <v>ATM CURNA UASD Nagua</v>
      </c>
      <c r="D27" s="152" t="s">
        <v>2428</v>
      </c>
      <c r="E27" s="144">
        <v>3336036575</v>
      </c>
    </row>
    <row r="28" spans="1:5" s="119" customFormat="1" ht="18" customHeight="1" x14ac:dyDescent="0.25">
      <c r="A28" s="142" t="str">
        <f>VLOOKUP(B28,'[1]LISTADO ATM'!$A$2:$C$922,3,0)</f>
        <v>ESTE</v>
      </c>
      <c r="B28" s="136">
        <v>608</v>
      </c>
      <c r="C28" s="142" t="str">
        <f>VLOOKUP(B28,'[1]LISTADO ATM'!$A$2:$B$922,2,0)</f>
        <v xml:space="preserve">ATM Oficina Jumbo (San Pedro) </v>
      </c>
      <c r="D28" s="152" t="s">
        <v>2428</v>
      </c>
      <c r="E28" s="144">
        <v>3336036719</v>
      </c>
    </row>
    <row r="29" spans="1:5" s="119" customFormat="1" ht="18" customHeight="1" x14ac:dyDescent="0.25">
      <c r="A29" s="142" t="str">
        <f>VLOOKUP(B29,'[1]LISTADO ATM'!$A$2:$C$922,3,0)</f>
        <v>DISTRITO NACIONAL</v>
      </c>
      <c r="B29" s="136">
        <v>721</v>
      </c>
      <c r="C29" s="142" t="str">
        <f>VLOOKUP(B29,'[1]LISTADO ATM'!$A$2:$B$922,2,0)</f>
        <v xml:space="preserve">ATM Oficina Charles de Gaulle II </v>
      </c>
      <c r="D29" s="152" t="s">
        <v>2428</v>
      </c>
      <c r="E29" s="144">
        <v>3336036797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44">
        <v>3336036851</v>
      </c>
    </row>
    <row r="31" spans="1:5" s="119" customFormat="1" ht="18" customHeight="1" x14ac:dyDescent="0.25">
      <c r="A31" s="142" t="str">
        <f>VLOOKUP(B31,'[1]LISTADO ATM'!$A$2:$C$922,3,0)</f>
        <v>DISTRITO NACIONAL</v>
      </c>
      <c r="B31" s="136">
        <v>858</v>
      </c>
      <c r="C31" s="142" t="str">
        <f>VLOOKUP(B31,'[1]LISTADO ATM'!$A$2:$B$922,2,0)</f>
        <v xml:space="preserve">ATM Cooperativa Maestros (COOPNAMA) </v>
      </c>
      <c r="D31" s="152" t="s">
        <v>2428</v>
      </c>
      <c r="E31" s="144">
        <v>3336036852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713</v>
      </c>
      <c r="C32" s="142" t="str">
        <f>VLOOKUP(B32,'[1]LISTADO ATM'!$A$2:$B$922,2,0)</f>
        <v xml:space="preserve">ATM Oficina Las Américas </v>
      </c>
      <c r="D32" s="152" t="s">
        <v>2428</v>
      </c>
      <c r="E32" s="144">
        <v>3336036860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129</v>
      </c>
      <c r="C33" s="142" t="str">
        <f>VLOOKUP(B33,'[1]LISTADO ATM'!$A$2:$B$922,2,0)</f>
        <v xml:space="preserve">ATM Multicentro La Sirena (Santiago) </v>
      </c>
      <c r="D33" s="152" t="s">
        <v>2428</v>
      </c>
      <c r="E33" s="144">
        <v>3336036877</v>
      </c>
    </row>
    <row r="34" spans="1:5" s="119" customFormat="1" ht="19.5" customHeight="1" x14ac:dyDescent="0.25">
      <c r="A34" s="142" t="str">
        <f>VLOOKUP(B34,'[1]LISTADO ATM'!$A$2:$C$922,3,0)</f>
        <v>DISTRITO NACIONAL</v>
      </c>
      <c r="B34" s="136">
        <v>979</v>
      </c>
      <c r="C34" s="142" t="str">
        <f>VLOOKUP(B34,'[1]LISTADO ATM'!$A$2:$B$922,2,0)</f>
        <v xml:space="preserve">ATM Oficina Luperón I </v>
      </c>
      <c r="D34" s="152" t="s">
        <v>2428</v>
      </c>
      <c r="E34" s="144">
        <v>3336036934</v>
      </c>
    </row>
    <row r="35" spans="1:5" s="119" customFormat="1" ht="19.5" customHeight="1" x14ac:dyDescent="0.25">
      <c r="A35" s="142" t="str">
        <f>VLOOKUP(B35,'[1]LISTADO ATM'!$A$2:$C$922,3,0)</f>
        <v>ESTE</v>
      </c>
      <c r="B35" s="136">
        <v>630</v>
      </c>
      <c r="C35" s="142" t="str">
        <f>VLOOKUP(B35,'[1]LISTADO ATM'!$A$2:$B$922,2,0)</f>
        <v xml:space="preserve">ATM Oficina Plaza Zaglul (SPM) </v>
      </c>
      <c r="D35" s="152" t="s">
        <v>2428</v>
      </c>
      <c r="E35" s="144">
        <v>3336036947</v>
      </c>
    </row>
    <row r="36" spans="1:5" s="119" customFormat="1" ht="19.5" customHeight="1" x14ac:dyDescent="0.25">
      <c r="A36" s="142" t="str">
        <f>VLOOKUP(B36,'[1]LISTADO ATM'!$A$2:$C$922,3,0)</f>
        <v>NORTE</v>
      </c>
      <c r="B36" s="136">
        <v>965</v>
      </c>
      <c r="C36" s="142" t="str">
        <f>VLOOKUP(B36,'[1]LISTADO ATM'!$A$2:$B$922,2,0)</f>
        <v xml:space="preserve">ATM S/M La Fuente FUN (Santiago) </v>
      </c>
      <c r="D36" s="152" t="s">
        <v>2428</v>
      </c>
      <c r="E36" s="144">
        <v>3336036948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950</v>
      </c>
      <c r="C37" s="142" t="str">
        <f>VLOOKUP(B37,'[1]LISTADO ATM'!$A$2:$B$922,2,0)</f>
        <v xml:space="preserve">ATM Oficina Monterrico </v>
      </c>
      <c r="D37" s="152" t="s">
        <v>2428</v>
      </c>
      <c r="E37" s="144">
        <v>3336036955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993</v>
      </c>
      <c r="C38" s="142" t="str">
        <f>VLOOKUP(B38,'[1]LISTADO ATM'!$A$2:$B$922,2,0)</f>
        <v xml:space="preserve">ATM Centro Medico Integral II </v>
      </c>
      <c r="D38" s="152" t="s">
        <v>2428</v>
      </c>
      <c r="E38" s="144" t="s">
        <v>2638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722</v>
      </c>
      <c r="C39" s="142" t="str">
        <f>VLOOKUP(B39,'[1]LISTADO ATM'!$A$2:$B$922,2,0)</f>
        <v xml:space="preserve">ATM Oficina Charles de Gaulle III </v>
      </c>
      <c r="D39" s="152" t="s">
        <v>2428</v>
      </c>
      <c r="E39" s="144" t="s">
        <v>2639</v>
      </c>
    </row>
    <row r="40" spans="1:5" s="119" customFormat="1" ht="19.5" customHeight="1" x14ac:dyDescent="0.25">
      <c r="A40" s="142" t="str">
        <f>VLOOKUP(B40,'[1]LISTADO ATM'!$A$2:$C$922,3,0)</f>
        <v>DISTRITO NACIONAL</v>
      </c>
      <c r="B40" s="136">
        <v>410</v>
      </c>
      <c r="C40" s="142" t="str">
        <f>VLOOKUP(B40,'[1]LISTADO ATM'!$A$2:$B$922,2,0)</f>
        <v xml:space="preserve">ATM Oficina Las Palmas de Herrera II </v>
      </c>
      <c r="D40" s="152" t="s">
        <v>2428</v>
      </c>
      <c r="E40" s="144" t="s">
        <v>2640</v>
      </c>
    </row>
    <row r="41" spans="1:5" s="119" customFormat="1" ht="19.5" customHeight="1" x14ac:dyDescent="0.25">
      <c r="A41" s="142" t="str">
        <f>VLOOKUP(B41,'[1]LISTADO ATM'!$A$2:$C$922,3,0)</f>
        <v>SUR</v>
      </c>
      <c r="B41" s="136">
        <v>984</v>
      </c>
      <c r="C41" s="142" t="str">
        <f>VLOOKUP(B41,'[1]LISTADO ATM'!$A$2:$B$922,2,0)</f>
        <v xml:space="preserve">ATM Oficina Neiba II </v>
      </c>
      <c r="D41" s="152" t="s">
        <v>2428</v>
      </c>
      <c r="E41" s="144" t="s">
        <v>2641</v>
      </c>
    </row>
    <row r="42" spans="1:5" s="119" customFormat="1" ht="19.5" customHeight="1" x14ac:dyDescent="0.25">
      <c r="A42" s="142" t="str">
        <f>VLOOKUP(B42,'[1]LISTADO ATM'!$A$2:$C$922,3,0)</f>
        <v>ESTE</v>
      </c>
      <c r="B42" s="136">
        <v>843</v>
      </c>
      <c r="C42" s="142" t="str">
        <f>VLOOKUP(B42,'[1]LISTADO ATM'!$A$2:$B$922,2,0)</f>
        <v xml:space="preserve">ATM Oficina Romana Centro </v>
      </c>
      <c r="D42" s="152" t="s">
        <v>2428</v>
      </c>
      <c r="E42" s="144" t="s">
        <v>2642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119</v>
      </c>
      <c r="C43" s="142" t="str">
        <f>VLOOKUP(B43,'[1]LISTADO ATM'!$A$2:$B$922,2,0)</f>
        <v>ATM Oficina La Barranquita</v>
      </c>
      <c r="D43" s="152" t="s">
        <v>2428</v>
      </c>
      <c r="E43" s="144" t="s">
        <v>2643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748</v>
      </c>
      <c r="C44" s="142" t="str">
        <f>VLOOKUP(B44,'[1]LISTADO ATM'!$A$2:$B$922,2,0)</f>
        <v xml:space="preserve">ATM Centro de Caja (Santiago) </v>
      </c>
      <c r="D44" s="152" t="s">
        <v>2428</v>
      </c>
      <c r="E44" s="144" t="s">
        <v>2645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954</v>
      </c>
      <c r="C45" s="142" t="str">
        <f>VLOOKUP(B45,'[1]LISTADO ATM'!$A$2:$B$922,2,0)</f>
        <v xml:space="preserve">ATM LAESA Pimentel </v>
      </c>
      <c r="D45" s="152" t="s">
        <v>2428</v>
      </c>
      <c r="E45" s="144" t="s">
        <v>2636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234</v>
      </c>
      <c r="C46" s="142" t="str">
        <f>VLOOKUP(B46,'[1]LISTADO ATM'!$A$2:$B$922,2,0)</f>
        <v xml:space="preserve">ATM Oficina Boca Chica I </v>
      </c>
      <c r="D46" s="152" t="s">
        <v>2428</v>
      </c>
      <c r="E46" s="144">
        <v>3336037000</v>
      </c>
    </row>
    <row r="47" spans="1:5" s="119" customFormat="1" ht="19.5" customHeight="1" x14ac:dyDescent="0.25">
      <c r="A47" s="142" t="str">
        <f>VLOOKUP(B47,'[1]LISTADO ATM'!$A$2:$C$922,3,0)</f>
        <v>NORTE</v>
      </c>
      <c r="B47" s="136">
        <v>633</v>
      </c>
      <c r="C47" s="142" t="str">
        <f>VLOOKUP(B47,'[1]LISTADO ATM'!$A$2:$B$922,2,0)</f>
        <v xml:space="preserve">ATM Autobanco Las Colinas </v>
      </c>
      <c r="D47" s="152" t="s">
        <v>2428</v>
      </c>
      <c r="E47" s="144">
        <v>3336037002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813</v>
      </c>
      <c r="C48" s="142" t="str">
        <f>VLOOKUP(B48,'[1]LISTADO ATM'!$A$2:$B$922,2,0)</f>
        <v>ATM Oficina Occidental Mall</v>
      </c>
      <c r="D48" s="152" t="s">
        <v>2428</v>
      </c>
      <c r="E48" s="144">
        <v>3336037006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963</v>
      </c>
      <c r="C49" s="142" t="str">
        <f>VLOOKUP(B49,'[1]LISTADO ATM'!$A$2:$B$922,2,0)</f>
        <v xml:space="preserve">ATM Multiplaza La Romana </v>
      </c>
      <c r="D49" s="152" t="s">
        <v>2428</v>
      </c>
      <c r="E49" s="144">
        <v>3336037012</v>
      </c>
    </row>
    <row r="50" spans="1:5" s="119" customFormat="1" ht="19.5" customHeight="1" x14ac:dyDescent="0.25">
      <c r="A50" s="142" t="str">
        <f>VLOOKUP(B50,'[1]LISTADO ATM'!$A$2:$C$922,3,0)</f>
        <v>ESTE</v>
      </c>
      <c r="B50" s="136">
        <v>330</v>
      </c>
      <c r="C50" s="142" t="str">
        <f>VLOOKUP(B50,'[1]LISTADO ATM'!$A$2:$B$922,2,0)</f>
        <v xml:space="preserve">ATM Oficina Boulevard (Higuey) </v>
      </c>
      <c r="D50" s="152" t="s">
        <v>2428</v>
      </c>
      <c r="E50" s="144">
        <v>3336037013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516</v>
      </c>
      <c r="C51" s="142" t="str">
        <f>VLOOKUP(B51,'[1]LISTADO ATM'!$A$2:$B$922,2,0)</f>
        <v xml:space="preserve">ATM Oficina Gascue </v>
      </c>
      <c r="D51" s="152" t="s">
        <v>2428</v>
      </c>
      <c r="E51" s="144">
        <v>3336037019</v>
      </c>
    </row>
    <row r="52" spans="1:5" s="119" customFormat="1" ht="18" customHeight="1" x14ac:dyDescent="0.25">
      <c r="A52" s="142" t="str">
        <f>VLOOKUP(B52,'[1]LISTADO ATM'!$A$2:$C$922,3,0)</f>
        <v>DISTRITO NACIONAL</v>
      </c>
      <c r="B52" s="136">
        <v>139</v>
      </c>
      <c r="C52" s="142" t="str">
        <f>VLOOKUP(B52,'[1]LISTADO ATM'!$A$2:$B$922,2,0)</f>
        <v xml:space="preserve">ATM Oficina Plaza Lama Zona Oriental I </v>
      </c>
      <c r="D52" s="152" t="s">
        <v>2428</v>
      </c>
      <c r="E52" s="144">
        <v>3336037021</v>
      </c>
    </row>
    <row r="53" spans="1:5" s="119" customFormat="1" ht="18" customHeight="1" x14ac:dyDescent="0.25">
      <c r="A53" s="142" t="str">
        <f>VLOOKUP(B53,'[1]LISTADO ATM'!$A$2:$C$922,3,0)</f>
        <v>NORTE</v>
      </c>
      <c r="B53" s="136">
        <v>862</v>
      </c>
      <c r="C53" s="142" t="str">
        <f>VLOOKUP(B53,'[1]LISTADO ATM'!$A$2:$B$922,2,0)</f>
        <v xml:space="preserve">ATM S/M Doble A (Sabaneta) </v>
      </c>
      <c r="D53" s="152" t="s">
        <v>2428</v>
      </c>
      <c r="E53" s="144">
        <v>3336037028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696</v>
      </c>
      <c r="C54" s="142" t="str">
        <f>VLOOKUP(B54,'[1]LISTADO ATM'!$A$2:$B$922,2,0)</f>
        <v>ATM Olé Jacobo Majluta</v>
      </c>
      <c r="D54" s="152" t="s">
        <v>2428</v>
      </c>
      <c r="E54" s="144">
        <v>3336037029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22</v>
      </c>
      <c r="C55" s="142" t="str">
        <f>VLOOKUP(B55,'[1]LISTADO ATM'!$A$2:$B$922,2,0)</f>
        <v>ATM S/M Olimpico (Santiago)</v>
      </c>
      <c r="D55" s="152" t="s">
        <v>2428</v>
      </c>
      <c r="E55" s="144">
        <v>3336037030</v>
      </c>
    </row>
    <row r="56" spans="1:5" s="119" customFormat="1" ht="18" customHeight="1" x14ac:dyDescent="0.25">
      <c r="A56" s="142" t="e">
        <f>VLOOKUP(B56,'[1]LISTADO ATM'!$A$2:$C$922,3,0)</f>
        <v>#N/A</v>
      </c>
      <c r="B56" s="136"/>
      <c r="C56" s="142" t="e">
        <f>VLOOKUP(B56,'[1]LISTADO ATM'!$A$2:$B$922,2,0)</f>
        <v>#N/A</v>
      </c>
      <c r="D56" s="152"/>
      <c r="E56" s="151"/>
    </row>
    <row r="57" spans="1:5" s="119" customFormat="1" ht="18" customHeight="1" x14ac:dyDescent="0.25">
      <c r="A57" s="148"/>
      <c r="B57" s="149">
        <f>COUNT(B19:B55)</f>
        <v>37</v>
      </c>
      <c r="C57" s="188"/>
      <c r="D57" s="189"/>
      <c r="E57" s="190"/>
    </row>
    <row r="58" spans="1:5" s="119" customFormat="1" ht="18" customHeight="1" thickBot="1" x14ac:dyDescent="0.3">
      <c r="A58" s="191"/>
      <c r="B58" s="192"/>
      <c r="C58" s="192"/>
      <c r="D58" s="192"/>
      <c r="E58" s="193"/>
    </row>
    <row r="59" spans="1:5" s="119" customFormat="1" ht="18" customHeight="1" thickBot="1" x14ac:dyDescent="0.3">
      <c r="A59" s="194" t="s">
        <v>2433</v>
      </c>
      <c r="B59" s="195"/>
      <c r="C59" s="195"/>
      <c r="D59" s="195"/>
      <c r="E59" s="196"/>
    </row>
    <row r="60" spans="1:5" s="119" customFormat="1" ht="18" customHeight="1" x14ac:dyDescent="0.25">
      <c r="A60" s="147" t="s">
        <v>15</v>
      </c>
      <c r="B60" s="147" t="s">
        <v>2407</v>
      </c>
      <c r="C60" s="147" t="s">
        <v>46</v>
      </c>
      <c r="D60" s="155" t="s">
        <v>2410</v>
      </c>
      <c r="E60" s="147" t="s">
        <v>2408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620</v>
      </c>
      <c r="C61" s="142" t="str">
        <f>VLOOKUP(B61,'[1]LISTADO ATM'!$A$2:$B$922,2,0)</f>
        <v xml:space="preserve">ATM Ministerio de Medio Ambiente </v>
      </c>
      <c r="D61" s="143" t="s">
        <v>2433</v>
      </c>
      <c r="E61" s="144">
        <v>3336035700</v>
      </c>
    </row>
    <row r="62" spans="1:5" ht="18" x14ac:dyDescent="0.25">
      <c r="A62" s="142" t="str">
        <f>VLOOKUP(B62,'[1]LISTADO ATM'!$A$2:$C$922,3,0)</f>
        <v>NORTE</v>
      </c>
      <c r="B62" s="136">
        <v>395</v>
      </c>
      <c r="C62" s="142" t="str">
        <f>VLOOKUP(B62,'[1]LISTADO ATM'!$A$2:$B$922,2,0)</f>
        <v xml:space="preserve">ATM UNP Sabana Iglesia </v>
      </c>
      <c r="D62" s="143" t="s">
        <v>2433</v>
      </c>
      <c r="E62" s="144">
        <v>3336036462</v>
      </c>
    </row>
    <row r="63" spans="1:5" s="106" customFormat="1" ht="18" customHeight="1" x14ac:dyDescent="0.25">
      <c r="A63" s="142" t="str">
        <f>VLOOKUP(B63,'[1]LISTADO ATM'!$A$2:$C$922,3,0)</f>
        <v>DISTRITO NACIONAL</v>
      </c>
      <c r="B63" s="136">
        <v>717</v>
      </c>
      <c r="C63" s="142" t="str">
        <f>VLOOKUP(B63,'[1]LISTADO ATM'!$A$2:$B$922,2,0)</f>
        <v xml:space="preserve">ATM Oficina Los Alcarrizos </v>
      </c>
      <c r="D63" s="143" t="s">
        <v>2433</v>
      </c>
      <c r="E63" s="144">
        <v>3336036616</v>
      </c>
    </row>
    <row r="64" spans="1:5" s="106" customFormat="1" ht="18.75" customHeight="1" x14ac:dyDescent="0.25">
      <c r="A64" s="142" t="str">
        <f>VLOOKUP(B64,'[1]LISTADO ATM'!$A$2:$C$922,3,0)</f>
        <v>ESTE</v>
      </c>
      <c r="B64" s="136">
        <v>634</v>
      </c>
      <c r="C64" s="142" t="str">
        <f>VLOOKUP(B64,'[1]LISTADO ATM'!$A$2:$B$922,2,0)</f>
        <v xml:space="preserve">ATM Ayuntamiento Los Llanos (SPM) </v>
      </c>
      <c r="D64" s="143" t="s">
        <v>2433</v>
      </c>
      <c r="E64" s="144">
        <v>3336036838</v>
      </c>
    </row>
    <row r="65" spans="1:6" s="106" customFormat="1" ht="18" customHeight="1" x14ac:dyDescent="0.25">
      <c r="A65" s="142" t="str">
        <f>VLOOKUP(B65,'[1]LISTADO ATM'!$A$2:$C$922,3,0)</f>
        <v>DISTRITO NACIONAL</v>
      </c>
      <c r="B65" s="136">
        <v>567</v>
      </c>
      <c r="C65" s="142" t="str">
        <f>VLOOKUP(B65,'[1]LISTADO ATM'!$A$2:$B$922,2,0)</f>
        <v xml:space="preserve">ATM Oficina Máximo Gómez </v>
      </c>
      <c r="D65" s="143" t="s">
        <v>2433</v>
      </c>
      <c r="E65" s="144">
        <v>3336036943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160</v>
      </c>
      <c r="C66" s="142" t="str">
        <f>VLOOKUP(B66,'[1]LISTADO ATM'!$A$2:$B$922,2,0)</f>
        <v xml:space="preserve">ATM Oficina Herrera </v>
      </c>
      <c r="D66" s="143" t="s">
        <v>2433</v>
      </c>
      <c r="E66" s="144">
        <v>3336036950</v>
      </c>
    </row>
    <row r="67" spans="1:6" s="111" customFormat="1" ht="18" customHeight="1" x14ac:dyDescent="0.25">
      <c r="A67" s="142" t="str">
        <f>VLOOKUP(B67,'[1]LISTADO ATM'!$A$2:$C$922,3,0)</f>
        <v>SUR</v>
      </c>
      <c r="B67" s="136">
        <v>537</v>
      </c>
      <c r="C67" s="142" t="str">
        <f>VLOOKUP(B67,'[1]LISTADO ATM'!$A$2:$B$922,2,0)</f>
        <v xml:space="preserve">ATM Estación Texaco Enriquillo (Barahona) </v>
      </c>
      <c r="D67" s="143" t="s">
        <v>2433</v>
      </c>
      <c r="E67" s="144" t="s">
        <v>2644</v>
      </c>
      <c r="F67" s="119"/>
    </row>
    <row r="68" spans="1:6" s="118" customFormat="1" ht="18" customHeight="1" x14ac:dyDescent="0.25">
      <c r="A68" s="142" t="str">
        <f>VLOOKUP(B68,'[1]LISTADO ATM'!$A$2:$C$922,3,0)</f>
        <v>ESTE</v>
      </c>
      <c r="B68" s="136">
        <v>293</v>
      </c>
      <c r="C68" s="142" t="str">
        <f>VLOOKUP(B68,'[1]LISTADO ATM'!$A$2:$B$922,2,0)</f>
        <v xml:space="preserve">ATM S/M Nueva Visión (San Pedro) </v>
      </c>
      <c r="D68" s="143" t="s">
        <v>2433</v>
      </c>
      <c r="E68" s="144">
        <v>3336036566</v>
      </c>
      <c r="F68" s="119"/>
    </row>
    <row r="69" spans="1:6" s="119" customFormat="1" ht="18" customHeight="1" x14ac:dyDescent="0.25">
      <c r="A69" s="142" t="str">
        <f>VLOOKUP(B69,'[1]LISTADO ATM'!$A$2:$C$922,3,0)</f>
        <v>DISTRITO NACIONAL</v>
      </c>
      <c r="B69" s="136">
        <v>443</v>
      </c>
      <c r="C69" s="142" t="str">
        <f>VLOOKUP(B69,'[1]LISTADO ATM'!$A$2:$B$922,2,0)</f>
        <v xml:space="preserve">ATM Edificio San Rafael </v>
      </c>
      <c r="D69" s="143" t="s">
        <v>2433</v>
      </c>
      <c r="E69" s="144">
        <v>3336036573</v>
      </c>
    </row>
    <row r="70" spans="1:6" s="119" customFormat="1" ht="18" customHeight="1" x14ac:dyDescent="0.25">
      <c r="A70" s="142" t="str">
        <f>VLOOKUP(B70,'[1]LISTADO ATM'!$A$2:$C$922,3,0)</f>
        <v>DISTRITO NACIONAL</v>
      </c>
      <c r="B70" s="229">
        <v>527</v>
      </c>
      <c r="C70" s="142" t="str">
        <f>VLOOKUP(B70,'[1]LISTADO ATM'!$A$2:$B$922,2,0)</f>
        <v>ATM Oficina Zona Oriental II</v>
      </c>
      <c r="D70" s="230" t="s">
        <v>2433</v>
      </c>
      <c r="E70" s="231">
        <v>3336036576</v>
      </c>
    </row>
    <row r="71" spans="1:6" s="118" customFormat="1" ht="18.75" customHeight="1" x14ac:dyDescent="0.25">
      <c r="A71" s="142" t="str">
        <f>VLOOKUP(B71,'[1]LISTADO ATM'!$A$2:$C$922,3,0)</f>
        <v>SUR</v>
      </c>
      <c r="B71" s="144">
        <v>870</v>
      </c>
      <c r="C71" s="142" t="str">
        <f>VLOOKUP(B71,'[1]LISTADO ATM'!$A$2:$B$922,2,0)</f>
        <v xml:space="preserve">ATM Willbes Dominicana (Barahona) </v>
      </c>
      <c r="D71" s="230" t="s">
        <v>2433</v>
      </c>
      <c r="E71" s="231">
        <v>3336036999</v>
      </c>
      <c r="F71" s="119"/>
    </row>
    <row r="72" spans="1:6" s="111" customFormat="1" ht="18.75" customHeight="1" x14ac:dyDescent="0.25">
      <c r="A72" s="142" t="str">
        <f>VLOOKUP(B72,'[1]LISTADO ATM'!$A$2:$C$922,3,0)</f>
        <v>NORTE</v>
      </c>
      <c r="B72" s="231">
        <v>888</v>
      </c>
      <c r="C72" s="142" t="str">
        <f>VLOOKUP(B72,'[1]LISTADO ATM'!$A$2:$B$922,2,0)</f>
        <v>ATM Oficina galeria 56 II (SFM)</v>
      </c>
      <c r="D72" s="230" t="s">
        <v>2433</v>
      </c>
      <c r="E72" s="231">
        <v>3336037014</v>
      </c>
      <c r="F72" s="119"/>
    </row>
    <row r="73" spans="1:6" s="111" customFormat="1" ht="18" customHeight="1" x14ac:dyDescent="0.25">
      <c r="A73" s="142" t="str">
        <f>VLOOKUP(B73,'[1]LISTADO ATM'!$A$2:$C$922,3,0)</f>
        <v>NORTE</v>
      </c>
      <c r="B73" s="144">
        <v>88</v>
      </c>
      <c r="C73" s="142" t="str">
        <f>VLOOKUP(B73,'[1]LISTADO ATM'!$A$2:$B$922,2,0)</f>
        <v xml:space="preserve">ATM S/M La Fuente (Santiago) </v>
      </c>
      <c r="D73" s="230" t="s">
        <v>2433</v>
      </c>
      <c r="E73" s="231">
        <v>3336037023</v>
      </c>
      <c r="F73" s="119"/>
    </row>
    <row r="74" spans="1:6" ht="18.75" customHeight="1" x14ac:dyDescent="0.25">
      <c r="A74" s="142" t="e">
        <f>VLOOKUP(B74,'[1]LISTADO ATM'!$A$2:$C$922,3,0)</f>
        <v>#N/A</v>
      </c>
      <c r="B74" s="144"/>
      <c r="C74" s="142" t="e">
        <f>VLOOKUP(B74,'[1]LISTADO ATM'!$A$2:$B$922,2,0)</f>
        <v>#N/A</v>
      </c>
      <c r="D74" s="143"/>
      <c r="E74" s="144"/>
      <c r="F74" s="119"/>
    </row>
    <row r="75" spans="1:6" ht="18" customHeight="1" thickBot="1" x14ac:dyDescent="0.3">
      <c r="A75" s="141" t="s">
        <v>2460</v>
      </c>
      <c r="B75" s="150">
        <f>COUNTA(B61:B73)</f>
        <v>13</v>
      </c>
      <c r="C75" s="202"/>
      <c r="D75" s="203"/>
      <c r="E75" s="204"/>
      <c r="F75" s="119"/>
    </row>
    <row r="76" spans="1:6" ht="18.75" customHeight="1" thickBot="1" x14ac:dyDescent="0.3">
      <c r="A76" s="191"/>
      <c r="B76" s="192"/>
      <c r="C76" s="192"/>
      <c r="D76" s="192"/>
      <c r="E76" s="193"/>
      <c r="F76" s="119"/>
    </row>
    <row r="77" spans="1:6" ht="18.75" customHeight="1" thickBot="1" x14ac:dyDescent="0.3">
      <c r="A77" s="205" t="s">
        <v>2571</v>
      </c>
      <c r="B77" s="206"/>
      <c r="C77" s="206"/>
      <c r="D77" s="206"/>
      <c r="E77" s="207"/>
      <c r="F77" s="119"/>
    </row>
    <row r="78" spans="1:6" s="153" customFormat="1" ht="18.75" customHeight="1" x14ac:dyDescent="0.25">
      <c r="A78" s="147" t="s">
        <v>15</v>
      </c>
      <c r="B78" s="147" t="s">
        <v>2407</v>
      </c>
      <c r="C78" s="147" t="s">
        <v>46</v>
      </c>
      <c r="D78" s="155" t="s">
        <v>2410</v>
      </c>
      <c r="E78" s="147" t="s">
        <v>2408</v>
      </c>
    </row>
    <row r="79" spans="1:6" s="119" customFormat="1" ht="18.75" customHeight="1" x14ac:dyDescent="0.25">
      <c r="A79" s="139" t="str">
        <f>VLOOKUP(B79,'[1]LISTADO ATM'!$A$2:$C$922,3,0)</f>
        <v>DISTRITO NACIONAL</v>
      </c>
      <c r="B79" s="136">
        <v>26</v>
      </c>
      <c r="C79" s="139" t="str">
        <f>VLOOKUP(B79,'[1]LISTADO ATM'!$A$2:$B$822,2,0)</f>
        <v>ATM S/M Jumbo San Isidro</v>
      </c>
      <c r="D79" s="143" t="s">
        <v>2633</v>
      </c>
      <c r="E79" s="144">
        <v>3336036936</v>
      </c>
    </row>
    <row r="80" spans="1:6" s="119" customFormat="1" ht="18.75" customHeight="1" x14ac:dyDescent="0.25">
      <c r="A80" s="139" t="str">
        <f>VLOOKUP(B80,'[1]LISTADO ATM'!$A$2:$C$922,3,0)</f>
        <v>ESTE</v>
      </c>
      <c r="B80" s="136">
        <v>429</v>
      </c>
      <c r="C80" s="139" t="str">
        <f>VLOOKUP(B80,'[1]LISTADO ATM'!$A$2:$B$822,2,0)</f>
        <v xml:space="preserve">ATM Oficina Jumbo La Romana </v>
      </c>
      <c r="D80" s="143" t="s">
        <v>2633</v>
      </c>
      <c r="E80" s="144">
        <v>3336036940</v>
      </c>
    </row>
    <row r="81" spans="1:5" s="119" customFormat="1" ht="18.75" customHeight="1" x14ac:dyDescent="0.25">
      <c r="A81" s="139" t="str">
        <f>VLOOKUP(B81,'[1]LISTADO ATM'!$A$2:$C$922,3,0)</f>
        <v>DISTRITO NACIONAL</v>
      </c>
      <c r="B81" s="136">
        <v>818</v>
      </c>
      <c r="C81" s="139" t="str">
        <f>VLOOKUP(B81,'[1]LISTADO ATM'!$A$2:$B$822,2,0)</f>
        <v xml:space="preserve">ATM Juridicción Inmobiliaria </v>
      </c>
      <c r="D81" s="143" t="s">
        <v>2625</v>
      </c>
      <c r="E81" s="144">
        <v>3336032435</v>
      </c>
    </row>
    <row r="82" spans="1:5" s="119" customFormat="1" ht="18.75" customHeight="1" x14ac:dyDescent="0.25">
      <c r="A82" s="139" t="str">
        <f>VLOOKUP(B82,'[1]LISTADO ATM'!$A$2:$C$922,3,0)</f>
        <v>DISTRITO NACIONAL</v>
      </c>
      <c r="B82" s="136">
        <v>949</v>
      </c>
      <c r="C82" s="139" t="str">
        <f>VLOOKUP(B82,'[1]LISTADO ATM'!$A$2:$B$822,2,0)</f>
        <v xml:space="preserve">ATM S/M Bravo San Isidro Coral Mall </v>
      </c>
      <c r="D82" s="143" t="s">
        <v>2625</v>
      </c>
      <c r="E82" s="144">
        <v>3336036613</v>
      </c>
    </row>
    <row r="83" spans="1:5" ht="18" x14ac:dyDescent="0.25">
      <c r="A83" s="139" t="str">
        <f>VLOOKUP(B83,'[1]LISTADO ATM'!$A$2:$C$922,3,0)</f>
        <v>NORTE</v>
      </c>
      <c r="B83" s="136">
        <v>956</v>
      </c>
      <c r="C83" s="139" t="str">
        <f>VLOOKUP(B83,'[1]LISTADO ATM'!$A$2:$B$822,2,0)</f>
        <v xml:space="preserve">ATM Autoservicio El Jaya (SFM) </v>
      </c>
      <c r="D83" s="143" t="s">
        <v>2625</v>
      </c>
      <c r="E83" s="144">
        <v>3336036855</v>
      </c>
    </row>
    <row r="84" spans="1:5" ht="18.75" customHeight="1" x14ac:dyDescent="0.25">
      <c r="A84" s="139" t="str">
        <f>VLOOKUP(B84,'[1]LISTADO ATM'!$A$2:$C$922,3,0)</f>
        <v>NORTE</v>
      </c>
      <c r="B84" s="144">
        <v>171</v>
      </c>
      <c r="C84" s="139" t="str">
        <f>VLOOKUP(B84,'[1]LISTADO ATM'!$A$2:$B$822,2,0)</f>
        <v xml:space="preserve">ATM Oficina Moca </v>
      </c>
      <c r="D84" s="143" t="s">
        <v>2633</v>
      </c>
      <c r="E84" s="144">
        <v>3336037032</v>
      </c>
    </row>
    <row r="85" spans="1:5" ht="18.75" customHeight="1" x14ac:dyDescent="0.25">
      <c r="A85" s="139" t="e">
        <f>VLOOKUP(B85,'[1]LISTADO ATM'!$A$2:$C$922,3,0)</f>
        <v>#N/A</v>
      </c>
      <c r="B85" s="144">
        <v>214</v>
      </c>
      <c r="C85" s="139" t="e">
        <f>VLOOKUP(B85,'[1]LISTADO ATM'!$A$2:$B$822,2,0)</f>
        <v>#N/A</v>
      </c>
      <c r="D85" s="143" t="s">
        <v>2625</v>
      </c>
      <c r="E85" s="144">
        <v>3336037033</v>
      </c>
    </row>
    <row r="86" spans="1:5" ht="18" x14ac:dyDescent="0.25">
      <c r="A86" s="139" t="str">
        <f>VLOOKUP(B86,'[1]LISTADO ATM'!$A$2:$C$922,3,0)</f>
        <v>NORTE</v>
      </c>
      <c r="B86" s="144">
        <v>413</v>
      </c>
      <c r="C86" s="139" t="str">
        <f>VLOOKUP(B86,'[1]LISTADO ATM'!$A$2:$B$822,2,0)</f>
        <v xml:space="preserve">ATM UNP Las Galeras Samaná </v>
      </c>
      <c r="D86" s="143" t="s">
        <v>2633</v>
      </c>
      <c r="E86" s="144">
        <v>3336037034</v>
      </c>
    </row>
    <row r="87" spans="1:5" ht="18" x14ac:dyDescent="0.25">
      <c r="A87" s="139" t="e">
        <f>VLOOKUP(B87,'[1]LISTADO ATM'!$A$2:$C$922,3,0)</f>
        <v>#N/A</v>
      </c>
      <c r="B87" s="144"/>
      <c r="C87" s="139" t="e">
        <f>VLOOKUP(B87,'[1]LISTADO ATM'!$A$2:$B$822,2,0)</f>
        <v>#N/A</v>
      </c>
      <c r="D87" s="143"/>
      <c r="E87" s="144"/>
    </row>
    <row r="88" spans="1:5" ht="18.75" thickBot="1" x14ac:dyDescent="0.3">
      <c r="A88" s="141" t="s">
        <v>2460</v>
      </c>
      <c r="B88" s="137">
        <f>COUNT(B79:B86)</f>
        <v>8</v>
      </c>
      <c r="C88" s="202"/>
      <c r="D88" s="203"/>
      <c r="E88" s="204"/>
    </row>
    <row r="89" spans="1:5" ht="15.75" thickBot="1" x14ac:dyDescent="0.3">
      <c r="A89" s="208"/>
      <c r="B89" s="209"/>
      <c r="C89" s="181"/>
      <c r="D89" s="181"/>
      <c r="E89" s="210"/>
    </row>
    <row r="90" spans="1:5" ht="18.75" thickBot="1" x14ac:dyDescent="0.3">
      <c r="A90" s="213" t="s">
        <v>2462</v>
      </c>
      <c r="B90" s="214"/>
      <c r="C90" s="211"/>
      <c r="D90" s="211"/>
      <c r="E90" s="212"/>
    </row>
    <row r="91" spans="1:5" ht="18.75" customHeight="1" thickBot="1" x14ac:dyDescent="0.3">
      <c r="A91" s="215">
        <f>+B57+B75+B88</f>
        <v>58</v>
      </c>
      <c r="B91" s="216"/>
      <c r="C91" s="211"/>
      <c r="D91" s="211"/>
      <c r="E91" s="212"/>
    </row>
    <row r="92" spans="1:5" ht="18.75" customHeight="1" thickBot="1" x14ac:dyDescent="0.3">
      <c r="A92" s="208"/>
      <c r="B92" s="209"/>
      <c r="C92" s="192"/>
      <c r="D92" s="192"/>
      <c r="E92" s="193"/>
    </row>
    <row r="93" spans="1:5" ht="18.75" customHeight="1" thickBot="1" x14ac:dyDescent="0.3">
      <c r="A93" s="199" t="s">
        <v>2463</v>
      </c>
      <c r="B93" s="200"/>
      <c r="C93" s="200"/>
      <c r="D93" s="200"/>
      <c r="E93" s="201"/>
    </row>
    <row r="94" spans="1:5" ht="18.75" customHeight="1" x14ac:dyDescent="0.25">
      <c r="A94" s="147" t="s">
        <v>15</v>
      </c>
      <c r="B94" s="147" t="s">
        <v>2407</v>
      </c>
      <c r="C94" s="147" t="s">
        <v>46</v>
      </c>
      <c r="D94" s="197" t="s">
        <v>2410</v>
      </c>
      <c r="E94" s="198"/>
    </row>
    <row r="95" spans="1:5" ht="18" x14ac:dyDescent="0.25">
      <c r="A95" s="139" t="str">
        <f>VLOOKUP(B95,'[1]LISTADO ATM'!$A$2:$C$922,3,0)</f>
        <v>DISTRITO NACIONAL</v>
      </c>
      <c r="B95" s="138">
        <v>574</v>
      </c>
      <c r="C95" s="139" t="str">
        <f>VLOOKUP(B95,'[1]LISTADO ATM'!$A$2:$B$822,2,0)</f>
        <v xml:space="preserve">ATM Club Obras Públicas </v>
      </c>
      <c r="D95" s="217" t="s">
        <v>2573</v>
      </c>
      <c r="E95" s="218"/>
    </row>
    <row r="96" spans="1:5" ht="18" x14ac:dyDescent="0.25">
      <c r="A96" s="139" t="str">
        <f>VLOOKUP(B96,'[1]LISTADO ATM'!$A$2:$C$922,3,0)</f>
        <v>DISTRITO NACIONAL</v>
      </c>
      <c r="B96" s="138">
        <v>446</v>
      </c>
      <c r="C96" s="139" t="str">
        <f>VLOOKUP(B96,'[1]LISTADO ATM'!$A$2:$B$822,2,0)</f>
        <v>ATM Hipodromo V Centenario</v>
      </c>
      <c r="D96" s="217" t="s">
        <v>2632</v>
      </c>
      <c r="E96" s="218"/>
    </row>
    <row r="97" spans="1:5" ht="18.75" customHeight="1" x14ac:dyDescent="0.25">
      <c r="A97" s="139" t="str">
        <f>VLOOKUP(B97,'[1]LISTADO ATM'!$A$2:$C$922,3,0)</f>
        <v>DISTRITO NACIONAL</v>
      </c>
      <c r="B97" s="138">
        <v>552</v>
      </c>
      <c r="C97" s="139" t="str">
        <f>VLOOKUP(B97,'[1]LISTADO ATM'!$A$2:$B$822,2,0)</f>
        <v xml:space="preserve">ATM Suprema Corte de Justicia </v>
      </c>
      <c r="D97" s="217" t="s">
        <v>2632</v>
      </c>
      <c r="E97" s="218"/>
    </row>
    <row r="98" spans="1:5" ht="18.75" customHeight="1" x14ac:dyDescent="0.25">
      <c r="A98" s="139" t="str">
        <f>VLOOKUP(B98,'[1]LISTADO ATM'!$A$2:$C$922,3,0)</f>
        <v>DISTRITO NACIONAL</v>
      </c>
      <c r="B98" s="138">
        <v>622</v>
      </c>
      <c r="C98" s="139" t="str">
        <f>VLOOKUP(B98,'[1]LISTADO ATM'!$A$2:$B$822,2,0)</f>
        <v xml:space="preserve">ATM Ayuntamiento D.N. </v>
      </c>
      <c r="D98" s="217" t="s">
        <v>2632</v>
      </c>
      <c r="E98" s="218"/>
    </row>
    <row r="99" spans="1:5" ht="18" x14ac:dyDescent="0.25">
      <c r="A99" s="139" t="str">
        <f>VLOOKUP(B99,'[1]LISTADO ATM'!$A$2:$C$922,3,0)</f>
        <v>NORTE</v>
      </c>
      <c r="B99" s="138">
        <v>8</v>
      </c>
      <c r="C99" s="139" t="str">
        <f>VLOOKUP(B99,'[1]LISTADO ATM'!$A$2:$B$822,2,0)</f>
        <v>ATM Autoservicio Yaque</v>
      </c>
      <c r="D99" s="217" t="s">
        <v>2573</v>
      </c>
      <c r="E99" s="218"/>
    </row>
    <row r="100" spans="1:5" ht="18" x14ac:dyDescent="0.25">
      <c r="A100" s="139" t="str">
        <f>VLOOKUP(B100,'[1]LISTADO ATM'!$A$2:$C$922,3,0)</f>
        <v>DISTRITO NACIONAL</v>
      </c>
      <c r="B100" s="138">
        <v>347</v>
      </c>
      <c r="C100" s="139" t="str">
        <f>VLOOKUP(B100,'[1]LISTADO ATM'!$A$2:$B$822,2,0)</f>
        <v>ATM Patio de Colombia</v>
      </c>
      <c r="D100" s="217" t="s">
        <v>2573</v>
      </c>
      <c r="E100" s="218"/>
    </row>
    <row r="101" spans="1:5" ht="18.75" customHeight="1" x14ac:dyDescent="0.25">
      <c r="A101" s="139" t="str">
        <f>VLOOKUP(B101,'[1]LISTADO ATM'!$A$2:$C$922,3,0)</f>
        <v>DISTRITO NACIONAL</v>
      </c>
      <c r="B101" s="138">
        <v>554</v>
      </c>
      <c r="C101" s="139" t="str">
        <f>VLOOKUP(B101,'[1]LISTADO ATM'!$A$2:$B$822,2,0)</f>
        <v xml:space="preserve">ATM Oficina Isabel La Católica I </v>
      </c>
      <c r="D101" s="217" t="s">
        <v>2573</v>
      </c>
      <c r="E101" s="218"/>
    </row>
    <row r="102" spans="1:5" ht="18.75" customHeight="1" x14ac:dyDescent="0.25">
      <c r="A102" s="139" t="str">
        <f>VLOOKUP(B102,'[1]LISTADO ATM'!$A$2:$C$922,3,0)</f>
        <v>DISTRITO NACIONAL</v>
      </c>
      <c r="B102" s="138">
        <v>951</v>
      </c>
      <c r="C102" s="139" t="str">
        <f>VLOOKUP(B102,'[1]LISTADO ATM'!$A$2:$B$822,2,0)</f>
        <v xml:space="preserve">ATM Oficina Plaza Haché JFK </v>
      </c>
      <c r="D102" s="217" t="s">
        <v>2632</v>
      </c>
      <c r="E102" s="218"/>
    </row>
    <row r="103" spans="1:5" ht="18.75" customHeight="1" x14ac:dyDescent="0.25">
      <c r="A103" s="139" t="str">
        <f>VLOOKUP(B103,'[1]LISTADO ATM'!$A$2:$C$922,3,0)</f>
        <v>NORTE</v>
      </c>
      <c r="B103" s="138">
        <v>956</v>
      </c>
      <c r="C103" s="139" t="str">
        <f>VLOOKUP(B103,'[1]LISTADO ATM'!$A$2:$B$822,2,0)</f>
        <v xml:space="preserve">ATM Autoservicio El Jaya (SFM) </v>
      </c>
      <c r="D103" s="217" t="s">
        <v>2573</v>
      </c>
      <c r="E103" s="218"/>
    </row>
    <row r="104" spans="1:5" ht="18" x14ac:dyDescent="0.25">
      <c r="A104" s="139" t="str">
        <f>VLOOKUP(B104,'[1]LISTADO ATM'!$A$2:$C$922,3,0)</f>
        <v>NORTE</v>
      </c>
      <c r="B104" s="138">
        <v>306</v>
      </c>
      <c r="C104" s="139" t="str">
        <f>VLOOKUP(B104,'[1]LISTADO ATM'!$A$2:$B$822,2,0)</f>
        <v>ATM Hospital Dr. Toribio</v>
      </c>
      <c r="D104" s="217" t="s">
        <v>2573</v>
      </c>
      <c r="E104" s="218"/>
    </row>
    <row r="105" spans="1:5" ht="18.75" customHeight="1" x14ac:dyDescent="0.25">
      <c r="A105" s="139" t="str">
        <f>VLOOKUP(B105,'[1]LISTADO ATM'!$A$2:$C$922,3,0)</f>
        <v>NORTE</v>
      </c>
      <c r="B105" s="138">
        <v>93</v>
      </c>
      <c r="C105" s="139" t="str">
        <f>VLOOKUP(B105,'[1]LISTADO ATM'!$A$2:$B$822,2,0)</f>
        <v xml:space="preserve">ATM Oficina Cotuí </v>
      </c>
      <c r="D105" s="217" t="s">
        <v>2573</v>
      </c>
      <c r="E105" s="218"/>
    </row>
    <row r="106" spans="1:5" ht="18.75" customHeight="1" x14ac:dyDescent="0.25">
      <c r="A106" s="139" t="str">
        <f>VLOOKUP(B106,'[1]LISTADO ATM'!$A$2:$C$922,3,0)</f>
        <v>DISTRITO NACIONAL</v>
      </c>
      <c r="B106" s="138">
        <v>563</v>
      </c>
      <c r="C106" s="139" t="str">
        <f>VLOOKUP(B106,'[1]LISTADO ATM'!$A$2:$B$822,2,0)</f>
        <v xml:space="preserve">ATM Base Aérea San Isidro </v>
      </c>
      <c r="D106" s="217" t="s">
        <v>2573</v>
      </c>
      <c r="E106" s="218"/>
    </row>
    <row r="107" spans="1:5" ht="18" x14ac:dyDescent="0.25">
      <c r="A107" s="139" t="str">
        <f>VLOOKUP(B107,'[1]LISTADO ATM'!$A$2:$C$922,3,0)</f>
        <v>DISTRITO NACIONAL</v>
      </c>
      <c r="B107" s="138">
        <v>735</v>
      </c>
      <c r="C107" s="139" t="str">
        <f>VLOOKUP(B107,'[1]LISTADO ATM'!$A$2:$B$822,2,0)</f>
        <v xml:space="preserve">ATM Oficina Independencia II  </v>
      </c>
      <c r="D107" s="217" t="s">
        <v>2573</v>
      </c>
      <c r="E107" s="218"/>
    </row>
    <row r="108" spans="1:5" ht="18" x14ac:dyDescent="0.25">
      <c r="A108" s="139" t="str">
        <f>VLOOKUP(B108,'[1]LISTADO ATM'!$A$2:$C$922,3,0)</f>
        <v>NORTE</v>
      </c>
      <c r="B108" s="138">
        <v>63</v>
      </c>
      <c r="C108" s="139" t="str">
        <f>VLOOKUP(B108,'[1]LISTADO ATM'!$A$2:$B$822,2,0)</f>
        <v xml:space="preserve">ATM Oficina Villa Vásquez (Montecristi) </v>
      </c>
      <c r="D108" s="217" t="s">
        <v>2573</v>
      </c>
      <c r="E108" s="218"/>
    </row>
    <row r="109" spans="1:5" ht="18" x14ac:dyDescent="0.25">
      <c r="A109" s="139" t="str">
        <f>VLOOKUP(B109,'[1]LISTADO ATM'!$A$2:$C$922,3,0)</f>
        <v>NORTE</v>
      </c>
      <c r="B109" s="138">
        <v>77</v>
      </c>
      <c r="C109" s="139" t="str">
        <f>VLOOKUP(B109,'[1]LISTADO ATM'!$A$2:$B$822,2,0)</f>
        <v xml:space="preserve">ATM Oficina Cruce de Imbert </v>
      </c>
      <c r="D109" s="217" t="s">
        <v>2573</v>
      </c>
      <c r="E109" s="218"/>
    </row>
    <row r="110" spans="1:5" ht="18" x14ac:dyDescent="0.25">
      <c r="A110" s="139" t="str">
        <f>VLOOKUP(B110,'[1]LISTADO ATM'!$A$2:$C$922,3,0)</f>
        <v>ESTE</v>
      </c>
      <c r="B110" s="138">
        <v>111</v>
      </c>
      <c r="C110" s="139" t="str">
        <f>VLOOKUP(B110,'[1]LISTADO ATM'!$A$2:$B$822,2,0)</f>
        <v xml:space="preserve">ATM Oficina San Pedro </v>
      </c>
      <c r="D110" s="217" t="s">
        <v>2573</v>
      </c>
      <c r="E110" s="218"/>
    </row>
    <row r="111" spans="1:5" ht="18.75" customHeight="1" x14ac:dyDescent="0.25">
      <c r="A111" s="139" t="str">
        <f>VLOOKUP(B111,'[1]LISTADO ATM'!$A$2:$C$922,3,0)</f>
        <v>DISTRITO NACIONAL</v>
      </c>
      <c r="B111" s="138">
        <v>312</v>
      </c>
      <c r="C111" s="139" t="str">
        <f>VLOOKUP(B111,'[1]LISTADO ATM'!$A$2:$B$822,2,0)</f>
        <v xml:space="preserve">ATM Oficina Tiradentes II (Naco) </v>
      </c>
      <c r="D111" s="217" t="s">
        <v>2573</v>
      </c>
      <c r="E111" s="218"/>
    </row>
    <row r="112" spans="1:5" ht="18" x14ac:dyDescent="0.25">
      <c r="A112" s="139" t="str">
        <f>VLOOKUP(B112,'[1]LISTADO ATM'!$A$2:$C$922,3,0)</f>
        <v>ESTE</v>
      </c>
      <c r="B112" s="138">
        <v>480</v>
      </c>
      <c r="C112" s="139" t="str">
        <f>VLOOKUP(B112,'[1]LISTADO ATM'!$A$2:$B$822,2,0)</f>
        <v>ATM UNP Farmaconal Higuey</v>
      </c>
      <c r="D112" s="217" t="s">
        <v>2573</v>
      </c>
      <c r="E112" s="218"/>
    </row>
    <row r="113" spans="1:5" ht="18" x14ac:dyDescent="0.25">
      <c r="A113" s="139" t="str">
        <f>VLOOKUP(B113,'[1]LISTADO ATM'!$A$2:$C$922,3,0)</f>
        <v>NORTE</v>
      </c>
      <c r="B113" s="138">
        <v>532</v>
      </c>
      <c r="C113" s="139" t="str">
        <f>VLOOKUP(B113,'[1]LISTADO ATM'!$A$2:$B$822,2,0)</f>
        <v xml:space="preserve">ATM UNP Guanábano (Moca) </v>
      </c>
      <c r="D113" s="217" t="s">
        <v>2573</v>
      </c>
      <c r="E113" s="218"/>
    </row>
    <row r="114" spans="1:5" ht="18" x14ac:dyDescent="0.25">
      <c r="A114" s="139" t="str">
        <f>VLOOKUP(B114,'[1]LISTADO ATM'!$A$2:$C$922,3,0)</f>
        <v>DISTRITO NACIONAL</v>
      </c>
      <c r="B114" s="138">
        <v>672</v>
      </c>
      <c r="C114" s="139" t="str">
        <f>VLOOKUP(B114,'[1]LISTADO ATM'!$A$2:$B$822,2,0)</f>
        <v>ATM Destacamento Policía Nacional La Victoria</v>
      </c>
      <c r="D114" s="217" t="s">
        <v>2573</v>
      </c>
      <c r="E114" s="218"/>
    </row>
    <row r="115" spans="1:5" ht="18" x14ac:dyDescent="0.25">
      <c r="A115" s="139" t="str">
        <f>VLOOKUP(B115,'[1]LISTADO ATM'!$A$2:$C$922,3,0)</f>
        <v>DISTRITO NACIONAL</v>
      </c>
      <c r="B115" s="138">
        <v>889</v>
      </c>
      <c r="C115" s="139" t="str">
        <f>VLOOKUP(B115,'[1]LISTADO ATM'!$A$2:$B$822,2,0)</f>
        <v>ATM Oficina Plaza Lama Máximo Gómez II</v>
      </c>
      <c r="D115" s="217" t="s">
        <v>2573</v>
      </c>
      <c r="E115" s="218"/>
    </row>
    <row r="116" spans="1:5" ht="18" x14ac:dyDescent="0.25">
      <c r="A116" s="139" t="e">
        <f>VLOOKUP(B116,'[1]LISTADO ATM'!$A$2:$C$922,3,0)</f>
        <v>#N/A</v>
      </c>
      <c r="B116" s="138"/>
      <c r="C116" s="139" t="e">
        <f>VLOOKUP(B116,'[1]LISTADO ATM'!$A$2:$B$822,2,0)</f>
        <v>#N/A</v>
      </c>
      <c r="D116" s="232"/>
      <c r="E116" s="154"/>
    </row>
    <row r="117" spans="1:5" ht="18" x14ac:dyDescent="0.25">
      <c r="A117" s="148" t="s">
        <v>2460</v>
      </c>
      <c r="B117" s="149">
        <f>COUNT(B95:B115)</f>
        <v>21</v>
      </c>
      <c r="C117" s="188"/>
      <c r="D117" s="189"/>
      <c r="E117" s="190"/>
    </row>
    <row r="118" spans="1:5" x14ac:dyDescent="0.25">
      <c r="A118" s="68"/>
      <c r="C118" s="68"/>
      <c r="D118" s="68"/>
    </row>
    <row r="119" spans="1:5" x14ac:dyDescent="0.25">
      <c r="A119" s="68"/>
      <c r="C119" s="68"/>
      <c r="D119" s="68"/>
    </row>
    <row r="120" spans="1:5" x14ac:dyDescent="0.25">
      <c r="A120" s="68"/>
      <c r="C120" s="68"/>
      <c r="D120" s="68"/>
    </row>
    <row r="121" spans="1:5" x14ac:dyDescent="0.25">
      <c r="A121" s="68"/>
      <c r="C121" s="68"/>
      <c r="D121" s="68"/>
    </row>
    <row r="122" spans="1:5" x14ac:dyDescent="0.25">
      <c r="A122" s="68"/>
      <c r="C122" s="68"/>
      <c r="D122" s="68"/>
    </row>
    <row r="123" spans="1:5" x14ac:dyDescent="0.25">
      <c r="A123" s="68"/>
      <c r="C123" s="68"/>
      <c r="D123" s="68"/>
    </row>
    <row r="124" spans="1:5" x14ac:dyDescent="0.25">
      <c r="A124" s="68"/>
      <c r="C124" s="68"/>
      <c r="D124" s="68"/>
    </row>
    <row r="125" spans="1:5" x14ac:dyDescent="0.25">
      <c r="A125" s="68"/>
      <c r="C125" s="68"/>
      <c r="D125" s="6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ht="18.75" customHeight="1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ht="18.75" customHeight="1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50"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A93:E93"/>
    <mergeCell ref="D94:E94"/>
    <mergeCell ref="D95:E95"/>
    <mergeCell ref="D96:E96"/>
    <mergeCell ref="D97:E97"/>
    <mergeCell ref="C88:E88"/>
    <mergeCell ref="A89:B89"/>
    <mergeCell ref="C89:E92"/>
    <mergeCell ref="A90:B90"/>
    <mergeCell ref="A91:B91"/>
    <mergeCell ref="A92:B92"/>
    <mergeCell ref="D113:E113"/>
    <mergeCell ref="D114:E114"/>
    <mergeCell ref="D115:E115"/>
    <mergeCell ref="C117:E117"/>
    <mergeCell ref="A12:E12"/>
    <mergeCell ref="D13:E13"/>
    <mergeCell ref="C15:E15"/>
    <mergeCell ref="A16:E16"/>
    <mergeCell ref="A17:E17"/>
    <mergeCell ref="C57:E57"/>
    <mergeCell ref="A58:E58"/>
    <mergeCell ref="A59:E59"/>
    <mergeCell ref="C75:E75"/>
    <mergeCell ref="A76:E76"/>
    <mergeCell ref="A77:E77"/>
    <mergeCell ref="C10:E10"/>
    <mergeCell ref="A11:E11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5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15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9" t="s">
        <v>2412</v>
      </c>
      <c r="B1" s="220"/>
      <c r="C1" s="220"/>
      <c r="D1" s="220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9" t="s">
        <v>2421</v>
      </c>
      <c r="B16" s="220"/>
      <c r="C16" s="220"/>
      <c r="D16" s="220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2021-09-27T10:14:59Z</dcterms:modified>
</cp:coreProperties>
</file>