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bookViews>
    <workbookView xWindow="0" yWindow="0" windowWidth="14370" windowHeight="4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REPORTE!$A$4:$Q$251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7" i="1" l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36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G236" i="1"/>
  <c r="H236" i="1"/>
  <c r="I236" i="1"/>
  <c r="J236" i="1"/>
  <c r="K236" i="1"/>
  <c r="A205" i="1" l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203" i="1"/>
  <c r="F203" i="1"/>
  <c r="G203" i="1"/>
  <c r="H203" i="1"/>
  <c r="I203" i="1"/>
  <c r="J203" i="1"/>
  <c r="K203" i="1"/>
  <c r="A165" i="1"/>
  <c r="F165" i="1"/>
  <c r="G165" i="1"/>
  <c r="H165" i="1"/>
  <c r="I165" i="1"/>
  <c r="J165" i="1"/>
  <c r="K165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66" i="1"/>
  <c r="F166" i="1"/>
  <c r="G166" i="1"/>
  <c r="H166" i="1"/>
  <c r="I166" i="1"/>
  <c r="J166" i="1"/>
  <c r="K166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9" i="1" l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A81" i="1"/>
  <c r="A79" i="1" l="1"/>
  <c r="A78" i="1"/>
  <c r="A77" i="1"/>
  <c r="A76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 l="1"/>
  <c r="A74" i="1"/>
  <c r="A73" i="1"/>
  <c r="A72" i="1"/>
  <c r="A71" i="1"/>
  <c r="A70" i="1"/>
  <c r="A69" i="1"/>
  <c r="A68" i="1"/>
  <c r="A67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A46" i="1"/>
  <c r="A45" i="1"/>
  <c r="F31" i="1"/>
  <c r="G31" i="1"/>
  <c r="H31" i="1"/>
  <c r="I31" i="1"/>
  <c r="J31" i="1"/>
  <c r="K31" i="1"/>
  <c r="F7" i="1"/>
  <c r="G7" i="1"/>
  <c r="H7" i="1"/>
  <c r="I7" i="1"/>
  <c r="J7" i="1"/>
  <c r="K7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34" i="1"/>
  <c r="G34" i="1"/>
  <c r="H34" i="1"/>
  <c r="I34" i="1"/>
  <c r="J34" i="1"/>
  <c r="K34" i="1"/>
  <c r="F29" i="1"/>
  <c r="G29" i="1"/>
  <c r="H29" i="1"/>
  <c r="I29" i="1"/>
  <c r="J29" i="1"/>
  <c r="K29" i="1"/>
  <c r="F19" i="1"/>
  <c r="G19" i="1"/>
  <c r="H19" i="1"/>
  <c r="I19" i="1"/>
  <c r="J19" i="1"/>
  <c r="K19" i="1"/>
  <c r="F20" i="1"/>
  <c r="G20" i="1"/>
  <c r="H20" i="1"/>
  <c r="I20" i="1"/>
  <c r="J20" i="1"/>
  <c r="K20" i="1"/>
  <c r="F40" i="1"/>
  <c r="G40" i="1"/>
  <c r="H40" i="1"/>
  <c r="I40" i="1"/>
  <c r="J40" i="1"/>
  <c r="K40" i="1"/>
  <c r="F11" i="1"/>
  <c r="G11" i="1"/>
  <c r="H11" i="1"/>
  <c r="I11" i="1"/>
  <c r="J11" i="1"/>
  <c r="K11" i="1"/>
  <c r="F13" i="1"/>
  <c r="G13" i="1"/>
  <c r="H13" i="1"/>
  <c r="I13" i="1"/>
  <c r="J13" i="1"/>
  <c r="K13" i="1"/>
  <c r="F10" i="1"/>
  <c r="G10" i="1"/>
  <c r="H10" i="1"/>
  <c r="I10" i="1"/>
  <c r="J10" i="1"/>
  <c r="K10" i="1"/>
  <c r="F12" i="1"/>
  <c r="G12" i="1"/>
  <c r="H12" i="1"/>
  <c r="I12" i="1"/>
  <c r="J12" i="1"/>
  <c r="K12" i="1"/>
  <c r="F80" i="1"/>
  <c r="G80" i="1"/>
  <c r="H80" i="1"/>
  <c r="I80" i="1"/>
  <c r="J80" i="1"/>
  <c r="K80" i="1"/>
  <c r="F27" i="1"/>
  <c r="G27" i="1"/>
  <c r="H27" i="1"/>
  <c r="I27" i="1"/>
  <c r="J27" i="1"/>
  <c r="K27" i="1"/>
  <c r="F18" i="1"/>
  <c r="G18" i="1"/>
  <c r="H18" i="1"/>
  <c r="I18" i="1"/>
  <c r="J18" i="1"/>
  <c r="K18" i="1"/>
  <c r="F5" i="1"/>
  <c r="G5" i="1"/>
  <c r="H5" i="1"/>
  <c r="I5" i="1"/>
  <c r="J5" i="1"/>
  <c r="K5" i="1"/>
  <c r="F43" i="1"/>
  <c r="G43" i="1"/>
  <c r="H43" i="1"/>
  <c r="I43" i="1"/>
  <c r="J43" i="1"/>
  <c r="K43" i="1"/>
  <c r="F30" i="1"/>
  <c r="G30" i="1"/>
  <c r="H30" i="1"/>
  <c r="I30" i="1"/>
  <c r="J30" i="1"/>
  <c r="K30" i="1"/>
  <c r="F9" i="1"/>
  <c r="G9" i="1"/>
  <c r="H9" i="1"/>
  <c r="I9" i="1"/>
  <c r="J9" i="1"/>
  <c r="K9" i="1"/>
  <c r="F44" i="1"/>
  <c r="G44" i="1"/>
  <c r="H44" i="1"/>
  <c r="I44" i="1"/>
  <c r="J44" i="1"/>
  <c r="K44" i="1"/>
  <c r="F36" i="1"/>
  <c r="G36" i="1"/>
  <c r="H36" i="1"/>
  <c r="I36" i="1"/>
  <c r="J36" i="1"/>
  <c r="K36" i="1"/>
  <c r="F37" i="1"/>
  <c r="G37" i="1"/>
  <c r="H37" i="1"/>
  <c r="I37" i="1"/>
  <c r="J37" i="1"/>
  <c r="K37" i="1"/>
  <c r="F26" i="1"/>
  <c r="G26" i="1"/>
  <c r="H26" i="1"/>
  <c r="I26" i="1"/>
  <c r="J26" i="1"/>
  <c r="K26" i="1"/>
  <c r="F16" i="1"/>
  <c r="G16" i="1"/>
  <c r="H16" i="1"/>
  <c r="I16" i="1"/>
  <c r="J16" i="1"/>
  <c r="K16" i="1"/>
  <c r="F15" i="1"/>
  <c r="G15" i="1"/>
  <c r="H15" i="1"/>
  <c r="I15" i="1"/>
  <c r="J15" i="1"/>
  <c r="K15" i="1"/>
  <c r="F28" i="1"/>
  <c r="G28" i="1"/>
  <c r="H28" i="1"/>
  <c r="I28" i="1"/>
  <c r="J28" i="1"/>
  <c r="K28" i="1"/>
  <c r="F35" i="1"/>
  <c r="G35" i="1"/>
  <c r="H35" i="1"/>
  <c r="I35" i="1"/>
  <c r="J35" i="1"/>
  <c r="K35" i="1"/>
  <c r="F24" i="1"/>
  <c r="G24" i="1"/>
  <c r="H24" i="1"/>
  <c r="I24" i="1"/>
  <c r="J24" i="1"/>
  <c r="K24" i="1"/>
  <c r="F33" i="1"/>
  <c r="G33" i="1"/>
  <c r="H33" i="1"/>
  <c r="I33" i="1"/>
  <c r="J33" i="1"/>
  <c r="K33" i="1"/>
  <c r="F38" i="1"/>
  <c r="G38" i="1"/>
  <c r="H38" i="1"/>
  <c r="I38" i="1"/>
  <c r="J38" i="1"/>
  <c r="K38" i="1"/>
  <c r="F39" i="1"/>
  <c r="G39" i="1"/>
  <c r="H39" i="1"/>
  <c r="I39" i="1"/>
  <c r="J39" i="1"/>
  <c r="K39" i="1"/>
  <c r="F17" i="1"/>
  <c r="G17" i="1"/>
  <c r="H17" i="1"/>
  <c r="I17" i="1"/>
  <c r="J17" i="1"/>
  <c r="K17" i="1"/>
  <c r="F32" i="1"/>
  <c r="G32" i="1"/>
  <c r="H32" i="1"/>
  <c r="I32" i="1"/>
  <c r="J32" i="1"/>
  <c r="K32" i="1"/>
  <c r="F14" i="1"/>
  <c r="G14" i="1"/>
  <c r="H14" i="1"/>
  <c r="I14" i="1"/>
  <c r="J14" i="1"/>
  <c r="K14" i="1"/>
  <c r="F6" i="1"/>
  <c r="G6" i="1"/>
  <c r="H6" i="1"/>
  <c r="I6" i="1"/>
  <c r="J6" i="1"/>
  <c r="K6" i="1"/>
  <c r="F41" i="1"/>
  <c r="G41" i="1"/>
  <c r="H41" i="1"/>
  <c r="I41" i="1"/>
  <c r="J41" i="1"/>
  <c r="K41" i="1"/>
  <c r="F8" i="1"/>
  <c r="G8" i="1"/>
  <c r="H8" i="1"/>
  <c r="I8" i="1"/>
  <c r="J8" i="1"/>
  <c r="K8" i="1"/>
  <c r="F42" i="1"/>
  <c r="G42" i="1"/>
  <c r="H42" i="1"/>
  <c r="I42" i="1"/>
  <c r="J42" i="1"/>
  <c r="K42" i="1"/>
  <c r="A44" i="1" l="1"/>
  <c r="A43" i="1"/>
  <c r="A42" i="1" l="1"/>
  <c r="A41" i="1"/>
  <c r="A40" i="1"/>
  <c r="A39" i="1"/>
  <c r="A38" i="1"/>
  <c r="A37" i="1"/>
  <c r="A36" i="1"/>
  <c r="A35" i="1"/>
  <c r="A34" i="1"/>
  <c r="A33" i="1"/>
  <c r="A32" i="1"/>
  <c r="A31" i="1" l="1"/>
  <c r="A30" i="1"/>
  <c r="A29" i="1" l="1"/>
  <c r="A27" i="1" l="1"/>
  <c r="A28" i="1"/>
  <c r="A14" i="1"/>
  <c r="A26" i="1"/>
  <c r="A25" i="1" l="1"/>
  <c r="A24" i="1"/>
  <c r="A23" i="1"/>
  <c r="A22" i="1"/>
  <c r="A21" i="1"/>
  <c r="A20" i="1"/>
  <c r="A19" i="1"/>
  <c r="A80" i="1"/>
  <c r="A18" i="1"/>
  <c r="A17" i="1"/>
  <c r="A16" i="1"/>
  <c r="A15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<sst xmlns="http://schemas.openxmlformats.org/spreadsheetml/2006/main" count="15000" uniqueCount="2756">
  <si>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</si>
  <si>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</si>
  <si>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</si>
  <si>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</si>
  <si>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</si>
  <si>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</si>
  <si>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</si>
  <si>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</si>
  <si>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</si>
  <si>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</si>
  <si>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</si>
  <si>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</si>
  <si>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</si>
  <si>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</si>
  <si>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</si>
  <si>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</si>
  <si>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</si>
  <si>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</si>
  <si>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</si>
  <si>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</si>
  <si>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</si>
  <si>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</si>
  <si>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</si>
  <si>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</si>
  <si>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</si>
  <si>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</si>
  <si>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</si>
  <si>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</si>
  <si>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</si>
  <si>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</si>
  <si>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</si>
  <si>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</si>
  <si>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</si>
  <si>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</si>
  <si>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</si>
  <si>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</si>
  <si>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</si>
  <si>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</si>
  <si>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</si>
  <si>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</si>
  <si>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</si>
  <si>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</si>
  <si>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</si>
  <si>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</si>
  <si>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</si>
  <si>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</si>
  <si>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</si>
  <si>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</si>
  <si>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</si>
  <si>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</si>
  <si>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</si>
  <si>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</si>
  <si>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</si>
  <si>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</si>
  <si>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</si>
  <si>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</si>
  <si>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</si>
  <si>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</si>
  <si>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</si>
  <si>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</si>
  <si>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</si>
  <si>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</si>
  <si>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</si>
  <si>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</si>
  <si>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</si>
  <si>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</si>
  <si>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</si>
  <si>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</si>
  <si>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</si>
  <si>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</si>
  <si>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</si>
  <si>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</si>
  <si>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</si>
  <si>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</si>
  <si>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</si>
  <si>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</si>
  <si>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</si>
  <si>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</si>
  <si>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</si>
  <si>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</si>
  <si>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</si>
  <si>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</si>
  <si>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</si>
  <si>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</si>
  <si>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</si>
  <si>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</si>
  <si>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</si>
  <si>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</si>
  <si>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</si>
  <si>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</si>
  <si>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</si>
  <si>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</si>
  <si>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</si>
  <si>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</si>
  <si>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</si>
  <si>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</si>
  <si>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</si>
  <si>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</si>
  <si>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</si>
  <si>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</si>
  <si>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</si>
  <si>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</si>
  <si>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</si>
  <si>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</si>
  <si>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</si>
  <si>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</si>
  <si>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</si>
  <si>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</si>
  <si>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</si>
  <si>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</si>
  <si>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</si>
  <si>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</si>
  <si>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</si>
  <si>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</si>
  <si>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</si>
  <si>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</si>
  <si>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</si>
  <si>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</si>
  <si>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</si>
  <si>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</si>
  <si>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</si>
  <si>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</si>
  <si>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</si>
  <si>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</si>
  <si>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</si>
  <si>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</si>
  <si>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</si>
  <si>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</si>
  <si>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</si>
  <si>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</si>
  <si>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</si>
  <si>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</si>
  <si>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</si>
  <si>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</si>
  <si>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</si>
  <si>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</si>
  <si>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</si>
  <si>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</si>
  <si>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</si>
  <si>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</si>
  <si>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</si>
  <si>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</si>
  <si>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</si>
  <si>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</si>
  <si>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</si>
  <si>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</si>
  <si>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</si>
  <si>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</si>
  <si>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</si>
  <si>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</si>
  <si>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</si>
  <si>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</si>
  <si>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</si>
  <si>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</si>
  <si>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</si>
  <si>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</si>
  <si>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</si>
  <si>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</si>
  <si>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</si>
  <si>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</si>
  <si>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</si>
  <si>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</si>
  <si>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</si>
  <si>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</si>
  <si>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</si>
  <si>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</si>
  <si>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</si>
  <si>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</si>
  <si>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</si>
  <si>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</si>
  <si>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</si>
  <si>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</si>
  <si>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</si>
  <si>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</si>
  <si>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</si>
  <si>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</si>
  <si>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</si>
  <si>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</si>
  <si>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</si>
  <si>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</si>
  <si>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</si>
  <si>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</si>
  <si>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</si>
  <si>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</si>
  <si>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</si>
  <si>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</si>
  <si>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</si>
  <si>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</si>
  <si>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</si>
  <si>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</si>
  <si>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</si>
  <si>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</si>
  <si>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</si>
  <si>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</si>
  <si>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</si>
  <si>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</si>
  <si>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</si>
  <si>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</si>
  <si>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</si>
  <si>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</si>
  <si>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</si>
  <si>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</si>
  <si>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</si>
  <si>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</si>
  <si>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</si>
  <si>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</si>
  <si>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</si>
  <si>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</si>
  <si>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</si>
  <si>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</si>
  <si>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</si>
  <si>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</si>
  <si>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</si>
  <si>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</si>
  <si>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</si>
  <si>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</si>
  <si>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</si>
  <si>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</si>
  <si>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</si>
  <si>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</si>
  <si>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</si>
  <si>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</si>
  <si>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</si>
  <si>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</si>
  <si>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</si>
  <si>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</si>
  <si>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</si>
  <si>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</si>
  <si>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</si>
  <si>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</si>
  <si>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</si>
  <si>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</si>
  <si>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</si>
  <si>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</si>
  <si>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</si>
  <si>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</si>
  <si>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</si>
  <si>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</si>
  <si>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</si>
  <si>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</si>
  <si>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</si>
  <si>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</si>
  <si>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</si>
  <si>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</si>
  <si>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</si>
  <si>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</si>
  <si>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</si>
  <si>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</si>
  <si>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</si>
  <si>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</si>
  <si>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</si>
  <si>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</si>
  <si>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</si>
  <si>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</si>
  <si>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</si>
  <si>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</si>
  <si>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</si>
  <si>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</si>
  <si>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</si>
  <si>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</si>
  <si>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</si>
  <si>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</si>
  <si>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</si>
  <si>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</si>
  <si>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</si>
  <si>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</si>
  <si>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</si>
  <si>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</si>
  <si>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</si>
  <si>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</si>
  <si>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</si>
  <si>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</si>
  <si>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</si>
  <si>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</si>
  <si>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</si>
  <si>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</si>
  <si>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</si>
  <si>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</si>
  <si>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</si>
  <si>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</si>
  <si>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</si>
  <si>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</si>
  <si>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</si>
  <si>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</si>
  <si>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</si>
  <si>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</si>
  <si>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</si>
  <si>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</si>
  <si>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</si>
  <si>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</si>
  <si>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</si>
  <si>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</si>
  <si>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</si>
  <si>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</si>
  <si>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</si>
  <si>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</si>
  <si>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</si>
  <si>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</si>
  <si>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</si>
  <si>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</si>
  <si>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</si>
  <si>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</si>
  <si>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</si>
  <si>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</si>
  <si>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</si>
  <si>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</si>
  <si>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</si>
  <si>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</si>
  <si>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</si>
  <si>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</si>
  <si>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</si>
  <si>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</si>
  <si>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</si>
  <si>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</si>
  <si>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</si>
  <si>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</si>
  <si>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</si>
  <si>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</si>
  <si>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</si>
  <si>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</si>
  <si>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</si>
  <si>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</si>
  <si>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</si>
  <si>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</si>
  <si>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</si>
  <si>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</si>
  <si>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</si>
  <si>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</si>
  <si>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</si>
  <si>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</si>
  <si>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</si>
  <si>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</si>
  <si>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</si>
  <si>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</si>
  <si>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</si>
  <si>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</si>
  <si>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</si>
  <si>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</si>
  <si>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</si>
  <si>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</si>
  <si>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</si>
  <si>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</si>
  <si>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</si>
  <si>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</si>
  <si>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</si>
  <si>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</si>
  <si>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</si>
  <si>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</si>
  <si>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</si>
  <si>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</si>
  <si>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</si>
  <si>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</si>
  <si>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</si>
  <si>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</si>
  <si>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</si>
  <si>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</si>
  <si>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</si>
  <si>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</si>
  <si>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</si>
  <si>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</si>
  <si>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</si>
  <si>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</si>
  <si>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</si>
  <si>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</si>
  <si>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</si>
  <si>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</si>
  <si>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</si>
  <si>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</si>
  <si>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</si>
  <si>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</si>
  <si>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</si>
  <si>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</si>
  <si>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</si>
  <si>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</si>
  <si>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</si>
  <si>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</si>
  <si>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</si>
  <si>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</si>
  <si>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</si>
  <si>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</si>
  <si>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</si>
  <si>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</si>
  <si>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</si>
  <si>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</si>
  <si>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</si>
  <si>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</si>
  <si>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</si>
  <si>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</si>
  <si>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</si>
  <si>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</si>
  <si>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</si>
  <si>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</si>
  <si>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</si>
  <si>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</si>
  <si>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</si>
  <si>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</si>
  <si>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</si>
  <si>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</si>
  <si>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</si>
  <si>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</si>
  <si>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</si>
  <si>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</si>
  <si>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</si>
  <si>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</si>
  <si>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</si>
  <si>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</si>
  <si>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</si>
  <si>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</si>
  <si>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</si>
  <si>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</si>
  <si>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</si>
  <si>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</si>
  <si>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</si>
  <si>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</si>
  <si>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</si>
  <si>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</si>
  <si>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</si>
  <si>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</si>
  <si>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</si>
  <si>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</si>
  <si>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</si>
  <si>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</si>
  <si>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</si>
  <si>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</si>
  <si>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</si>
  <si>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</si>
  <si>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</si>
  <si>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</si>
  <si>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</si>
  <si>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</si>
  <si>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</si>
  <si>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</si>
  <si>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</si>
  <si>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</si>
  <si>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</si>
  <si>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</si>
  <si>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</si>
  <si>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</si>
  <si>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</si>
  <si>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</si>
  <si>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</si>
  <si>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</si>
  <si>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</si>
  <si>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</si>
  <si>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</si>
  <si>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</si>
  <si>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</si>
  <si>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</si>
  <si>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</si>
  <si>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</si>
  <si>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</si>
  <si>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</si>
  <si>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</si>
  <si>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</si>
  <si>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</si>
  <si>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</si>
  <si>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</si>
  <si>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</si>
  <si>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</si>
  <si>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</si>
  <si>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</si>
  <si>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</si>
  <si>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</si>
  <si>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</si>
  <si>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</si>
  <si>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</si>
  <si>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</si>
  <si>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</si>
  <si>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</si>
  <si>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</si>
  <si>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</si>
  <si>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</si>
  <si>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</si>
  <si>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</si>
  <si>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</si>
  <si>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</si>
  <si>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</si>
  <si>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</si>
  <si>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</si>
  <si>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</si>
  <si>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</si>
  <si>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</si>
  <si>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</si>
  <si>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</si>
  <si>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</si>
  <si>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</si>
  <si>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</si>
  <si>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</si>
  <si>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</si>
  <si>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</si>
  <si>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</si>
  <si>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</si>
  <si>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</si>
  <si>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</si>
  <si>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</si>
  <si>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</si>
  <si>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</si>
  <si>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</si>
  <si>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</si>
  <si>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</si>
  <si>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</si>
  <si>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</si>
  <si>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</si>
  <si>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</si>
  <si>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</si>
  <si>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</si>
  <si>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</si>
  <si>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</si>
  <si>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</si>
  <si>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</si>
  <si>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</si>
  <si>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</si>
  <si>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</si>
  <si>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</si>
  <si>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</si>
  <si>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</si>
  <si>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</si>
  <si>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</si>
  <si>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</si>
  <si>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</si>
  <si>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</si>
  <si>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</si>
  <si>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</si>
  <si>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</si>
  <si>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</si>
  <si>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</si>
  <si>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</si>
  <si>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</si>
  <si>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</si>
  <si>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</si>
  <si>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</si>
  <si>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</si>
  <si>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</si>
  <si>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</si>
  <si>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</si>
  <si>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</si>
  <si>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</si>
  <si>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</si>
  <si>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</si>
  <si>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</si>
  <si>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</si>
  <si>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</si>
  <si>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</si>
  <si>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</si>
  <si>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</si>
  <si>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</si>
  <si>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</si>
  <si>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</si>
  <si>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</si>
  <si>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</si>
  <si>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</si>
  <si>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</si>
  <si>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</si>
  <si>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</si>
  <si>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</si>
  <si>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</si>
  <si>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</si>
  <si>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</si>
  <si>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</si>
  <si>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</si>
  <si>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</si>
  <si>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</si>
  <si>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</si>
  <si>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</si>
  <si>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</si>
  <si>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</si>
  <si>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</si>
  <si>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</si>
  <si>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</si>
  <si>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</si>
  <si>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</si>
  <si>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</si>
  <si>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</si>
  <si>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</si>
  <si>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</si>
  <si>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</si>
  <si>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</si>
  <si>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</si>
  <si>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</si>
  <si>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</si>
  <si>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</si>
  <si>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</si>
  <si>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</si>
  <si>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</si>
  <si>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</si>
  <si>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</si>
  <si>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</si>
  <si>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</si>
  <si>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</si>
  <si>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</si>
  <si>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</si>
  <si>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</si>
  <si>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</si>
  <si>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</si>
  <si>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</si>
  <si>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</si>
  <si>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</si>
  <si>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</si>
  <si>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</si>
  <si>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</si>
  <si>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</si>
  <si>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</si>
  <si>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</si>
  <si>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</si>
  <si>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</si>
  <si>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</si>
  <si>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</si>
  <si>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</si>
  <si>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</si>
  <si>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</si>
  <si>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</si>
  <si>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</si>
  <si>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</si>
  <si>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</si>
  <si>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</si>
  <si>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</si>
  <si>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</si>
  <si>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</si>
  <si>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</si>
  <si>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</si>
  <si>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</si>
  <si>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</si>
  <si>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</si>
  <si>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</si>
  <si>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</si>
  <si>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</si>
  <si>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</si>
  <si>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</si>
  <si>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</si>
  <si>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</si>
  <si>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</si>
  <si>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</si>
  <si>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</si>
  <si>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</si>
  <si>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</si>
  <si>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</si>
  <si>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</si>
  <si>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</si>
  <si>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</si>
  <si>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</si>
  <si>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</si>
  <si>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</si>
  <si>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</si>
  <si>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</si>
  <si>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</si>
  <si>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</si>
  <si>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</si>
  <si>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</si>
  <si>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</si>
  <si>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</si>
  <si>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</si>
  <si>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</si>
  <si>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</si>
  <si>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</si>
  <si>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</si>
  <si>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</si>
  <si>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</si>
  <si>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</si>
  <si>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</si>
  <si>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</si>
  <si>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</si>
  <si>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</si>
  <si>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</si>
  <si>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</si>
  <si>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</si>
  <si>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</si>
  <si>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</si>
  <si>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</si>
  <si>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</si>
  <si>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</si>
  <si>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</si>
  <si>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</si>
  <si>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</si>
  <si>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</si>
  <si>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</si>
  <si>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</si>
  <si>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</si>
  <si>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</si>
  <si>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</si>
  <si>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</si>
  <si>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</si>
  <si>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</si>
  <si>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</si>
  <si>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</si>
  <si>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</si>
  <si>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</si>
  <si>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</si>
  <si>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</si>
  <si>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</si>
  <si>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</si>
  <si>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</si>
  <si>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</si>
  <si>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</si>
  <si>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</si>
  <si>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</si>
  <si>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</si>
  <si>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</si>
  <si>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</si>
  <si>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</si>
  <si>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</si>
  <si>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</si>
  <si>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</si>
  <si>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</si>
  <si>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</si>
  <si>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</si>
  <si>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</si>
  <si>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</si>
  <si>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</si>
  <si>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</si>
  <si>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</si>
  <si>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</si>
  <si>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</si>
  <si>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</si>
  <si>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</si>
  <si>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</si>
  <si>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</si>
  <si>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</si>
  <si>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</si>
  <si>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</si>
  <si>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</si>
  <si>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</si>
  <si>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</si>
  <si>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</si>
  <si>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</si>
  <si>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</si>
  <si>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</si>
  <si>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</si>
  <si>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</si>
  <si>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</si>
  <si>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</si>
  <si>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</si>
  <si>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</si>
  <si>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</si>
  <si>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</si>
  <si>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</si>
  <si>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</si>
  <si>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</si>
  <si>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</si>
  <si>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</si>
  <si>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</si>
  <si>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</si>
  <si>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</si>
  <si>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</si>
  <si>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</si>
  <si>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</si>
  <si>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</si>
  <si>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</si>
  <si>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</si>
  <si>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</si>
  <si>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</si>
  <si>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</si>
  <si>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</si>
  <si>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</si>
  <si>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</si>
  <si>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</si>
  <si>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</si>
  <si>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</si>
  <si>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</si>
  <si>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</si>
  <si>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</si>
  <si>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</si>
  <si>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</si>
  <si>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</si>
  <si>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</si>
  <si>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</si>
  <si>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</si>
  <si>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</si>
  <si>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</si>
  <si>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</si>
  <si>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</si>
  <si>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</si>
  <si>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</si>
  <si>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</si>
  <si>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</si>
  <si>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</si>
  <si>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</si>
  <si>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</si>
  <si>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</si>
  <si>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</si>
  <si>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</si>
  <si>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</si>
  <si>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</si>
  <si>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</si>
  <si>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</si>
  <si>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</si>
  <si>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</si>
  <si>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</si>
  <si>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</si>
  <si>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</si>
  <si>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</si>
  <si>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</si>
  <si>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</si>
  <si>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</si>
  <si>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</si>
  <si>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</si>
  <si>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</si>
  <si>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</si>
  <si>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</si>
  <si>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</si>
  <si>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</si>
  <si>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</si>
  <si>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</si>
  <si>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</si>
  <si>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</si>
  <si>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</si>
  <si>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</si>
  <si>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</si>
  <si>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</si>
  <si>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</si>
  <si>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</si>
  <si>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</si>
  <si>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</si>
  <si>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</si>
  <si>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</si>
  <si>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</si>
  <si>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</si>
  <si>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</si>
  <si>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</si>
  <si>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</si>
  <si>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</si>
  <si>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</si>
  <si>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</si>
  <si>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</si>
  <si>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</si>
  <si>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</si>
  <si>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</si>
  <si>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</si>
  <si>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</si>
  <si>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</si>
  <si>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</si>
  <si>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</si>
  <si>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</si>
  <si>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</si>
  <si>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</si>
  <si>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</si>
  <si>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</si>
  <si>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</si>
  <si>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</si>
  <si>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</si>
  <si>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</si>
  <si>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</si>
  <si>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</si>
  <si>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</si>
  <si>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</si>
  <si>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</si>
  <si>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</si>
  <si>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</si>
  <si>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</si>
  <si>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</si>
  <si>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</si>
  <si>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</si>
  <si>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</si>
  <si>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</si>
  <si>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</si>
  <si>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</si>
  <si>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</si>
  <si>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</si>
  <si>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</si>
  <si>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</si>
  <si>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</si>
  <si>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</si>
  <si>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</si>
  <si>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</si>
  <si>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</si>
  <si>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</si>
  <si>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</si>
  <si>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</si>
  <si>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</si>
  <si>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</si>
  <si>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</si>
  <si>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</si>
  <si>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</si>
  <si>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</si>
  <si>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</si>
  <si>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</si>
  <si>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</si>
  <si>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</si>
  <si>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</si>
  <si>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</si>
  <si>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</si>
  <si>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</si>
  <si>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</si>
  <si>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</si>
  <si>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</si>
  <si>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</si>
  <si>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</si>
  <si>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</si>
  <si>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</si>
  <si>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</si>
  <si>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</si>
  <si>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</si>
  <si>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</si>
  <si>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</si>
  <si>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</si>
  <si>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</si>
  <si>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</si>
  <si>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</si>
  <si>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</si>
  <si>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</si>
  <si>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</si>
  <si>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</si>
  <si>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</si>
  <si>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</si>
  <si>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</si>
  <si>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</si>
  <si>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</si>
  <si>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</si>
  <si>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</si>
  <si>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</si>
  <si>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</si>
  <si>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</si>
  <si>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</si>
  <si>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</si>
  <si>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</si>
  <si>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</si>
  <si>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</si>
  <si>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</si>
  <si>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</si>
  <si>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</si>
  <si>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</si>
  <si>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</si>
  <si>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</si>
  <si>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</si>
  <si>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</si>
  <si>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</si>
  <si>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</si>
  <si>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</si>
  <si>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</si>
  <si>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</si>
  <si>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</si>
  <si>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</si>
  <si>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</si>
  <si>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</si>
  <si>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</si>
  <si>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</si>
  <si>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</si>
  <si>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</si>
  <si>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</si>
  <si>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</si>
  <si>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</si>
  <si>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</si>
  <si>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</si>
  <si>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</si>
  <si>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</si>
  <si>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</si>
  <si>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</si>
  <si>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</si>
  <si>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</si>
  <si>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</si>
  <si>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</si>
  <si>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</si>
  <si>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</si>
  <si>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</si>
  <si>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</si>
  <si>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</si>
  <si>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</si>
  <si>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</si>
  <si>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</si>
  <si>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</si>
  <si>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</si>
  <si>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</si>
  <si>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</si>
  <si>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</si>
  <si>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</si>
  <si>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</si>
  <si>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</si>
  <si>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</si>
  <si>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</si>
  <si>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</si>
  <si>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</si>
  <si>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</si>
  <si>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</si>
  <si>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</si>
  <si>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</si>
  <si>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</si>
  <si>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</si>
  <si>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</si>
  <si>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</si>
  <si>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</si>
  <si>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</si>
  <si>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</si>
  <si>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</si>
  <si>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</si>
  <si>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</si>
  <si>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</si>
  <si>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</si>
  <si>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</si>
  <si>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</si>
  <si>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</si>
  <si>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</si>
  <si>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</si>
  <si>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</si>
  <si>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</si>
  <si>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</si>
  <si>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</si>
  <si>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</si>
  <si>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</si>
  <si>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</si>
  <si>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</si>
  <si>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</si>
  <si>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</si>
  <si>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</si>
  <si>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</si>
  <si>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</si>
  <si>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</si>
  <si>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</si>
  <si>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</si>
  <si>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</si>
  <si>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</si>
  <si>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</si>
  <si>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</si>
  <si>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</si>
  <si>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</si>
  <si>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</si>
  <si>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</si>
  <si>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</si>
  <si>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</si>
  <si>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</si>
  <si>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</si>
  <si>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</si>
  <si>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</si>
  <si>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</si>
  <si>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</si>
  <si>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</si>
  <si>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</si>
  <si>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</si>
  <si>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</si>
  <si>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</si>
  <si>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</si>
  <si>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</si>
  <si>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</si>
  <si>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</si>
  <si>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</si>
  <si>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</si>
  <si>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</si>
  <si>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</si>
  <si>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</si>
  <si>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</si>
  <si>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</si>
  <si>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</si>
  <si>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</si>
  <si>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</si>
  <si>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</si>
  <si>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</si>
  <si>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</si>
  <si>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</si>
  <si>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</si>
  <si>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</si>
  <si>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</si>
  <si>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</si>
  <si>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</si>
  <si>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</si>
  <si>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</si>
  <si>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</si>
  <si>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</si>
  <si>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</si>
  <si>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</si>
  <si>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</si>
  <si>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</si>
  <si>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</si>
  <si>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</si>
  <si>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</si>
  <si>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</si>
  <si>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</si>
  <si>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</si>
  <si>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</si>
  <si>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</si>
  <si>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</si>
  <si>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</si>
  <si>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</si>
  <si>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</si>
  <si>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</si>
  <si>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</si>
  <si>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</si>
  <si>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</si>
  <si>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</si>
  <si>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</si>
  <si>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</si>
  <si>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</si>
  <si>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</si>
  <si>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</si>
  <si>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</si>
  <si>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</si>
  <si>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</si>
  <si>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</si>
  <si>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</si>
  <si>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</si>
  <si>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</si>
  <si>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</si>
  <si>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</si>
  <si>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</si>
  <si>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</si>
  <si>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</si>
  <si>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</si>
  <si>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</si>
  <si>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</si>
  <si>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</si>
  <si>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</si>
  <si>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</si>
  <si>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</si>
  <si>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</si>
  <si>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</si>
  <si>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</si>
  <si>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</si>
  <si>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</si>
  <si>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</si>
  <si>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</si>
  <si>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</si>
  <si>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</si>
  <si>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</si>
  <si>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</si>
  <si>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</si>
  <si>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</si>
  <si>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</si>
  <si>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</si>
  <si>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</si>
  <si>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</si>
  <si>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</si>
  <si>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</si>
  <si>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</si>
  <si>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</si>
  <si>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</si>
  <si>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</si>
  <si>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</si>
  <si>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</si>
  <si>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</si>
  <si>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</si>
  <si>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</si>
  <si>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</si>
  <si>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</si>
  <si>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</si>
  <si>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</si>
  <si>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</si>
  <si>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</si>
  <si>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</si>
  <si>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</si>
  <si>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</si>
  <si>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</si>
  <si>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</si>
  <si>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</si>
  <si>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</si>
  <si>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</si>
  <si>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</si>
  <si>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</si>
  <si>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</si>
  <si>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</si>
  <si>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</si>
  <si>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</si>
  <si>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</si>
  <si>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</si>
  <si>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</si>
  <si>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</si>
  <si>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</si>
  <si>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</si>
  <si>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</si>
  <si>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</si>
  <si>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</si>
  <si>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</si>
  <si>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</si>
  <si>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</si>
  <si>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</si>
  <si>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</si>
  <si>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</si>
  <si>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</si>
  <si>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</si>
  <si>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</si>
  <si>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</si>
  <si>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</si>
  <si>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</si>
  <si>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</si>
  <si>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</si>
  <si>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</si>
  <si>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</si>
  <si>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</si>
  <si>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</si>
  <si>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</si>
  <si>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</si>
  <si>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</si>
  <si>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</si>
  <si>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</si>
  <si>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</si>
  <si>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</si>
  <si>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</si>
  <si>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</si>
  <si>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</si>
  <si>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</si>
  <si>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</si>
  <si>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</si>
  <si>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</si>
  <si>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</si>
  <si>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</si>
  <si>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</si>
  <si>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</si>
  <si>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</si>
  <si>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</si>
  <si>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</si>
  <si>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</si>
  <si>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</si>
  <si>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</si>
  <si>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</si>
  <si>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</si>
  <si>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</si>
  <si>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</si>
  <si>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</si>
  <si>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</si>
  <si>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</si>
  <si>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</si>
  <si>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</si>
  <si>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</si>
  <si>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</si>
  <si>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</si>
  <si>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</si>
  <si>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</si>
  <si>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</si>
  <si>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</si>
  <si>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</si>
  <si>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</si>
  <si>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</si>
  <si>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</si>
  <si>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</si>
  <si>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</si>
  <si>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</si>
  <si>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</si>
  <si>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</si>
  <si>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</si>
  <si>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</si>
  <si>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</si>
  <si>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</si>
  <si>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</si>
  <si>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</si>
  <si>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</si>
  <si>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</si>
  <si>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</si>
  <si>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</si>
  <si>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</si>
  <si>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</si>
  <si>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</si>
  <si>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</si>
  <si>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</si>
  <si>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</si>
  <si>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</si>
  <si>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</si>
  <si>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</si>
  <si>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</si>
  <si>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</si>
  <si>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</si>
  <si>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</si>
  <si>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</si>
  <si>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</si>
  <si>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</si>
  <si>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</si>
  <si>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</si>
  <si>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</si>
  <si>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</si>
  <si>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</si>
  <si>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</si>
  <si>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</si>
  <si>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</si>
  <si>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</si>
  <si>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</si>
  <si>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</si>
  <si>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</si>
  <si>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</si>
  <si>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</si>
  <si>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</si>
  <si>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</si>
  <si>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</si>
  <si>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</si>
  <si>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</si>
  <si>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</si>
  <si>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</si>
  <si>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</si>
  <si>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</si>
  <si>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</si>
  <si>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</si>
  <si>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</si>
  <si>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</si>
  <si>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</si>
  <si>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</si>
  <si>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</si>
  <si>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</si>
  <si>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</si>
  <si>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</si>
  <si>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</si>
  <si>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</si>
  <si>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</si>
  <si>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</si>
  <si>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</si>
  <si>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</si>
  <si>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</si>
  <si>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</si>
  <si>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</si>
  <si>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</si>
  <si>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</si>
  <si>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</si>
  <si>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</si>
  <si>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</si>
  <si>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</si>
  <si>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</si>
  <si>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</si>
  <si>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</si>
  <si>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</si>
  <si>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</si>
  <si>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</si>
  <si>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</si>
  <si>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</si>
  <si>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</si>
  <si>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</si>
  <si>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</si>
  <si>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</si>
  <si>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</si>
  <si>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</si>
  <si>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</si>
  <si>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</si>
  <si>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</si>
  <si>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</si>
  <si>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</si>
  <si>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</si>
  <si>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</si>
  <si>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</si>
  <si>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</si>
  <si>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</si>
  <si>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</si>
  <si>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</si>
  <si>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</si>
  <si>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</si>
  <si>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</si>
  <si>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</si>
  <si>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</si>
  <si>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</si>
  <si>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</si>
  <si>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</si>
  <si>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</si>
  <si>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</si>
  <si>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</si>
  <si>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</si>
  <si>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</si>
  <si>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</si>
  <si>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</si>
  <si>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</si>
  <si>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</si>
  <si>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</si>
  <si>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</si>
  <si>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</si>
  <si>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</si>
  <si>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</si>
  <si>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</si>
  <si>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</si>
  <si>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</si>
  <si>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</si>
  <si>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</si>
  <si>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</si>
  <si>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</si>
  <si>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</si>
  <si>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</si>
  <si>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</si>
  <si>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</si>
  <si>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</si>
  <si>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</si>
  <si>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</si>
  <si>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</si>
  <si>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</si>
  <si>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</si>
  <si>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</si>
  <si>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</si>
  <si>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</si>
  <si>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</si>
  <si>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</si>
  <si>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</si>
  <si>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</si>
  <si>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</si>
  <si>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</si>
  <si>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</si>
  <si>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</si>
  <si>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</si>
  <si>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</si>
  <si>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</si>
  <si>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</si>
  <si>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</si>
  <si>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</si>
  <si>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</si>
  <si>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</si>
  <si>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</si>
  <si>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</si>
  <si>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</si>
  <si>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</si>
  <si>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</si>
  <si>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</si>
  <si>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</si>
  <si>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</si>
  <si>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</si>
  <si>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</si>
  <si>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</si>
  <si>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</si>
  <si>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</si>
  <si>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</si>
  <si>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</si>
  <si>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</si>
  <si>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</si>
  <si>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</si>
  <si>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</si>
  <si>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</si>
  <si>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</si>
  <si>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</si>
  <si>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</si>
  <si>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</si>
  <si>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</si>
  <si>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</si>
  <si>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</si>
  <si>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</si>
  <si>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</si>
  <si>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</si>
  <si>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</si>
  <si>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</si>
  <si>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</si>
  <si>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</si>
  <si>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</si>
  <si>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</si>
  <si>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</si>
  <si>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</si>
  <si>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</si>
  <si>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</si>
  <si>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</si>
  <si>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</si>
  <si>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</si>
  <si>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</si>
  <si>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</si>
  <si>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</si>
  <si>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</si>
  <si>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</si>
  <si>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</si>
  <si>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</si>
  <si>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</si>
  <si>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</si>
  <si>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</si>
  <si>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</si>
  <si>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</si>
  <si>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</si>
  <si>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</si>
  <si>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</si>
  <si>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</si>
  <si>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</si>
  <si>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</si>
  <si>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</si>
  <si>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</si>
  <si>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</si>
  <si>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</si>
  <si>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</si>
  <si>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</si>
  <si>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</si>
  <si>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</si>
  <si>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</si>
  <si>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</si>
  <si>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</si>
  <si>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</si>
  <si>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</si>
  <si>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</si>
  <si>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</si>
  <si>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</si>
  <si>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</si>
  <si>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</si>
  <si>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</si>
  <si>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</si>
  <si>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</si>
  <si>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</si>
  <si>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</si>
  <si>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</si>
  <si>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</si>
  <si>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</si>
  <si>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</si>
  <si>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</si>
  <si>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</si>
  <si>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</si>
  <si>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</si>
  <si>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</si>
  <si>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</si>
  <si>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</si>
  <si>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</si>
  <si>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</si>
  <si>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</si>
  <si>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</si>
  <si>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</si>
  <si>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</si>
  <si>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</si>
  <si>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</si>
  <si>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</si>
  <si>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</si>
  <si>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</si>
  <si>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</si>
  <si>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</si>
  <si>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</si>
  <si>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</si>
  <si>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</si>
  <si>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</si>
  <si>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</si>
  <si>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</si>
  <si>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</si>
  <si>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</si>
  <si>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</si>
  <si>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</si>
  <si>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</si>
  <si>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</si>
  <si>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</si>
  <si>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</si>
  <si>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</si>
  <si>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</si>
  <si>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</si>
  <si>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</si>
  <si>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</si>
  <si>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</si>
  <si>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</si>
  <si>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</si>
  <si>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</si>
  <si>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</si>
  <si>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</si>
  <si>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</si>
  <si>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</si>
  <si>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</si>
  <si>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</si>
  <si>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</si>
  <si>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</si>
  <si>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</si>
  <si>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</si>
  <si>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</si>
  <si>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</si>
  <si>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</si>
  <si>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</si>
  <si>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</si>
  <si>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</si>
  <si>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</si>
  <si>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</si>
  <si>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</si>
  <si>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</si>
  <si>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</si>
  <si>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</si>
  <si>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</si>
  <si>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</si>
  <si>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</si>
  <si>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</si>
  <si>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</si>
  <si>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</si>
  <si>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</si>
  <si>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</si>
  <si>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</si>
  <si>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</si>
  <si>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</si>
  <si>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</si>
  <si>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</si>
  <si>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</si>
  <si>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</si>
  <si>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</si>
  <si>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</si>
  <si>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</si>
  <si>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</si>
  <si>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</si>
  <si>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</si>
  <si>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</si>
  <si>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</si>
  <si>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</si>
  <si>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</si>
  <si>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</si>
  <si>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</si>
  <si>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</si>
  <si>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</si>
  <si>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</si>
  <si>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</si>
  <si>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</si>
  <si>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</si>
  <si>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</si>
  <si>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</si>
  <si>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</si>
  <si>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</si>
  <si>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</si>
  <si>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</si>
  <si>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</si>
  <si>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</si>
  <si>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</si>
  <si>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</si>
  <si>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</si>
  <si>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</si>
  <si>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</si>
  <si>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</si>
  <si>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</si>
  <si>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</si>
  <si>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</si>
  <si>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</si>
  <si>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</si>
  <si>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</si>
  <si>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</si>
  <si>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</si>
  <si>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</si>
  <si>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</si>
  <si>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</si>
  <si>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</si>
  <si>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</si>
  <si>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</si>
  <si>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</si>
  <si>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</si>
  <si>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</si>
  <si>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</si>
  <si>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</si>
  <si>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</si>
  <si>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</si>
  <si>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</si>
  <si>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</si>
  <si>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</si>
  <si>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</si>
  <si>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</si>
  <si>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</si>
  <si>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</si>
  <si>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</si>
  <si>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</si>
  <si>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</si>
  <si>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</si>
  <si>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</si>
  <si>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</si>
  <si>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</si>
  <si>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</si>
  <si>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</si>
  <si>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</si>
  <si>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</si>
  <si>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</si>
  <si>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</si>
  <si>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</si>
  <si>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</si>
  <si>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</si>
  <si>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</si>
  <si>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</si>
  <si>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</si>
  <si>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</si>
  <si>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</si>
  <si>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</si>
  <si>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</si>
  <si>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</si>
  <si>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</si>
  <si>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</si>
  <si>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</si>
  <si>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</si>
  <si>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</si>
  <si>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</si>
  <si>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</si>
  <si>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</si>
  <si>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</si>
  <si>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</si>
  <si>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</si>
  <si>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</si>
  <si>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</si>
  <si>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</si>
  <si>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</si>
  <si>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</si>
  <si>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</si>
  <si>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</si>
  <si>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</si>
  <si>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</si>
  <si>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</si>
  <si>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</si>
  <si>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</si>
  <si>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</si>
  <si>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</si>
  <si>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</si>
  <si>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</si>
  <si>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</si>
  <si>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</si>
  <si>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</si>
  <si>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</si>
  <si>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</si>
  <si>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</si>
  <si>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</si>
  <si>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</si>
  <si>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</si>
  <si>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</si>
  <si>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</si>
  <si>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</si>
  <si>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</si>
  <si>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</si>
  <si>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</si>
  <si>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</si>
  <si>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</si>
  <si>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</si>
  <si>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</si>
  <si>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</si>
  <si>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</si>
  <si>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</si>
  <si>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</si>
  <si>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</si>
  <si>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</si>
  <si>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</si>
  <si>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</si>
  <si>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</si>
  <si>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</si>
  <si>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</si>
  <si>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</si>
  <si>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</si>
  <si>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</si>
  <si>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</si>
  <si>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</si>
  <si>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</si>
  <si>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</si>
  <si>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</si>
  <si>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</si>
  <si>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</si>
  <si>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</si>
  <si>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</si>
  <si>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</si>
  <si>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</si>
  <si>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</si>
  <si>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</si>
  <si>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</si>
  <si>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</si>
  <si>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</si>
  <si>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</si>
  <si>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</si>
  <si>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</si>
  <si>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</si>
  <si>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</si>
  <si>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</si>
  <si>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</si>
  <si>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</si>
  <si>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</si>
  <si>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</si>
  <si>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</si>
  <si>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</si>
  <si>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</si>
  <si>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</si>
  <si>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</si>
  <si>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</si>
  <si>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</si>
  <si>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</si>
  <si>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</si>
  <si>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</si>
  <si>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</si>
  <si>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</si>
  <si>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</si>
  <si>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</si>
  <si>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</si>
  <si>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</si>
  <si>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</si>
  <si>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</si>
  <si>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</si>
  <si>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</si>
  <si>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</si>
  <si>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</si>
  <si>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</si>
  <si>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</si>
  <si>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</si>
  <si>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</si>
  <si>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</si>
  <si>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</si>
  <si>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</si>
  <si>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</si>
  <si>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</si>
  <si>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</si>
  <si>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</si>
  <si>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</si>
  <si>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</si>
  <si>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</si>
  <si>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</si>
  <si>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</si>
  <si>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</si>
  <si>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</si>
  <si>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</si>
  <si>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</si>
  <si>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</si>
  <si>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</si>
  <si>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</si>
  <si>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</si>
  <si>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</si>
  <si>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</si>
  <si>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</si>
  <si>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</si>
  <si>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</si>
  <si>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</si>
  <si>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</si>
  <si>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</si>
  <si>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</si>
  <si>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</si>
  <si>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</si>
  <si>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</si>
  <si>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</si>
  <si>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</si>
  <si>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</si>
  <si>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</si>
  <si>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</si>
  <si>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</si>
  <si>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</si>
  <si>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</si>
  <si>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</si>
  <si>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</si>
  <si>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</si>
  <si>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</si>
  <si>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</si>
  <si>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</si>
  <si>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</si>
  <si>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</si>
  <si>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</si>
  <si>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</si>
  <si>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</si>
  <si>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</si>
  <si>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</si>
  <si>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</si>
  <si>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</si>
  <si>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</si>
  <si>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</si>
  <si>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</si>
  <si>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</si>
  <si>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</si>
  <si>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</si>
  <si>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</si>
  <si>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</si>
  <si>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</si>
  <si>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</si>
  <si>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</si>
  <si>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</si>
  <si>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</si>
  <si>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</si>
  <si>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</si>
  <si>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</si>
  <si>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</si>
  <si>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</si>
  <si>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</si>
  <si>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</si>
  <si>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</si>
  <si>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</si>
  <si>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</si>
  <si>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</si>
  <si>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</si>
  <si>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</si>
  <si>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</si>
  <si>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</si>
  <si>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</si>
  <si>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</si>
  <si>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</si>
  <si>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</si>
  <si>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</si>
  <si>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</si>
  <si>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</si>
  <si>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</si>
  <si>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</si>
  <si>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</si>
  <si>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</si>
  <si>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</si>
  <si>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</si>
  <si>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</si>
  <si>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</si>
  <si>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</si>
  <si>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</si>
  <si>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</si>
  <si>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</si>
  <si>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</si>
  <si>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</si>
  <si>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</si>
  <si>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</si>
  <si>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</si>
  <si>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</si>
  <si>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</si>
  <si>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</si>
  <si>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</si>
  <si>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</si>
  <si>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</si>
  <si>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</si>
  <si>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</si>
  <si>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</si>
  <si>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</si>
  <si>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</si>
  <si>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</si>
  <si>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</si>
  <si>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</si>
  <si>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</si>
  <si>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</si>
  <si>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</si>
  <si>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</si>
  <si>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</si>
  <si>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</si>
  <si>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</si>
  <si>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</si>
  <si>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</si>
  <si>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</si>
  <si>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</si>
  <si>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</si>
  <si>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</si>
  <si>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</si>
  <si>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</si>
  <si>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</si>
  <si>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</si>
  <si>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</si>
  <si>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</si>
  <si>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</si>
  <si>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</si>
  <si>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</si>
  <si>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</si>
  <si>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</si>
  <si>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</si>
  <si>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</si>
  <si>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</si>
  <si>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</si>
  <si>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</si>
  <si>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</si>
  <si>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</si>
  <si>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</si>
  <si>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</si>
  <si>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</si>
  <si>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</si>
  <si>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</si>
  <si>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</si>
  <si>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</si>
  <si>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</si>
  <si>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</si>
  <si>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</si>
  <si>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</si>
  <si>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</si>
  <si>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</si>
  <si>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</si>
  <si>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</si>
  <si>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</si>
  <si>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</si>
  <si>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</si>
  <si>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</si>
  <si>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</si>
  <si>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</si>
  <si>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</si>
  <si>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</si>
  <si>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</si>
  <si>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</si>
  <si>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</si>
  <si>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</si>
  <si>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</si>
  <si>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</si>
  <si>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</si>
  <si>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</si>
  <si>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</si>
  <si>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</si>
  <si>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</si>
  <si>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</si>
  <si>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</si>
  <si>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</si>
  <si>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</si>
  <si>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</si>
  <si>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</si>
  <si>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</si>
  <si>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</si>
  <si>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</si>
  <si>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</si>
  <si>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</si>
  <si>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</si>
  <si>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</si>
  <si>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</si>
  <si>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</si>
  <si>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</si>
  <si>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</si>
  <si>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</si>
  <si>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</si>
  <si>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</si>
  <si>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</si>
  <si>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</si>
  <si>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</si>
  <si>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</si>
  <si>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</si>
  <si>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</si>
  <si>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</si>
  <si>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</si>
  <si>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</si>
  <si>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</si>
  <si>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</si>
  <si>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</si>
  <si>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</si>
  <si>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</si>
  <si>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</si>
  <si>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</si>
  <si>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</si>
  <si>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</si>
  <si>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</si>
  <si>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</si>
  <si>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</si>
  <si>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</si>
  <si>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</si>
  <si>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</si>
  <si>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</si>
  <si>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</si>
  <si>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</si>
  <si>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</si>
  <si>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</si>
  <si>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</si>
  <si>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</si>
  <si>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</si>
  <si>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</si>
  <si>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</si>
  <si>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</si>
  <si>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</si>
  <si>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</si>
  <si>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</si>
  <si>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</si>
  <si>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</si>
  <si>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</si>
  <si>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</si>
  <si>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</si>
  <si>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</si>
  <si>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</si>
  <si>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</si>
  <si>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</si>
  <si>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</si>
  <si>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</si>
  <si>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</si>
  <si>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</si>
  <si>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</si>
  <si>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</si>
  <si>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</si>
  <si>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</si>
  <si>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</si>
  <si>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</si>
  <si>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</si>
  <si>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</si>
  <si>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</si>
  <si>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</si>
  <si>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</si>
  <si>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</si>
  <si>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</si>
  <si>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</si>
  <si>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</si>
  <si>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</si>
  <si>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</si>
  <si>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</si>
  <si>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</si>
  <si>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</si>
  <si>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</si>
  <si>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</si>
  <si>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</si>
  <si>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</si>
  <si>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</si>
  <si>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</si>
  <si>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</si>
  <si>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</si>
  <si>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</si>
  <si>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</si>
  <si>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</si>
  <si>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</si>
  <si>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</si>
  <si>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</si>
  <si>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</si>
  <si>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</si>
  <si>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</si>
  <si>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</si>
  <si>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</si>
  <si>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</si>
  <si>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</si>
  <si>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</si>
  <si>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</si>
  <si>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</si>
  <si>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</si>
  <si>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</si>
  <si>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</si>
  <si>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</si>
  <si>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</si>
  <si>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</si>
  <si>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</si>
  <si>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</si>
  <si>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</si>
  <si>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</si>
  <si>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</si>
  <si>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</si>
  <si>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</si>
  <si>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</si>
  <si>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</si>
  <si>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</si>
  <si>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</si>
  <si>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</si>
  <si>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</si>
  <si>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</si>
  <si>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</si>
  <si>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</si>
  <si>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</si>
  <si>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</si>
  <si>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</si>
  <si>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</si>
  <si>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</si>
  <si>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</si>
  <si>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</si>
  <si>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</si>
  <si>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</si>
  <si>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</si>
  <si>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</si>
  <si>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</si>
  <si>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</si>
  <si>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</si>
  <si>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</si>
  <si>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</si>
  <si>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</si>
  <si>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</si>
  <si>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</si>
  <si>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</si>
  <si>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</si>
  <si>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</si>
  <si>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</si>
  <si>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</si>
  <si>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</si>
  <si>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</si>
  <si>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</si>
  <si>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</si>
  <si>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</si>
  <si>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</si>
  <si>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</si>
  <si>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</si>
  <si>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</si>
  <si>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</si>
  <si>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</si>
  <si>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</si>
  <si>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</si>
  <si>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</si>
  <si>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</si>
  <si>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</si>
  <si>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</si>
  <si>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</si>
  <si>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</si>
  <si>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</si>
  <si>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</si>
  <si>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</si>
  <si>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</si>
  <si>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</si>
  <si>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</si>
  <si>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</si>
  <si>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</si>
  <si>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</si>
  <si>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</si>
  <si>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</si>
  <si>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</si>
  <si>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</si>
  <si>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</si>
  <si>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</si>
  <si>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</si>
  <si>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</si>
  <si>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</si>
  <si>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</si>
  <si>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</si>
  <si>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</si>
  <si>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</si>
  <si>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</si>
  <si>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</si>
  <si>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</si>
  <si>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</si>
  <si>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</si>
  <si>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</si>
  <si>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</si>
  <si>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</si>
  <si>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</si>
  <si>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</si>
  <si>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</si>
  <si>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</si>
  <si>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</si>
  <si>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</si>
  <si>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</si>
  <si>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</si>
  <si>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</si>
  <si>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</si>
  <si>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</si>
  <si>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</si>
  <si>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</si>
  <si>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</si>
  <si>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</si>
  <si>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</si>
  <si>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</si>
  <si>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</si>
  <si>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</si>
  <si>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</si>
  <si>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</si>
  <si>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</si>
  <si>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</si>
  <si>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</si>
  <si>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</si>
  <si>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</si>
  <si>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</si>
  <si>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</si>
  <si>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</si>
  <si>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</si>
  <si>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</si>
  <si>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</si>
  <si>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</si>
  <si>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</si>
  <si>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</si>
  <si>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</si>
  <si>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</si>
  <si>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</si>
  <si>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</si>
  <si>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</si>
  <si>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</si>
  <si>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</si>
  <si>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</si>
  <si>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</si>
  <si>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</si>
  <si>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</si>
  <si>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</si>
  <si>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</si>
  <si>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</si>
  <si>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</si>
  <si>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</si>
  <si>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</si>
  <si>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</si>
  <si>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</si>
  <si>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</si>
  <si>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</si>
  <si>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</si>
  <si>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</si>
  <si>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</si>
  <si>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</si>
  <si>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</si>
  <si>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</si>
  <si>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</si>
  <si>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</si>
  <si>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</si>
  <si>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</si>
  <si>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</si>
  <si>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</si>
  <si>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</si>
  <si>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</si>
  <si>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</si>
  <si>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</si>
  <si>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</si>
  <si>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</si>
  <si>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</si>
  <si>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</si>
  <si>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</si>
  <si>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</si>
  <si>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</si>
  <si>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</si>
  <si>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</si>
  <si>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</si>
  <si>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</si>
  <si>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</si>
  <si>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</si>
  <si>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</si>
  <si>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</si>
  <si>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</si>
  <si>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</si>
  <si>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</si>
  <si>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</si>
  <si>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</si>
  <si>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</si>
  <si>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</si>
  <si>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</si>
  <si>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</si>
  <si>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</si>
  <si>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</si>
  <si>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</si>
  <si>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</si>
  <si>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</si>
  <si>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</si>
  <si>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</si>
  <si>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</si>
  <si>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</si>
  <si>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</si>
  <si>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</si>
  <si>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</si>
  <si>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</si>
  <si>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</si>
  <si>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</si>
  <si>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</si>
  <si>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</si>
  <si>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</si>
  <si>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</si>
  <si>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</si>
  <si>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</si>
  <si>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</si>
  <si>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</si>
  <si>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</si>
  <si>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</si>
  <si>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</si>
  <si>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</si>
  <si>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</si>
  <si>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</si>
  <si>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</si>
  <si>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</si>
  <si>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</si>
  <si>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</si>
  <si>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</si>
  <si>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</si>
  <si>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</si>
  <si>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</si>
  <si>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</si>
  <si>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</si>
  <si>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</si>
  <si>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</si>
  <si>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</si>
  <si>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</si>
  <si>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</si>
  <si>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</si>
  <si>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</si>
  <si>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</si>
  <si>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</si>
  <si>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</si>
  <si>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</si>
  <si>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</si>
  <si>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</si>
  <si>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</si>
  <si>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</si>
  <si>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</si>
  <si>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</si>
  <si>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</si>
  <si>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</si>
  <si>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</si>
  <si>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</si>
  <si>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</si>
  <si>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</si>
  <si>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</si>
  <si>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</si>
  <si>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</si>
  <si>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</si>
  <si>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</si>
  <si>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</si>
  <si>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</si>
  <si>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</si>
  <si>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</si>
  <si>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</si>
  <si>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</si>
  <si>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</si>
  <si>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</si>
  <si>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</si>
  <si>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</si>
  <si>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</si>
  <si>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</si>
  <si>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</si>
  <si>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</si>
  <si>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</si>
  <si>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</si>
  <si>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</si>
  <si>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</si>
  <si>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</si>
  <si>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</si>
  <si>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</si>
  <si>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</si>
  <si>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</si>
  <si>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</si>
  <si>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</si>
  <si>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</si>
  <si>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</si>
  <si>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</si>
  <si>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</si>
  <si>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</si>
  <si>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</si>
  <si>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</si>
  <si>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</si>
  <si>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</si>
  <si>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</si>
  <si>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</si>
  <si>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</si>
  <si>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</si>
  <si>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</si>
  <si>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</si>
  <si>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</si>
  <si>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</si>
  <si>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</si>
  <si>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</si>
  <si>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</si>
  <si>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</si>
  <si>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</si>
  <si>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</si>
  <si>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</si>
  <si>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</si>
  <si>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</si>
  <si>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</si>
  <si>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</si>
  <si>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</si>
  <si>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</si>
  <si>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</si>
  <si>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</si>
  <si>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</si>
  <si>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</si>
  <si>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</si>
  <si>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</si>
  <si>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</si>
  <si>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</si>
  <si>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</si>
  <si>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</si>
  <si>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</si>
  <si>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</si>
  <si>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</si>
  <si>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</si>
  <si>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</si>
  <si>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</si>
  <si>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</si>
  <si>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</si>
  <si>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</si>
  <si>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</si>
  <si>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</si>
  <si>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</si>
  <si>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</si>
  <si>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</si>
  <si>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</si>
  <si>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</si>
  <si>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</si>
  <si>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</si>
  <si>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</si>
  <si>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</si>
  <si>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</si>
  <si>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</si>
  <si>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</si>
  <si>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</si>
  <si>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</si>
  <si>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</si>
  <si>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</si>
  <si>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</si>
  <si>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</si>
  <si>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</si>
  <si>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</si>
  <si>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</si>
  <si>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</si>
  <si>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</si>
  <si>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</si>
  <si>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</si>
  <si>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</si>
  <si>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</si>
  <si>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</si>
  <si>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</si>
  <si>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</si>
  <si>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</si>
  <si>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</si>
  <si>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</si>
  <si>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</si>
  <si>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</si>
  <si>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</si>
  <si>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</si>
  <si>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</si>
  <si>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</si>
  <si>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</si>
  <si>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</si>
  <si>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</si>
  <si>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</si>
  <si>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</si>
  <si>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</si>
  <si>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</si>
  <si>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</si>
  <si>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</si>
  <si>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</si>
  <si>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</si>
  <si>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</si>
  <si>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</si>
  <si>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</si>
  <si>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</si>
  <si>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</si>
  <si>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</si>
  <si>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</si>
  <si>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</si>
  <si>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</si>
  <si>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</si>
  <si>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</si>
  <si>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</si>
  <si>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</si>
  <si>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</si>
  <si>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</si>
  <si>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</si>
  <si>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</si>
  <si>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</si>
  <si>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</si>
  <si>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</si>
  <si>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</si>
  <si>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</si>
  <si>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</si>
  <si>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</si>
  <si>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</si>
  <si>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</si>
  <si>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</si>
  <si>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</si>
  <si>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</si>
  <si>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</si>
  <si>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</si>
  <si>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</si>
  <si>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</si>
  <si>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</si>
  <si>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</si>
  <si>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</si>
  <si>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</si>
  <si>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</si>
  <si>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</si>
  <si>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</si>
  <si>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</si>
  <si>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</si>
  <si>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</si>
  <si>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</si>
  <si>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</si>
  <si>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</si>
  <si>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</si>
  <si>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</si>
  <si>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</si>
  <si>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</si>
  <si>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</si>
  <si>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</si>
  <si>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</si>
  <si>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</si>
  <si>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</si>
  <si>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</si>
  <si>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</si>
  <si>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</si>
  <si>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</si>
  <si>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</si>
  <si>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</si>
  <si>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</si>
  <si>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</si>
  <si>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</si>
  <si>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</si>
  <si>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</si>
  <si>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</si>
  <si>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</si>
  <si>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</si>
  <si>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</si>
  <si>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</si>
  <si>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</si>
  <si>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</si>
  <si>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</si>
  <si>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</si>
  <si>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</si>
  <si>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</si>
  <si>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</si>
  <si>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</si>
  <si>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</si>
  <si>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</si>
  <si>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</si>
  <si>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</si>
  <si>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</si>
  <si>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</si>
  <si>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</si>
  <si>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</si>
  <si>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</si>
  <si>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</si>
  <si>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</si>
  <si>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</si>
  <si>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</si>
  <si>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</si>
  <si>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</si>
  <si>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</si>
  <si>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</si>
  <si>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</si>
  <si>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</si>
  <si>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</si>
  <si>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</si>
  <si>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</si>
  <si>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</si>
  <si>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</si>
  <si>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</si>
  <si>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</si>
  <si>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</si>
  <si>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</si>
  <si>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</si>
  <si>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</si>
  <si>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</si>
  <si>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</si>
  <si>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</si>
  <si>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</si>
  <si>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</si>
  <si>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</si>
  <si>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</si>
  <si>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</si>
  <si>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</si>
  <si>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</si>
  <si>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</si>
  <si>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</si>
  <si>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</si>
  <si>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</si>
  <si>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</si>
  <si>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</si>
  <si>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</si>
  <si>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</si>
  <si>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</si>
  <si>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</si>
  <si>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</si>
  <si>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</si>
  <si>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</si>
  <si>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</si>
  <si>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</si>
  <si>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</si>
  <si>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</si>
  <si>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</si>
  <si>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</si>
  <si>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</si>
  <si>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</si>
  <si>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</si>
  <si>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</si>
  <si>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</si>
  <si>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</si>
  <si>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</si>
  <si>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</si>
  <si>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</si>
  <si>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</si>
  <si>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</si>
  <si>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</si>
  <si>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</si>
  <si>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</si>
  <si>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</si>
  <si>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</si>
  <si>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</si>
  <si>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</si>
  <si>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</si>
  <si>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</si>
  <si>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</si>
  <si>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</si>
  <si>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</si>
  <si>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</si>
  <si>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</si>
  <si>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</si>
  <si>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</si>
  <si>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</si>
  <si>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</si>
  <si>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</si>
  <si>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</si>
  <si>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</si>
  <si>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</si>
  <si>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</si>
  <si>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</si>
  <si>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</si>
  <si>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</si>
  <si>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</si>
  <si>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</si>
  <si>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</si>
  <si>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</si>
  <si>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</si>
  <si>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</si>
  <si>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</si>
  <si>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</si>
  <si>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</si>
  <si>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</si>
  <si>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</si>
  <si>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</si>
  <si>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</si>
  <si>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</si>
  <si>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</si>
  <si>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</si>
  <si>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</si>
  <si>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</si>
  <si>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</si>
  <si>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</si>
  <si>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</si>
  <si>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</si>
  <si>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</si>
  <si>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</si>
  <si>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</si>
  <si>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</si>
  <si>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</si>
  <si>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</si>
  <si>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</si>
  <si>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</si>
  <si>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</si>
  <si>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</si>
  <si>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</si>
  <si>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</si>
  <si>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</si>
  <si>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</si>
  <si>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</si>
  <si>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</si>
  <si>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</si>
  <si>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</si>
  <si>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</si>
  <si>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</si>
  <si>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</si>
  <si>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</si>
  <si>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</si>
  <si>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</si>
  <si>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</si>
  <si>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</si>
  <si>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</si>
  <si>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</si>
  <si>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</si>
  <si>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</si>
  <si>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</si>
  <si>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</si>
  <si>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</si>
  <si>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</si>
  <si>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</si>
  <si>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</si>
  <si>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</si>
  <si>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</si>
  <si>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</si>
  <si>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</si>
  <si>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</si>
  <si>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</si>
  <si>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</si>
  <si>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</si>
  <si>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</si>
  <si>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</si>
  <si>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</si>
  <si>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</si>
  <si>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</si>
  <si>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</si>
  <si>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</si>
  <si>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</si>
  <si>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</si>
  <si>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</si>
  <si>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</si>
  <si>
    <t>REINICIO FALLIDO POR LECTOR</t>
  </si>
  <si>
    <t>GAVETAS DE DEPOSITO LLENA</t>
  </si>
  <si>
    <t>TARJETE TRABADA</t>
  </si>
  <si>
    <t>CARGA FALLIDA</t>
  </si>
  <si>
    <t>TARJETA TRABADA...</t>
  </si>
  <si>
    <t>GAVETAS VACIAS + GAVETAS FALLAND...</t>
  </si>
  <si>
    <t>PARTICION ELEVADA  PARTICI...</t>
  </si>
  <si>
    <t>SE LE ENVIO CARGA</t>
  </si>
  <si>
    <t>Peguero Solano, Victor Manuel</t>
  </si>
  <si>
    <t>Moreta, Christian Aury</t>
  </si>
  <si>
    <t>CARGA EXITOSA</t>
  </si>
  <si>
    <t>3336038231</t>
  </si>
  <si>
    <t>3336037651</t>
  </si>
  <si>
    <t>REINCIO FALLIDO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</si>
  <si>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</si>
  <si>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</si>
  <si>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</si>
  <si>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</si>
  <si>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</si>
  <si>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</si>
  <si>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27/09/2021 18:57</t>
  </si>
  <si>
    <t>3336038272</t>
  </si>
  <si>
    <t>3336038287</t>
  </si>
  <si>
    <t>3336038391</t>
  </si>
  <si>
    <t>3336038442</t>
  </si>
  <si>
    <t>3336038457</t>
  </si>
  <si>
    <t>3336038485</t>
  </si>
  <si>
    <t>3336038490</t>
  </si>
  <si>
    <t>3336038493</t>
  </si>
  <si>
    <t>3336038495</t>
  </si>
  <si>
    <t>3336038508</t>
  </si>
  <si>
    <t>3336038511</t>
  </si>
  <si>
    <t>3336038536</t>
  </si>
  <si>
    <t>3336038550</t>
  </si>
  <si>
    <t>3336038634</t>
  </si>
  <si>
    <t>3336038635</t>
  </si>
  <si>
    <t>3336038640</t>
  </si>
  <si>
    <t>3336038641</t>
  </si>
  <si>
    <t>3336038642</t>
  </si>
  <si>
    <t>3336038648</t>
  </si>
  <si>
    <t>3336038649</t>
  </si>
  <si>
    <t>3336038650</t>
  </si>
  <si>
    <t>3336038651</t>
  </si>
  <si>
    <t>3336038652</t>
  </si>
  <si>
    <t>3336038653</t>
  </si>
  <si>
    <t>3336038654</t>
  </si>
  <si>
    <t>3336038655</t>
  </si>
  <si>
    <t>3336038656</t>
  </si>
  <si>
    <t>3336038657</t>
  </si>
  <si>
    <t>3336038658</t>
  </si>
  <si>
    <t>3336038659</t>
  </si>
  <si>
    <t>3336038660</t>
  </si>
  <si>
    <t>Morales Payano, Wilfredy Leandro</t>
  </si>
  <si>
    <t>GAVETAS VACAIAS + GAVETAS FALLANDO</t>
  </si>
  <si>
    <t>GAVETA DE DAIAS + GAVETAS FALLANDO</t>
  </si>
  <si>
    <t>3336038673</t>
  </si>
  <si>
    <t>3336038674</t>
  </si>
  <si>
    <t>3336038676</t>
  </si>
  <si>
    <t>3336038677</t>
  </si>
  <si>
    <t>3336038678</t>
  </si>
  <si>
    <t>3336038679</t>
  </si>
  <si>
    <t>3336038681</t>
  </si>
  <si>
    <t>3336038683</t>
  </si>
  <si>
    <t>3336038684</t>
  </si>
  <si>
    <t>3336038685</t>
  </si>
  <si>
    <t>3336038686</t>
  </si>
  <si>
    <t>3336038687</t>
  </si>
  <si>
    <t>3336038688</t>
  </si>
  <si>
    <t>3336038689</t>
  </si>
  <si>
    <t>3336038690</t>
  </si>
  <si>
    <t xml:space="preserve">FALLA NO CONFIRMADA </t>
  </si>
  <si>
    <t>NO CONECTA AL SWITCH</t>
  </si>
  <si>
    <t>SIN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</si>
</sst>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6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6"/>
      <tableStyleElement type="headerRow" dxfId="625"/>
      <tableStyleElement type="totalRow" dxfId="624"/>
      <tableStyleElement type="firstColumn" dxfId="623"/>
      <tableStyleElement type="lastColumn" dxfId="622"/>
      <tableStyleElement type="firstRowStripe" dxfId="621"/>
      <tableStyleElement type="firstColumnStripe" dxfId="6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47447" TargetMode="External"/><Relationship Id="rId18" Type="http://schemas.openxmlformats.org/officeDocument/2006/relationships/hyperlink" Target="http://s460-helpdesk/CAisd/pdmweb.exe?OP=SEARCH+FACTORY=in+SKIPLIST=1+QBE.EQ.id=3747442" TargetMode="External"/><Relationship Id="rId26" Type="http://schemas.openxmlformats.org/officeDocument/2006/relationships/hyperlink" Target="http://s460-helpdesk/CAisd/pdmweb.exe?OP=SEARCH+FACTORY=in+SKIPLIST=1+QBE.EQ.id=3747329" TargetMode="External"/><Relationship Id="rId39" Type="http://schemas.openxmlformats.org/officeDocument/2006/relationships/hyperlink" Target="http://s460-helpdesk/CAisd/pdmweb.exe?OP=SEARCH+FACTORY=in+SKIPLIST=1+QBE.EQ.id=3747482" TargetMode="External"/><Relationship Id="rId21" Type="http://schemas.openxmlformats.org/officeDocument/2006/relationships/hyperlink" Target="http://s460-helpdesk/CAisd/pdmweb.exe?OP=SEARCH+FACTORY=in+SKIPLIST=1+QBE.EQ.id=3747434" TargetMode="External"/><Relationship Id="rId34" Type="http://schemas.openxmlformats.org/officeDocument/2006/relationships/hyperlink" Target="http://s460-helpdesk/CAisd/pdmweb.exe?OP=SEARCH+FACTORY=in+SKIPLIST=1+QBE.EQ.id=3747235" TargetMode="External"/><Relationship Id="rId42" Type="http://schemas.openxmlformats.org/officeDocument/2006/relationships/hyperlink" Target="http://s460-helpdesk/CAisd/pdmweb.exe?OP=SEARCH+FACTORY=in+SKIPLIST=1+QBE.EQ.id=3747479" TargetMode="External"/><Relationship Id="rId47" Type="http://schemas.openxmlformats.org/officeDocument/2006/relationships/hyperlink" Target="http://s460-helpdesk/CAisd/pdmweb.exe?OP=SEARCH+FACTORY=in+SKIPLIST=1+QBE.EQ.id=3747472" TargetMode="External"/><Relationship Id="rId50" Type="http://schemas.openxmlformats.org/officeDocument/2006/relationships/hyperlink" Target="http://s460-helpdesk/CAisd/pdmweb.exe?OP=SEARCH+FACTORY=in+SKIPLIST=1+QBE.EQ.id=3747469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4745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7444" TargetMode="External"/><Relationship Id="rId29" Type="http://schemas.openxmlformats.org/officeDocument/2006/relationships/hyperlink" Target="http://s460-helpdesk/CAisd/pdmweb.exe?OP=SEARCH+FACTORY=in+SKIPLIST=1+QBE.EQ.id=3747288" TargetMode="External"/><Relationship Id="rId11" Type="http://schemas.openxmlformats.org/officeDocument/2006/relationships/hyperlink" Target="http://s460-helpdesk/CAisd/pdmweb.exe?OP=SEARCH+FACTORY=in+SKIPLIST=1+QBE.EQ.id=3747449" TargetMode="External"/><Relationship Id="rId24" Type="http://schemas.openxmlformats.org/officeDocument/2006/relationships/hyperlink" Target="http://s460-helpdesk/CAisd/pdmweb.exe?OP=SEARCH+FACTORY=in+SKIPLIST=1+QBE.EQ.id=3747427" TargetMode="External"/><Relationship Id="rId32" Type="http://schemas.openxmlformats.org/officeDocument/2006/relationships/hyperlink" Target="http://s460-helpdesk/CAisd/pdmweb.exe?OP=SEARCH+FACTORY=in+SKIPLIST=1+QBE.EQ.id=3747278" TargetMode="External"/><Relationship Id="rId37" Type="http://schemas.openxmlformats.org/officeDocument/2006/relationships/hyperlink" Target="http://s460-helpdesk/CAisd/pdmweb.exe?OP=SEARCH+FACTORY=in+SKIPLIST=1+QBE.EQ.id=3747065" TargetMode="External"/><Relationship Id="rId40" Type="http://schemas.openxmlformats.org/officeDocument/2006/relationships/hyperlink" Target="http://s460-helpdesk/CAisd/pdmweb.exe?OP=SEARCH+FACTORY=in+SKIPLIST=1+QBE.EQ.id=3747481" TargetMode="External"/><Relationship Id="rId45" Type="http://schemas.openxmlformats.org/officeDocument/2006/relationships/hyperlink" Target="http://s460-helpdesk/CAisd/pdmweb.exe?OP=SEARCH+FACTORY=in+SKIPLIST=1+QBE.EQ.id=3747476" TargetMode="External"/><Relationship Id="rId53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47450" TargetMode="External"/><Relationship Id="rId19" Type="http://schemas.openxmlformats.org/officeDocument/2006/relationships/hyperlink" Target="http://s460-helpdesk/CAisd/pdmweb.exe?OP=SEARCH+FACTORY=in+SKIPLIST=1+QBE.EQ.id=3747441" TargetMode="External"/><Relationship Id="rId31" Type="http://schemas.openxmlformats.org/officeDocument/2006/relationships/hyperlink" Target="http://s460-helpdesk/CAisd/pdmweb.exe?OP=SEARCH+FACTORY=in+SKIPLIST=1+QBE.EQ.id=3747283" TargetMode="External"/><Relationship Id="rId44" Type="http://schemas.openxmlformats.org/officeDocument/2006/relationships/hyperlink" Target="http://s460-helpdesk/CAisd/pdmweb.exe?OP=SEARCH+FACTORY=in+SKIPLIST=1+QBE.EQ.id=3747477" TargetMode="External"/><Relationship Id="rId52" Type="http://schemas.openxmlformats.org/officeDocument/2006/relationships/hyperlink" Target="http://s460-helpdesk/CAisd/pdmweb.exe?OP=SEARCH+FACTORY=in+SKIPLIST=1+QBE.EQ.id=374746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7451" TargetMode="External"/><Relationship Id="rId14" Type="http://schemas.openxmlformats.org/officeDocument/2006/relationships/hyperlink" Target="http://s460-helpdesk/CAisd/pdmweb.exe?OP=SEARCH+FACTORY=in+SKIPLIST=1+QBE.EQ.id=3747446" TargetMode="External"/><Relationship Id="rId22" Type="http://schemas.openxmlformats.org/officeDocument/2006/relationships/hyperlink" Target="http://s460-helpdesk/CAisd/pdmweb.exe?OP=SEARCH+FACTORY=in+SKIPLIST=1+QBE.EQ.id=3747433" TargetMode="External"/><Relationship Id="rId27" Type="http://schemas.openxmlformats.org/officeDocument/2006/relationships/hyperlink" Target="http://s460-helpdesk/CAisd/pdmweb.exe?OP=SEARCH+FACTORY=in+SKIPLIST=1+QBE.EQ.id=3747304" TargetMode="External"/><Relationship Id="rId30" Type="http://schemas.openxmlformats.org/officeDocument/2006/relationships/hyperlink" Target="http://s460-helpdesk/CAisd/pdmweb.exe?OP=SEARCH+FACTORY=in+SKIPLIST=1+QBE.EQ.id=3747286" TargetMode="External"/><Relationship Id="rId35" Type="http://schemas.openxmlformats.org/officeDocument/2006/relationships/hyperlink" Target="http://s460-helpdesk/CAisd/pdmweb.exe?OP=SEARCH+FACTORY=in+SKIPLIST=1+QBE.EQ.id=3747184" TargetMode="External"/><Relationship Id="rId43" Type="http://schemas.openxmlformats.org/officeDocument/2006/relationships/hyperlink" Target="http://s460-helpdesk/CAisd/pdmweb.exe?OP=SEARCH+FACTORY=in+SKIPLIST=1+QBE.EQ.id=3747478" TargetMode="External"/><Relationship Id="rId48" Type="http://schemas.openxmlformats.org/officeDocument/2006/relationships/hyperlink" Target="http://s460-helpdesk/CAisd/pdmweb.exe?OP=SEARCH+FACTORY=in+SKIPLIST=1+QBE.EQ.id=3747471" TargetMode="External"/><Relationship Id="rId8" Type="http://schemas.openxmlformats.org/officeDocument/2006/relationships/hyperlink" Target="http://s460-helpdesk/CAisd/pdmweb.exe?OP=SEARCH+FACTORY=in+SKIPLIST=1+QBE.EQ.id=3747452" TargetMode="External"/><Relationship Id="rId51" Type="http://schemas.openxmlformats.org/officeDocument/2006/relationships/hyperlink" Target="http://s460-helpdesk/CAisd/pdmweb.exe?OP=SEARCH+FACTORY=in+SKIPLIST=1+QBE.EQ.id=374746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47448" TargetMode="External"/><Relationship Id="rId17" Type="http://schemas.openxmlformats.org/officeDocument/2006/relationships/hyperlink" Target="http://s460-helpdesk/CAisd/pdmweb.exe?OP=SEARCH+FACTORY=in+SKIPLIST=1+QBE.EQ.id=3747443" TargetMode="External"/><Relationship Id="rId25" Type="http://schemas.openxmlformats.org/officeDocument/2006/relationships/hyperlink" Target="http://s460-helpdesk/CAisd/pdmweb.exe?OP=SEARCH+FACTORY=in+SKIPLIST=1+QBE.EQ.id=3747343" TargetMode="External"/><Relationship Id="rId33" Type="http://schemas.openxmlformats.org/officeDocument/2006/relationships/hyperlink" Target="http://s460-helpdesk/CAisd/pdmweb.exe?OP=SEARCH+FACTORY=in+SKIPLIST=1+QBE.EQ.id=3747250" TargetMode="External"/><Relationship Id="rId38" Type="http://schemas.openxmlformats.org/officeDocument/2006/relationships/hyperlink" Target="http://s460-helpdesk/CAisd/pdmweb.exe?OP=SEARCH+FACTORY=in+SKIPLIST=1+QBE.EQ.id=3747483" TargetMode="External"/><Relationship Id="rId46" Type="http://schemas.openxmlformats.org/officeDocument/2006/relationships/hyperlink" Target="http://s460-helpdesk/CAisd/pdmweb.exe?OP=SEARCH+FACTORY=in+SKIPLIST=1+QBE.EQ.id=3747474" TargetMode="External"/><Relationship Id="rId20" Type="http://schemas.openxmlformats.org/officeDocument/2006/relationships/hyperlink" Target="http://s460-helpdesk/CAisd/pdmweb.exe?OP=SEARCH+FACTORY=in+SKIPLIST=1+QBE.EQ.id=3747435" TargetMode="External"/><Relationship Id="rId41" Type="http://schemas.openxmlformats.org/officeDocument/2006/relationships/hyperlink" Target="http://s460-helpdesk/CAisd/pdmweb.exe?OP=SEARCH+FACTORY=in+SKIPLIST=1+QBE.EQ.id=3747480" TargetMode="External"/><Relationship Id="rId54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47445" TargetMode="External"/><Relationship Id="rId23" Type="http://schemas.openxmlformats.org/officeDocument/2006/relationships/hyperlink" Target="http://s460-helpdesk/CAisd/pdmweb.exe?OP=SEARCH+FACTORY=in+SKIPLIST=1+QBE.EQ.id=3747428" TargetMode="External"/><Relationship Id="rId28" Type="http://schemas.openxmlformats.org/officeDocument/2006/relationships/hyperlink" Target="http://s460-helpdesk/CAisd/pdmweb.exe?OP=SEARCH+FACTORY=in+SKIPLIST=1+QBE.EQ.id=3747301" TargetMode="External"/><Relationship Id="rId36" Type="http://schemas.openxmlformats.org/officeDocument/2006/relationships/hyperlink" Target="http://s460-helpdesk/CAisd/pdmweb.exe?OP=SEARCH+FACTORY=in+SKIPLIST=1+QBE.EQ.id=3747080" TargetMode="External"/><Relationship Id="rId49" Type="http://schemas.openxmlformats.org/officeDocument/2006/relationships/hyperlink" Target="http://s460-helpdesk/CAisd/pdmweb.exe?OP=SEARCH+FACTORY=in+SKIPLIST=1+QBE.EQ.id=374747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5" priority="99428"/>
  </conditionalFormatting>
  <conditionalFormatting sqref="E3">
    <cfRule type="duplicateValues" dxfId="154" priority="121791"/>
  </conditionalFormatting>
  <conditionalFormatting sqref="E3">
    <cfRule type="duplicateValues" dxfId="153" priority="121792"/>
    <cfRule type="duplicateValues" dxfId="152" priority="121793"/>
  </conditionalFormatting>
  <conditionalFormatting sqref="E3">
    <cfRule type="duplicateValues" dxfId="151" priority="121794"/>
    <cfRule type="duplicateValues" dxfId="150" priority="121795"/>
    <cfRule type="duplicateValues" dxfId="149" priority="121796"/>
    <cfRule type="duplicateValues" dxfId="148" priority="121797"/>
  </conditionalFormatting>
  <conditionalFormatting sqref="B3">
    <cfRule type="duplicateValues" dxfId="147" priority="121798"/>
  </conditionalFormatting>
  <conditionalFormatting sqref="E4">
    <cfRule type="duplicateValues" dxfId="146" priority="143"/>
  </conditionalFormatting>
  <conditionalFormatting sqref="E4">
    <cfRule type="duplicateValues" dxfId="145" priority="140"/>
    <cfRule type="duplicateValues" dxfId="144" priority="141"/>
    <cfRule type="duplicateValues" dxfId="143" priority="142"/>
  </conditionalFormatting>
  <conditionalFormatting sqref="E4">
    <cfRule type="duplicateValues" dxfId="142" priority="139"/>
  </conditionalFormatting>
  <conditionalFormatting sqref="E4">
    <cfRule type="duplicateValues" dxfId="141" priority="136"/>
    <cfRule type="duplicateValues" dxfId="140" priority="137"/>
    <cfRule type="duplicateValues" dxfId="139" priority="138"/>
  </conditionalFormatting>
  <conditionalFormatting sqref="B4">
    <cfRule type="duplicateValues" dxfId="138" priority="135"/>
  </conditionalFormatting>
  <conditionalFormatting sqref="E4">
    <cfRule type="duplicateValues" dxfId="137" priority="134"/>
  </conditionalFormatting>
  <conditionalFormatting sqref="B5">
    <cfRule type="duplicateValues" dxfId="136" priority="118"/>
  </conditionalFormatting>
  <conditionalFormatting sqref="E5">
    <cfRule type="duplicateValues" dxfId="135" priority="117"/>
  </conditionalFormatting>
  <conditionalFormatting sqref="E5">
    <cfRule type="duplicateValues" dxfId="134" priority="114"/>
    <cfRule type="duplicateValues" dxfId="133" priority="115"/>
    <cfRule type="duplicateValues" dxfId="132" priority="116"/>
  </conditionalFormatting>
  <conditionalFormatting sqref="E5">
    <cfRule type="duplicateValues" dxfId="131" priority="113"/>
  </conditionalFormatting>
  <conditionalFormatting sqref="E5">
    <cfRule type="duplicateValues" dxfId="130" priority="110"/>
    <cfRule type="duplicateValues" dxfId="129" priority="111"/>
    <cfRule type="duplicateValues" dxfId="128" priority="112"/>
  </conditionalFormatting>
  <conditionalFormatting sqref="E5">
    <cfRule type="duplicateValues" dxfId="127" priority="109"/>
  </conditionalFormatting>
  <conditionalFormatting sqref="E7">
    <cfRule type="duplicateValues" dxfId="126" priority="62"/>
  </conditionalFormatting>
  <conditionalFormatting sqref="E7">
    <cfRule type="duplicateValues" dxfId="125" priority="60"/>
    <cfRule type="duplicateValues" dxfId="124" priority="61"/>
  </conditionalFormatting>
  <conditionalFormatting sqref="E7">
    <cfRule type="duplicateValues" dxfId="123" priority="57"/>
    <cfRule type="duplicateValues" dxfId="122" priority="58"/>
    <cfRule type="duplicateValues" dxfId="121" priority="59"/>
  </conditionalFormatting>
  <conditionalFormatting sqref="E7">
    <cfRule type="duplicateValues" dxfId="120" priority="53"/>
    <cfRule type="duplicateValues" dxfId="119" priority="54"/>
    <cfRule type="duplicateValues" dxfId="118" priority="55"/>
    <cfRule type="duplicateValues" dxfId="117" priority="56"/>
  </conditionalFormatting>
  <conditionalFormatting sqref="B7">
    <cfRule type="duplicateValues" dxfId="116" priority="52"/>
  </conditionalFormatting>
  <conditionalFormatting sqref="B7">
    <cfRule type="duplicateValues" dxfId="115" priority="50"/>
    <cfRule type="duplicateValues" dxfId="114" priority="51"/>
  </conditionalFormatting>
  <conditionalFormatting sqref="E8">
    <cfRule type="duplicateValues" dxfId="113" priority="49"/>
  </conditionalFormatting>
  <conditionalFormatting sqref="E8">
    <cfRule type="duplicateValues" dxfId="112" priority="48"/>
  </conditionalFormatting>
  <conditionalFormatting sqref="B8">
    <cfRule type="duplicateValues" dxfId="111" priority="47"/>
  </conditionalFormatting>
  <conditionalFormatting sqref="E8">
    <cfRule type="duplicateValues" dxfId="110" priority="46"/>
  </conditionalFormatting>
  <conditionalFormatting sqref="B8">
    <cfRule type="duplicateValues" dxfId="109" priority="45"/>
  </conditionalFormatting>
  <conditionalFormatting sqref="E8">
    <cfRule type="duplicateValues" dxfId="108" priority="44"/>
  </conditionalFormatting>
  <conditionalFormatting sqref="E9">
    <cfRule type="duplicateValues" dxfId="107" priority="33"/>
    <cfRule type="duplicateValues" dxfId="106" priority="34"/>
    <cfRule type="duplicateValues" dxfId="105" priority="35"/>
    <cfRule type="duplicateValues" dxfId="104" priority="36"/>
  </conditionalFormatting>
  <conditionalFormatting sqref="B9">
    <cfRule type="duplicateValues" dxfId="103" priority="130254"/>
  </conditionalFormatting>
  <conditionalFormatting sqref="E6">
    <cfRule type="duplicateValues" dxfId="102" priority="130256"/>
  </conditionalFormatting>
  <conditionalFormatting sqref="B6">
    <cfRule type="duplicateValues" dxfId="101" priority="130257"/>
  </conditionalFormatting>
  <conditionalFormatting sqref="B6">
    <cfRule type="duplicateValues" dxfId="100" priority="130258"/>
    <cfRule type="duplicateValues" dxfId="99" priority="130259"/>
    <cfRule type="duplicateValues" dxfId="98" priority="130260"/>
  </conditionalFormatting>
  <conditionalFormatting sqref="E6">
    <cfRule type="duplicateValues" dxfId="97" priority="130261"/>
    <cfRule type="duplicateValues" dxfId="96" priority="130262"/>
  </conditionalFormatting>
  <conditionalFormatting sqref="E6">
    <cfRule type="duplicateValues" dxfId="95" priority="130263"/>
    <cfRule type="duplicateValues" dxfId="94" priority="130264"/>
    <cfRule type="duplicateValues" dxfId="93" priority="130265"/>
  </conditionalFormatting>
  <conditionalFormatting sqref="E6">
    <cfRule type="duplicateValues" dxfId="92" priority="130266"/>
    <cfRule type="duplicateValues" dxfId="91" priority="130267"/>
    <cfRule type="duplicateValues" dxfId="90" priority="130268"/>
    <cfRule type="duplicateValues" dxfId="89" priority="130269"/>
  </conditionalFormatting>
  <conditionalFormatting sqref="B10">
    <cfRule type="duplicateValues" dxfId="88" priority="148812"/>
  </conditionalFormatting>
  <conditionalFormatting sqref="E10">
    <cfRule type="duplicateValues" dxfId="87" priority="148813"/>
  </conditionalFormatting>
  <conditionalFormatting sqref="E11:E12">
    <cfRule type="duplicateValues" dxfId="86" priority="26"/>
  </conditionalFormatting>
  <conditionalFormatting sqref="E11:E12">
    <cfRule type="duplicateValues" dxfId="85" priority="25"/>
  </conditionalFormatting>
  <conditionalFormatting sqref="E11:E12">
    <cfRule type="duplicateValues" dxfId="84" priority="23"/>
    <cfRule type="duplicateValues" dxfId="83" priority="24"/>
  </conditionalFormatting>
  <conditionalFormatting sqref="E11:E12">
    <cfRule type="duplicateValues" dxfId="82" priority="20"/>
    <cfRule type="duplicateValues" dxfId="81" priority="21"/>
    <cfRule type="duplicateValues" dxfId="80" priority="22"/>
  </conditionalFormatting>
  <conditionalFormatting sqref="B11:B12">
    <cfRule type="duplicateValues" dxfId="79" priority="18"/>
    <cfRule type="duplicateValues" dxfId="78" priority="19"/>
  </conditionalFormatting>
  <conditionalFormatting sqref="B11:B12">
    <cfRule type="duplicateValues" dxfId="77" priority="17"/>
  </conditionalFormatting>
  <conditionalFormatting sqref="B11:B12">
    <cfRule type="duplicateValues" dxfId="76" priority="14"/>
    <cfRule type="duplicateValues" dxfId="75" priority="15"/>
    <cfRule type="duplicateValues" dxfId="74" priority="16"/>
  </conditionalFormatting>
  <conditionalFormatting sqref="E13">
    <cfRule type="duplicateValues" dxfId="73" priority="13"/>
  </conditionalFormatting>
  <conditionalFormatting sqref="E13">
    <cfRule type="duplicateValues" dxfId="72" priority="12"/>
  </conditionalFormatting>
  <conditionalFormatting sqref="E13">
    <cfRule type="duplicateValues" dxfId="71" priority="10"/>
    <cfRule type="duplicateValues" dxfId="70" priority="11"/>
  </conditionalFormatting>
  <conditionalFormatting sqref="E13">
    <cfRule type="duplicateValues" dxfId="69" priority="7"/>
    <cfRule type="duplicateValues" dxfId="68" priority="8"/>
    <cfRule type="duplicateValues" dxfId="67" priority="9"/>
  </conditionalFormatting>
  <conditionalFormatting sqref="B13">
    <cfRule type="duplicateValues" dxfId="66" priority="5"/>
    <cfRule type="duplicateValues" dxfId="65" priority="6"/>
  </conditionalFormatting>
  <conditionalFormatting sqref="B13">
    <cfRule type="duplicateValues" dxfId="64" priority="4"/>
  </conditionalFormatting>
  <conditionalFormatting sqref="B13">
    <cfRule type="duplicateValues" dxfId="63" priority="1"/>
    <cfRule type="duplicateValues" dxfId="62" priority="2"/>
    <cfRule type="duplicateValues" dxfId="6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1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0" priority="12"/>
  </conditionalFormatting>
  <conditionalFormatting sqref="B1:B810 B823:B1048576">
    <cfRule type="duplicateValues" dxfId="59" priority="11"/>
  </conditionalFormatting>
  <conditionalFormatting sqref="A811:A814">
    <cfRule type="duplicateValues" dxfId="58" priority="10"/>
  </conditionalFormatting>
  <conditionalFormatting sqref="B811:B814">
    <cfRule type="duplicateValues" dxfId="57" priority="9"/>
  </conditionalFormatting>
  <conditionalFormatting sqref="A823:A1048576 A1:A814">
    <cfRule type="duplicateValues" dxfId="56" priority="8"/>
  </conditionalFormatting>
  <conditionalFormatting sqref="A815:A821">
    <cfRule type="duplicateValues" dxfId="55" priority="7"/>
  </conditionalFormatting>
  <conditionalFormatting sqref="B815:B821">
    <cfRule type="duplicateValues" dxfId="54" priority="6"/>
  </conditionalFormatting>
  <conditionalFormatting sqref="A815:A821">
    <cfRule type="duplicateValues" dxfId="53" priority="5"/>
  </conditionalFormatting>
  <conditionalFormatting sqref="A822">
    <cfRule type="duplicateValues" dxfId="52" priority="4"/>
  </conditionalFormatting>
  <conditionalFormatting sqref="A822">
    <cfRule type="duplicateValues" dxfId="51" priority="2"/>
  </conditionalFormatting>
  <conditionalFormatting sqref="B822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023561"/>
  <sheetViews>
    <sheetView tabSelected="1" topLeftCell="M1" zoomScale="84" zoomScaleNormal="84" workbookViewId="0">
      <pane ySplit="4" topLeftCell="A235" activePane="bottomLeft" state="frozen"/>
      <selection pane="bottomLeft" activeCell="O253" sqref="O25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2634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7" t="str">
        <f>VLOOKUP(E5,'LISTADO ATM'!$A$2:$C$901,3,0)</f>
        <v>DISTRITO NACIONAL</v>
      </c>
      <c r="B5" s="139">
        <v>3336032435</v>
      </c>
      <c r="C5" s="94">
        <v>44460.393321759257</v>
      </c>
      <c r="D5" s="94" t="s">
        <v>2440</v>
      </c>
      <c r="E5" s="136">
        <v>818</v>
      </c>
      <c r="F5" s="137" t="str">
        <f>VLOOKUP(E5,VIP!$A$2:$O16197,2,0)</f>
        <v>DRBR818</v>
      </c>
      <c r="G5" s="137" t="str">
        <f>VLOOKUP(E5,'LISTADO ATM'!$A$2:$B$900,2,0)</f>
        <v xml:space="preserve">ATM Juridicción Inmobiliaria </v>
      </c>
      <c r="H5" s="137" t="str">
        <f>VLOOKUP(E5,VIP!$A$2:$O21158,7,FALSE)</f>
        <v>No</v>
      </c>
      <c r="I5" s="137" t="str">
        <f>VLOOKUP(E5,VIP!$A$2:$O13123,8,FALSE)</f>
        <v>No</v>
      </c>
      <c r="J5" s="137" t="str">
        <f>VLOOKUP(E5,VIP!$A$2:$O13073,8,FALSE)</f>
        <v>No</v>
      </c>
      <c r="K5" s="137" t="str">
        <f>VLOOKUP(E5,VIP!$A$2:$O16647,6,0)</f>
        <v>NO</v>
      </c>
      <c r="L5" s="138" t="s">
        <v>2625</v>
      </c>
      <c r="M5" s="93" t="s">
        <v>2437</v>
      </c>
      <c r="N5" s="93" t="s">
        <v>2635</v>
      </c>
      <c r="O5" s="137" t="s">
        <v>2444</v>
      </c>
      <c r="P5" s="138"/>
      <c r="Q5" s="134" t="s">
        <v>2625</v>
      </c>
    </row>
    <row r="6" spans="1:17" s="119" customFormat="1" ht="21" customHeight="1" x14ac:dyDescent="0.25">
      <c r="A6" s="137" t="str">
        <f>VLOOKUP(E6,'LISTADO ATM'!$A$2:$C$901,3,0)</f>
        <v>DISTRITO NACIONAL</v>
      </c>
      <c r="B6" s="139">
        <v>3336034610</v>
      </c>
      <c r="C6" s="94">
        <v>44461.596608796295</v>
      </c>
      <c r="D6" s="94" t="s">
        <v>2174</v>
      </c>
      <c r="E6" s="136">
        <v>239</v>
      </c>
      <c r="F6" s="137" t="str">
        <f>VLOOKUP(E6,VIP!$A$2:$O16294,2,0)</f>
        <v>DRBR239</v>
      </c>
      <c r="G6" s="137" t="str">
        <f>VLOOKUP(E6,'LISTADO ATM'!$A$2:$B$900,2,0)</f>
        <v xml:space="preserve">ATM Autobanco Charles de Gaulle </v>
      </c>
      <c r="H6" s="137" t="str">
        <f>VLOOKUP(E6,VIP!$A$2:$O21255,7,FALSE)</f>
        <v>Si</v>
      </c>
      <c r="I6" s="137" t="str">
        <f>VLOOKUP(E6,VIP!$A$2:$O13220,8,FALSE)</f>
        <v>Si</v>
      </c>
      <c r="J6" s="137" t="str">
        <f>VLOOKUP(E6,VIP!$A$2:$O13170,8,FALSE)</f>
        <v>Si</v>
      </c>
      <c r="K6" s="137" t="str">
        <f>VLOOKUP(E6,VIP!$A$2:$O16744,6,0)</f>
        <v>SI</v>
      </c>
      <c r="L6" s="138" t="s">
        <v>2455</v>
      </c>
      <c r="M6" s="93" t="s">
        <v>2437</v>
      </c>
      <c r="N6" s="93" t="s">
        <v>2627</v>
      </c>
      <c r="O6" s="137" t="s">
        <v>2445</v>
      </c>
      <c r="P6" s="138"/>
      <c r="Q6" s="134" t="s">
        <v>2455</v>
      </c>
    </row>
    <row r="7" spans="1:17" s="119" customFormat="1" ht="21" customHeight="1" x14ac:dyDescent="0.25">
      <c r="A7" s="137" t="str">
        <f>VLOOKUP(E7,'LISTADO ATM'!$A$2:$C$901,3,0)</f>
        <v>DISTRITO NACIONAL</v>
      </c>
      <c r="B7" s="139">
        <v>3336035126</v>
      </c>
      <c r="C7" s="94">
        <v>44461.906539351854</v>
      </c>
      <c r="D7" s="94" t="s">
        <v>2174</v>
      </c>
      <c r="E7" s="136">
        <v>194</v>
      </c>
      <c r="F7" s="137" t="str">
        <f>VLOOKUP(E7,VIP!$A$2:$O16149,2,0)</f>
        <v>DRBR194</v>
      </c>
      <c r="G7" s="137" t="str">
        <f>VLOOKUP(E7,'LISTADO ATM'!$A$2:$B$900,2,0)</f>
        <v xml:space="preserve">ATM UNP Pantoja </v>
      </c>
      <c r="H7" s="137" t="str">
        <f>VLOOKUP(E7,VIP!$A$2:$O21110,7,FALSE)</f>
        <v>Si</v>
      </c>
      <c r="I7" s="137" t="str">
        <f>VLOOKUP(E7,VIP!$A$2:$O13075,8,FALSE)</f>
        <v>No</v>
      </c>
      <c r="J7" s="137" t="str">
        <f>VLOOKUP(E7,VIP!$A$2:$O13025,8,FALSE)</f>
        <v>No</v>
      </c>
      <c r="K7" s="137" t="str">
        <f>VLOOKUP(E7,VIP!$A$2:$O16599,6,0)</f>
        <v>NO</v>
      </c>
      <c r="L7" s="138" t="s">
        <v>2212</v>
      </c>
      <c r="M7" s="93" t="s">
        <v>2437</v>
      </c>
      <c r="N7" s="93" t="s">
        <v>2443</v>
      </c>
      <c r="O7" s="137" t="s">
        <v>2445</v>
      </c>
      <c r="P7" s="138"/>
      <c r="Q7" s="134" t="s">
        <v>2212</v>
      </c>
    </row>
    <row r="8" spans="1:17" s="119" customFormat="1" ht="21" hidden="1" customHeight="1" x14ac:dyDescent="0.25">
      <c r="A8" s="137" t="str">
        <f>VLOOKUP(E8,'LISTADO ATM'!$A$2:$C$901,3,0)</f>
        <v>DISTRITO NACIONAL</v>
      </c>
      <c r="B8" s="139">
        <v>3336035147</v>
      </c>
      <c r="C8" s="94">
        <v>44462.062708333331</v>
      </c>
      <c r="D8" s="94" t="s">
        <v>2174</v>
      </c>
      <c r="E8" s="136">
        <v>458</v>
      </c>
      <c r="F8" s="137" t="str">
        <f>VLOOKUP(E8,VIP!$A$2:$O16299,2,0)</f>
        <v>DRBR458</v>
      </c>
      <c r="G8" s="137" t="str">
        <f>VLOOKUP(E8,'LISTADO ATM'!$A$2:$B$900,2,0)</f>
        <v>ATM Hospital Dario Contreras</v>
      </c>
      <c r="H8" s="137" t="str">
        <f>VLOOKUP(E8,VIP!$A$2:$O21260,7,FALSE)</f>
        <v>Si</v>
      </c>
      <c r="I8" s="137" t="str">
        <f>VLOOKUP(E8,VIP!$A$2:$O13225,8,FALSE)</f>
        <v>Si</v>
      </c>
      <c r="J8" s="137" t="str">
        <f>VLOOKUP(E8,VIP!$A$2:$O13175,8,FALSE)</f>
        <v>Si</v>
      </c>
      <c r="K8" s="137" t="str">
        <f>VLOOKUP(E8,VIP!$A$2:$O16749,6,0)</f>
        <v>NO</v>
      </c>
      <c r="L8" s="138" t="s">
        <v>2455</v>
      </c>
      <c r="M8" s="141" t="s">
        <v>2530</v>
      </c>
      <c r="N8" s="93" t="s">
        <v>2443</v>
      </c>
      <c r="O8" s="137" t="s">
        <v>2445</v>
      </c>
      <c r="P8" s="138"/>
      <c r="Q8" s="236" t="s">
        <v>2703</v>
      </c>
    </row>
    <row r="9" spans="1:17" s="119" customFormat="1" ht="21" hidden="1" customHeight="1" x14ac:dyDescent="0.25">
      <c r="A9" s="137" t="str">
        <f>VLOOKUP(E9,'LISTADO ATM'!$A$2:$C$901,3,0)</f>
        <v>DISTRITO NACIONAL</v>
      </c>
      <c r="B9" s="139">
        <v>3336035700</v>
      </c>
      <c r="C9" s="94">
        <v>44462.467581018522</v>
      </c>
      <c r="D9" s="94" t="s">
        <v>2440</v>
      </c>
      <c r="E9" s="136">
        <v>620</v>
      </c>
      <c r="F9" s="137" t="str">
        <f>VLOOKUP(E9,VIP!$A$2:$O16207,2,0)</f>
        <v>DRBR620</v>
      </c>
      <c r="G9" s="137" t="str">
        <f>VLOOKUP(E9,'LISTADO ATM'!$A$2:$B$900,2,0)</f>
        <v xml:space="preserve">ATM Ministerio de Medio Ambiente </v>
      </c>
      <c r="H9" s="137" t="str">
        <f>VLOOKUP(E9,VIP!$A$2:$O21168,7,FALSE)</f>
        <v>Si</v>
      </c>
      <c r="I9" s="137" t="str">
        <f>VLOOKUP(E9,VIP!$A$2:$O13133,8,FALSE)</f>
        <v>No</v>
      </c>
      <c r="J9" s="137" t="str">
        <f>VLOOKUP(E9,VIP!$A$2:$O13083,8,FALSE)</f>
        <v>No</v>
      </c>
      <c r="K9" s="137" t="str">
        <f>VLOOKUP(E9,VIP!$A$2:$O16657,6,0)</f>
        <v>NO</v>
      </c>
      <c r="L9" s="138" t="s">
        <v>2433</v>
      </c>
      <c r="M9" s="141" t="s">
        <v>2530</v>
      </c>
      <c r="N9" s="93" t="s">
        <v>2635</v>
      </c>
      <c r="O9" s="137" t="s">
        <v>2444</v>
      </c>
      <c r="P9" s="138"/>
      <c r="Q9" s="236" t="s">
        <v>2703</v>
      </c>
    </row>
    <row r="10" spans="1:17" s="119" customFormat="1" ht="21" customHeight="1" x14ac:dyDescent="0.25">
      <c r="A10" s="137" t="str">
        <f>VLOOKUP(E10,'LISTADO ATM'!$A$2:$C$901,3,0)</f>
        <v>DISTRITO NACIONAL</v>
      </c>
      <c r="B10" s="139">
        <v>3336035837</v>
      </c>
      <c r="C10" s="94">
        <v>44462.512280092589</v>
      </c>
      <c r="D10" s="94" t="s">
        <v>2174</v>
      </c>
      <c r="E10" s="136">
        <v>686</v>
      </c>
      <c r="F10" s="137" t="str">
        <f>VLOOKUP(E10,VIP!$A$2:$O16179,2,0)</f>
        <v>DRBR686</v>
      </c>
      <c r="G10" s="137" t="str">
        <f>VLOOKUP(E10,'LISTADO ATM'!$A$2:$B$900,2,0)</f>
        <v>ATM Autoservicio Oficina Máximo Gómez</v>
      </c>
      <c r="H10" s="137" t="str">
        <f>VLOOKUP(E10,VIP!$A$2:$O21140,7,FALSE)</f>
        <v>Si</v>
      </c>
      <c r="I10" s="137" t="str">
        <f>VLOOKUP(E10,VIP!$A$2:$O13105,8,FALSE)</f>
        <v>Si</v>
      </c>
      <c r="J10" s="137" t="str">
        <f>VLOOKUP(E10,VIP!$A$2:$O13055,8,FALSE)</f>
        <v>Si</v>
      </c>
      <c r="K10" s="137" t="str">
        <f>VLOOKUP(E10,VIP!$A$2:$O16629,6,0)</f>
        <v>NO</v>
      </c>
      <c r="L10" s="138" t="s">
        <v>2629</v>
      </c>
      <c r="M10" s="141" t="s">
        <v>2437</v>
      </c>
      <c r="N10" s="93" t="s">
        <v>2627</v>
      </c>
      <c r="O10" s="137" t="s">
        <v>2445</v>
      </c>
      <c r="P10" s="138"/>
      <c r="Q10" s="134" t="s">
        <v>2629</v>
      </c>
    </row>
    <row r="11" spans="1:17" s="119" customFormat="1" ht="21" hidden="1" customHeight="1" x14ac:dyDescent="0.25">
      <c r="A11" s="137" t="str">
        <f>VLOOKUP(E11,'LISTADO ATM'!$A$2:$C$901,3,0)</f>
        <v>NORTE</v>
      </c>
      <c r="B11" s="139">
        <v>3336035844</v>
      </c>
      <c r="C11" s="94">
        <v>44462.515370370369</v>
      </c>
      <c r="D11" s="94" t="s">
        <v>2175</v>
      </c>
      <c r="E11" s="136">
        <v>668</v>
      </c>
      <c r="F11" s="137" t="str">
        <f>VLOOKUP(E11,VIP!$A$2:$O16176,2,0)</f>
        <v>DRBR668</v>
      </c>
      <c r="G11" s="137" t="str">
        <f>VLOOKUP(E11,'LISTADO ATM'!$A$2:$B$900,2,0)</f>
        <v>ATM Hospital HEMMI (Santiago)</v>
      </c>
      <c r="H11" s="137" t="str">
        <f>VLOOKUP(E11,VIP!$A$2:$O21137,7,FALSE)</f>
        <v>N/A</v>
      </c>
      <c r="I11" s="137" t="str">
        <f>VLOOKUP(E11,VIP!$A$2:$O13102,8,FALSE)</f>
        <v>N/A</v>
      </c>
      <c r="J11" s="137" t="str">
        <f>VLOOKUP(E11,VIP!$A$2:$O13052,8,FALSE)</f>
        <v>N/A</v>
      </c>
      <c r="K11" s="137" t="str">
        <f>VLOOKUP(E11,VIP!$A$2:$O16626,6,0)</f>
        <v>N/A</v>
      </c>
      <c r="L11" s="138" t="s">
        <v>2629</v>
      </c>
      <c r="M11" s="141" t="s">
        <v>2530</v>
      </c>
      <c r="N11" s="93" t="s">
        <v>2443</v>
      </c>
      <c r="O11" s="137" t="s">
        <v>2628</v>
      </c>
      <c r="P11" s="138"/>
      <c r="Q11" s="236" t="s">
        <v>2703</v>
      </c>
    </row>
    <row r="12" spans="1:17" s="119" customFormat="1" ht="21" customHeight="1" x14ac:dyDescent="0.25">
      <c r="A12" s="137" t="str">
        <f>VLOOKUP(E12,'LISTADO ATM'!$A$2:$C$901,3,0)</f>
        <v>DISTRITO NACIONAL</v>
      </c>
      <c r="B12" s="139">
        <v>3336035911</v>
      </c>
      <c r="C12" s="94">
        <v>44462.566307870373</v>
      </c>
      <c r="D12" s="94" t="s">
        <v>2174</v>
      </c>
      <c r="E12" s="136">
        <v>710</v>
      </c>
      <c r="F12" s="137" t="str">
        <f>VLOOKUP(E12,VIP!$A$2:$O16180,2,0)</f>
        <v>DRBR506</v>
      </c>
      <c r="G12" s="137" t="str">
        <f>VLOOKUP(E12,'LISTADO ATM'!$A$2:$B$900,2,0)</f>
        <v xml:space="preserve">ATM S/M Soberano </v>
      </c>
      <c r="H12" s="137" t="str">
        <f>VLOOKUP(E12,VIP!$A$2:$O21141,7,FALSE)</f>
        <v>Si</v>
      </c>
      <c r="I12" s="137" t="str">
        <f>VLOOKUP(E12,VIP!$A$2:$O13106,8,FALSE)</f>
        <v>Si</v>
      </c>
      <c r="J12" s="137" t="str">
        <f>VLOOKUP(E12,VIP!$A$2:$O13056,8,FALSE)</f>
        <v>Si</v>
      </c>
      <c r="K12" s="137" t="str">
        <f>VLOOKUP(E12,VIP!$A$2:$O16630,6,0)</f>
        <v>NO</v>
      </c>
      <c r="L12" s="138" t="s">
        <v>2629</v>
      </c>
      <c r="M12" s="141" t="s">
        <v>2437</v>
      </c>
      <c r="N12" s="93" t="s">
        <v>2627</v>
      </c>
      <c r="O12" s="137" t="s">
        <v>2445</v>
      </c>
      <c r="P12" s="138"/>
      <c r="Q12" s="134" t="s">
        <v>2629</v>
      </c>
    </row>
    <row r="13" spans="1:17" s="119" customFormat="1" ht="21" hidden="1" customHeight="1" x14ac:dyDescent="0.25">
      <c r="A13" s="137" t="str">
        <f>VLOOKUP(E13,'LISTADO ATM'!$A$2:$C$901,3,0)</f>
        <v>DISTRITO NACIONAL</v>
      </c>
      <c r="B13" s="139">
        <v>3336035936</v>
      </c>
      <c r="C13" s="94">
        <v>44462.587731481479</v>
      </c>
      <c r="D13" s="94" t="s">
        <v>2174</v>
      </c>
      <c r="E13" s="136">
        <v>685</v>
      </c>
      <c r="F13" s="137" t="str">
        <f>VLOOKUP(E13,VIP!$A$2:$O16178,2,0)</f>
        <v>DRBR685</v>
      </c>
      <c r="G13" s="137" t="str">
        <f>VLOOKUP(E13,'LISTADO ATM'!$A$2:$B$900,2,0)</f>
        <v>ATM Autoservicio UASD</v>
      </c>
      <c r="H13" s="137" t="str">
        <f>VLOOKUP(E13,VIP!$A$2:$O21139,7,FALSE)</f>
        <v>NO</v>
      </c>
      <c r="I13" s="137" t="str">
        <f>VLOOKUP(E13,VIP!$A$2:$O13104,8,FALSE)</f>
        <v>SI</v>
      </c>
      <c r="J13" s="137" t="str">
        <f>VLOOKUP(E13,VIP!$A$2:$O13054,8,FALSE)</f>
        <v>SI</v>
      </c>
      <c r="K13" s="137" t="str">
        <f>VLOOKUP(E13,VIP!$A$2:$O16628,6,0)</f>
        <v>NO</v>
      </c>
      <c r="L13" s="138" t="s">
        <v>2629</v>
      </c>
      <c r="M13" s="141" t="s">
        <v>2530</v>
      </c>
      <c r="N13" s="93" t="s">
        <v>2627</v>
      </c>
      <c r="O13" s="137" t="s">
        <v>2445</v>
      </c>
      <c r="P13" s="138"/>
      <c r="Q13" s="236" t="s">
        <v>2703</v>
      </c>
    </row>
    <row r="14" spans="1:17" s="119" customFormat="1" ht="21" hidden="1" customHeight="1" x14ac:dyDescent="0.25">
      <c r="A14" s="137" t="str">
        <f>VLOOKUP(E14,'LISTADO ATM'!$A$2:$C$901,3,0)</f>
        <v>DISTRITO NACIONAL</v>
      </c>
      <c r="B14" s="139">
        <v>3336036175</v>
      </c>
      <c r="C14" s="94">
        <v>44462.668055555558</v>
      </c>
      <c r="D14" s="94" t="s">
        <v>2174</v>
      </c>
      <c r="E14" s="136">
        <v>43</v>
      </c>
      <c r="F14" s="137" t="str">
        <f>VLOOKUP(E14,VIP!$A$2:$O16290,2,0)</f>
        <v>DRBR043</v>
      </c>
      <c r="G14" s="137" t="str">
        <f>VLOOKUP(E14,'LISTADO ATM'!$A$2:$B$900,2,0)</f>
        <v xml:space="preserve">ATM Zona Franca San Isidro </v>
      </c>
      <c r="H14" s="137" t="str">
        <f>VLOOKUP(E14,VIP!$A$2:$O21251,7,FALSE)</f>
        <v>Si</v>
      </c>
      <c r="I14" s="137" t="str">
        <f>VLOOKUP(E14,VIP!$A$2:$O13216,8,FALSE)</f>
        <v>No</v>
      </c>
      <c r="J14" s="137" t="str">
        <f>VLOOKUP(E14,VIP!$A$2:$O13166,8,FALSE)</f>
        <v>No</v>
      </c>
      <c r="K14" s="137" t="str">
        <f>VLOOKUP(E14,VIP!$A$2:$O16740,6,0)</f>
        <v>NO</v>
      </c>
      <c r="L14" s="138" t="s">
        <v>2455</v>
      </c>
      <c r="M14" s="141" t="s">
        <v>2530</v>
      </c>
      <c r="N14" s="93" t="s">
        <v>2443</v>
      </c>
      <c r="O14" s="137" t="s">
        <v>2445</v>
      </c>
      <c r="P14" s="138"/>
      <c r="Q14" s="142">
        <v>44466.59652777778</v>
      </c>
    </row>
    <row r="15" spans="1:17" s="119" customFormat="1" ht="21" hidden="1" customHeight="1" x14ac:dyDescent="0.25">
      <c r="A15" s="137" t="str">
        <f>VLOOKUP(E15,'LISTADO ATM'!$A$2:$C$901,3,0)</f>
        <v>DISTRITO NACIONAL</v>
      </c>
      <c r="B15" s="139">
        <v>3336036213</v>
      </c>
      <c r="C15" s="94">
        <v>44462.668379629627</v>
      </c>
      <c r="D15" s="94" t="s">
        <v>2459</v>
      </c>
      <c r="E15" s="136">
        <v>24</v>
      </c>
      <c r="F15" s="137" t="str">
        <f>VLOOKUP(E15,VIP!$A$2:$O16228,2,0)</f>
        <v>DRBR024</v>
      </c>
      <c r="G15" s="137" t="str">
        <f>VLOOKUP(E15,'LISTADO ATM'!$A$2:$B$900,2,0)</f>
        <v xml:space="preserve">ATM Oficina Eusebio Manzueta </v>
      </c>
      <c r="H15" s="137" t="str">
        <f>VLOOKUP(E15,VIP!$A$2:$O21189,7,FALSE)</f>
        <v>No</v>
      </c>
      <c r="I15" s="137" t="str">
        <f>VLOOKUP(E15,VIP!$A$2:$O13154,8,FALSE)</f>
        <v>No</v>
      </c>
      <c r="J15" s="137" t="str">
        <f>VLOOKUP(E15,VIP!$A$2:$O13104,8,FALSE)</f>
        <v>No</v>
      </c>
      <c r="K15" s="137" t="str">
        <f>VLOOKUP(E15,VIP!$A$2:$O16678,6,0)</f>
        <v>NO</v>
      </c>
      <c r="L15" s="138" t="s">
        <v>2409</v>
      </c>
      <c r="M15" s="141" t="s">
        <v>2530</v>
      </c>
      <c r="N15" s="93" t="s">
        <v>2443</v>
      </c>
      <c r="O15" s="137" t="s">
        <v>2630</v>
      </c>
      <c r="P15" s="138"/>
      <c r="Q15" s="142">
        <v>44466.5</v>
      </c>
    </row>
    <row r="16" spans="1:17" s="119" customFormat="1" ht="21" hidden="1" customHeight="1" x14ac:dyDescent="0.25">
      <c r="A16" s="137" t="str">
        <f>VLOOKUP(E16,'LISTADO ATM'!$A$2:$C$901,3,0)</f>
        <v>DISTRITO NACIONAL</v>
      </c>
      <c r="B16" s="139">
        <v>3336036214</v>
      </c>
      <c r="C16" s="94">
        <v>44462.68550925926</v>
      </c>
      <c r="D16" s="94" t="s">
        <v>2459</v>
      </c>
      <c r="E16" s="136">
        <v>23</v>
      </c>
      <c r="F16" s="137" t="str">
        <f>VLOOKUP(E16,VIP!$A$2:$O16227,2,0)</f>
        <v>DRBR023</v>
      </c>
      <c r="G16" s="137" t="str">
        <f>VLOOKUP(E16,'LISTADO ATM'!$A$2:$B$900,2,0)</f>
        <v xml:space="preserve">ATM Oficina México </v>
      </c>
      <c r="H16" s="137" t="str">
        <f>VLOOKUP(E16,VIP!$A$2:$O21188,7,FALSE)</f>
        <v>Si</v>
      </c>
      <c r="I16" s="137" t="str">
        <f>VLOOKUP(E16,VIP!$A$2:$O13153,8,FALSE)</f>
        <v>Si</v>
      </c>
      <c r="J16" s="137" t="str">
        <f>VLOOKUP(E16,VIP!$A$2:$O13103,8,FALSE)</f>
        <v>Si</v>
      </c>
      <c r="K16" s="137" t="str">
        <f>VLOOKUP(E16,VIP!$A$2:$O16677,6,0)</f>
        <v>NO</v>
      </c>
      <c r="L16" s="138" t="s">
        <v>2409</v>
      </c>
      <c r="M16" s="141" t="s">
        <v>2530</v>
      </c>
      <c r="N16" s="93" t="s">
        <v>2443</v>
      </c>
      <c r="O16" s="137" t="s">
        <v>2630</v>
      </c>
      <c r="P16" s="138"/>
      <c r="Q16" s="142">
        <v>44466.499305555553</v>
      </c>
    </row>
    <row r="17" spans="1:17" s="119" customFormat="1" ht="21" customHeight="1" x14ac:dyDescent="0.25">
      <c r="A17" s="137" t="str">
        <f>VLOOKUP(E17,'LISTADO ATM'!$A$2:$C$901,3,0)</f>
        <v>DISTRITO NACIONAL</v>
      </c>
      <c r="B17" s="139">
        <v>3336036284</v>
      </c>
      <c r="C17" s="94">
        <v>44462.686759259261</v>
      </c>
      <c r="D17" s="94" t="s">
        <v>2440</v>
      </c>
      <c r="E17" s="136">
        <v>573</v>
      </c>
      <c r="F17" s="137" t="str">
        <f>VLOOKUP(E17,VIP!$A$2:$O16260,2,0)</f>
        <v>DRBR038</v>
      </c>
      <c r="G17" s="137" t="str">
        <f>VLOOKUP(E17,'LISTADO ATM'!$A$2:$B$900,2,0)</f>
        <v xml:space="preserve">ATM IDSS </v>
      </c>
      <c r="H17" s="137" t="str">
        <f>VLOOKUP(E17,VIP!$A$2:$O21221,7,FALSE)</f>
        <v>Si</v>
      </c>
      <c r="I17" s="137" t="str">
        <f>VLOOKUP(E17,VIP!$A$2:$O13186,8,FALSE)</f>
        <v>Si</v>
      </c>
      <c r="J17" s="137" t="str">
        <f>VLOOKUP(E17,VIP!$A$2:$O13136,8,FALSE)</f>
        <v>Si</v>
      </c>
      <c r="K17" s="137" t="str">
        <f>VLOOKUP(E17,VIP!$A$2:$O16710,6,0)</f>
        <v>NO</v>
      </c>
      <c r="L17" s="138" t="s">
        <v>2409</v>
      </c>
      <c r="M17" s="93" t="s">
        <v>2437</v>
      </c>
      <c r="N17" s="93" t="s">
        <v>2443</v>
      </c>
      <c r="O17" s="137" t="s">
        <v>2444</v>
      </c>
      <c r="P17" s="138"/>
      <c r="Q17" s="134" t="s">
        <v>2409</v>
      </c>
    </row>
    <row r="18" spans="1:17" s="119" customFormat="1" ht="21" hidden="1" customHeight="1" x14ac:dyDescent="0.25">
      <c r="A18" s="137" t="str">
        <f>VLOOKUP(E18,'LISTADO ATM'!$A$2:$C$901,3,0)</f>
        <v>DISTRITO NACIONAL</v>
      </c>
      <c r="B18" s="139">
        <v>3336036298</v>
      </c>
      <c r="C18" s="94">
        <v>44462.783333333333</v>
      </c>
      <c r="D18" s="94" t="s">
        <v>2174</v>
      </c>
      <c r="E18" s="136">
        <v>618</v>
      </c>
      <c r="F18" s="137" t="str">
        <f>VLOOKUP(E18,VIP!$A$2:$O16184,2,0)</f>
        <v>DRBR618</v>
      </c>
      <c r="G18" s="137" t="str">
        <f>VLOOKUP(E18,'LISTADO ATM'!$A$2:$B$900,2,0)</f>
        <v xml:space="preserve">ATM Bienes Nacionales </v>
      </c>
      <c r="H18" s="137" t="str">
        <f>VLOOKUP(E18,VIP!$A$2:$O21145,7,FALSE)</f>
        <v>Si</v>
      </c>
      <c r="I18" s="137" t="str">
        <f>VLOOKUP(E18,VIP!$A$2:$O13110,8,FALSE)</f>
        <v>Si</v>
      </c>
      <c r="J18" s="137" t="str">
        <f>VLOOKUP(E18,VIP!$A$2:$O13060,8,FALSE)</f>
        <v>Si</v>
      </c>
      <c r="K18" s="137" t="str">
        <f>VLOOKUP(E18,VIP!$A$2:$O16634,6,0)</f>
        <v>NO</v>
      </c>
      <c r="L18" s="138" t="s">
        <v>2238</v>
      </c>
      <c r="M18" s="141" t="s">
        <v>2530</v>
      </c>
      <c r="N18" s="93" t="s">
        <v>2443</v>
      </c>
      <c r="O18" s="137" t="s">
        <v>2445</v>
      </c>
      <c r="P18" s="138"/>
      <c r="Q18" s="142">
        <v>44466.615277777775</v>
      </c>
    </row>
    <row r="19" spans="1:17" s="119" customFormat="1" ht="21" hidden="1" customHeight="1" x14ac:dyDescent="0.25">
      <c r="A19" s="137" t="str">
        <f>VLOOKUP(E19,'LISTADO ATM'!$A$2:$C$901,3,0)</f>
        <v>DISTRITO NACIONAL</v>
      </c>
      <c r="B19" s="139">
        <v>3336036301</v>
      </c>
      <c r="C19" s="94">
        <v>44462.826481481483</v>
      </c>
      <c r="D19" s="94" t="s">
        <v>2174</v>
      </c>
      <c r="E19" s="136">
        <v>932</v>
      </c>
      <c r="F19" s="137" t="str">
        <f>VLOOKUP(E19,VIP!$A$2:$O16171,2,0)</f>
        <v>DRBR01E</v>
      </c>
      <c r="G19" s="137" t="str">
        <f>VLOOKUP(E19,'LISTADO ATM'!$A$2:$B$900,2,0)</f>
        <v xml:space="preserve">ATM Banco Agrícola </v>
      </c>
      <c r="H19" s="137" t="str">
        <f>VLOOKUP(E19,VIP!$A$2:$O21132,7,FALSE)</f>
        <v>Si</v>
      </c>
      <c r="I19" s="137" t="str">
        <f>VLOOKUP(E19,VIP!$A$2:$O13097,8,FALSE)</f>
        <v>Si</v>
      </c>
      <c r="J19" s="137" t="str">
        <f>VLOOKUP(E19,VIP!$A$2:$O13047,8,FALSE)</f>
        <v>Si</v>
      </c>
      <c r="K19" s="137" t="str">
        <f>VLOOKUP(E19,VIP!$A$2:$O16621,6,0)</f>
        <v>NO</v>
      </c>
      <c r="L19" s="138" t="s">
        <v>2212</v>
      </c>
      <c r="M19" s="141" t="s">
        <v>2530</v>
      </c>
      <c r="N19" s="93" t="s">
        <v>2443</v>
      </c>
      <c r="O19" s="137" t="s">
        <v>2445</v>
      </c>
      <c r="P19" s="138"/>
      <c r="Q19" s="142">
        <v>44466.454861111109</v>
      </c>
    </row>
    <row r="20" spans="1:17" s="119" customFormat="1" ht="21" hidden="1" customHeight="1" x14ac:dyDescent="0.25">
      <c r="A20" s="137" t="str">
        <f>VLOOKUP(E20,'LISTADO ATM'!$A$2:$C$901,3,0)</f>
        <v>DISTRITO NACIONAL</v>
      </c>
      <c r="B20" s="139">
        <v>3336036367</v>
      </c>
      <c r="C20" s="94">
        <v>44462.891006944446</v>
      </c>
      <c r="D20" s="94" t="s">
        <v>2174</v>
      </c>
      <c r="E20" s="136">
        <v>943</v>
      </c>
      <c r="F20" s="137" t="str">
        <f>VLOOKUP(E20,VIP!$A$2:$O16172,2,0)</f>
        <v>DRBR16K</v>
      </c>
      <c r="G20" s="137" t="str">
        <f>VLOOKUP(E20,'LISTADO ATM'!$A$2:$B$900,2,0)</f>
        <v xml:space="preserve">ATM Oficina Tránsito Terreste </v>
      </c>
      <c r="H20" s="137" t="str">
        <f>VLOOKUP(E20,VIP!$A$2:$O21133,7,FALSE)</f>
        <v>Si</v>
      </c>
      <c r="I20" s="137" t="str">
        <f>VLOOKUP(E20,VIP!$A$2:$O13098,8,FALSE)</f>
        <v>Si</v>
      </c>
      <c r="J20" s="137" t="str">
        <f>VLOOKUP(E20,VIP!$A$2:$O13048,8,FALSE)</f>
        <v>Si</v>
      </c>
      <c r="K20" s="137" t="str">
        <f>VLOOKUP(E20,VIP!$A$2:$O16622,6,0)</f>
        <v>NO</v>
      </c>
      <c r="L20" s="138" t="s">
        <v>2212</v>
      </c>
      <c r="M20" s="141" t="s">
        <v>2530</v>
      </c>
      <c r="N20" s="93" t="s">
        <v>2443</v>
      </c>
      <c r="O20" s="137" t="s">
        <v>2445</v>
      </c>
      <c r="P20" s="138"/>
      <c r="Q20" s="236" t="s">
        <v>2703</v>
      </c>
    </row>
    <row r="21" spans="1:17" s="119" customFormat="1" ht="21" customHeight="1" x14ac:dyDescent="0.25">
      <c r="A21" s="137" t="str">
        <f>VLOOKUP(E21,'LISTADO ATM'!$A$2:$C$901,3,0)</f>
        <v>DISTRITO NACIONAL</v>
      </c>
      <c r="B21" s="139">
        <v>3336036371</v>
      </c>
      <c r="C21" s="94">
        <v>44462.897557870368</v>
      </c>
      <c r="D21" s="94" t="s">
        <v>2174</v>
      </c>
      <c r="E21" s="136">
        <v>224</v>
      </c>
      <c r="F21" s="137" t="str">
        <f>VLOOKUP(E21,VIP!$A$2:$O16150,2,0)</f>
        <v>DRBR224</v>
      </c>
      <c r="G21" s="137" t="str">
        <f>VLOOKUP(E21,'LISTADO ATM'!$A$2:$B$900,2,0)</f>
        <v xml:space="preserve">ATM S/M Nacional El Millón (Núñez de Cáceres) </v>
      </c>
      <c r="H21" s="137" t="str">
        <f>VLOOKUP(E21,VIP!$A$2:$O21111,7,FALSE)</f>
        <v>Si</v>
      </c>
      <c r="I21" s="137" t="str">
        <f>VLOOKUP(E21,VIP!$A$2:$O13076,8,FALSE)</f>
        <v>Si</v>
      </c>
      <c r="J21" s="137" t="str">
        <f>VLOOKUP(E21,VIP!$A$2:$O13026,8,FALSE)</f>
        <v>Si</v>
      </c>
      <c r="K21" s="137" t="str">
        <f>VLOOKUP(E21,VIP!$A$2:$O16600,6,0)</f>
        <v>SI</v>
      </c>
      <c r="L21" s="138" t="s">
        <v>2212</v>
      </c>
      <c r="M21" s="93" t="s">
        <v>2437</v>
      </c>
      <c r="N21" s="93" t="s">
        <v>2443</v>
      </c>
      <c r="O21" s="137" t="s">
        <v>2445</v>
      </c>
      <c r="P21" s="138"/>
      <c r="Q21" s="134" t="s">
        <v>2212</v>
      </c>
    </row>
    <row r="22" spans="1:17" s="119" customFormat="1" ht="21" hidden="1" customHeight="1" x14ac:dyDescent="0.25">
      <c r="A22" s="137" t="str">
        <f>VLOOKUP(E22,'LISTADO ATM'!$A$2:$C$901,3,0)</f>
        <v>DISTRITO NACIONAL</v>
      </c>
      <c r="B22" s="139">
        <v>3336036372</v>
      </c>
      <c r="C22" s="94">
        <v>44462.899050925924</v>
      </c>
      <c r="D22" s="94" t="s">
        <v>2174</v>
      </c>
      <c r="E22" s="136">
        <v>232</v>
      </c>
      <c r="F22" s="137" t="str">
        <f>VLOOKUP(E22,VIP!$A$2:$O16151,2,0)</f>
        <v>DRBR232</v>
      </c>
      <c r="G22" s="137" t="str">
        <f>VLOOKUP(E22,'LISTADO ATM'!$A$2:$B$900,2,0)</f>
        <v xml:space="preserve">ATM S/M Nacional Charles de Gaulle </v>
      </c>
      <c r="H22" s="137" t="str">
        <f>VLOOKUP(E22,VIP!$A$2:$O21112,7,FALSE)</f>
        <v>Si</v>
      </c>
      <c r="I22" s="137" t="str">
        <f>VLOOKUP(E22,VIP!$A$2:$O13077,8,FALSE)</f>
        <v>Si</v>
      </c>
      <c r="J22" s="137" t="str">
        <f>VLOOKUP(E22,VIP!$A$2:$O13027,8,FALSE)</f>
        <v>Si</v>
      </c>
      <c r="K22" s="137" t="str">
        <f>VLOOKUP(E22,VIP!$A$2:$O16601,6,0)</f>
        <v>SI</v>
      </c>
      <c r="L22" s="138" t="s">
        <v>2212</v>
      </c>
      <c r="M22" s="141" t="s">
        <v>2530</v>
      </c>
      <c r="N22" s="93" t="s">
        <v>2443</v>
      </c>
      <c r="O22" s="137" t="s">
        <v>2445</v>
      </c>
      <c r="P22" s="138"/>
      <c r="Q22" s="236" t="s">
        <v>2703</v>
      </c>
    </row>
    <row r="23" spans="1:17" s="119" customFormat="1" ht="21" customHeight="1" x14ac:dyDescent="0.25">
      <c r="A23" s="137" t="str">
        <f>VLOOKUP(E23,'LISTADO ATM'!$A$2:$C$901,3,0)</f>
        <v>DISTRITO NACIONAL</v>
      </c>
      <c r="B23" s="139">
        <v>3336036373</v>
      </c>
      <c r="C23" s="94">
        <v>44462.901203703703</v>
      </c>
      <c r="D23" s="94" t="s">
        <v>2174</v>
      </c>
      <c r="E23" s="136">
        <v>244</v>
      </c>
      <c r="F23" s="137" t="str">
        <f>VLOOKUP(E23,VIP!$A$2:$O16152,2,0)</f>
        <v>DRBR244</v>
      </c>
      <c r="G23" s="137" t="str">
        <f>VLOOKUP(E23,'LISTADO ATM'!$A$2:$B$900,2,0)</f>
        <v xml:space="preserve">ATM Ministerio de Hacienda (antiguo Finanzas) </v>
      </c>
      <c r="H23" s="137" t="str">
        <f>VLOOKUP(E23,VIP!$A$2:$O21113,7,FALSE)</f>
        <v>Si</v>
      </c>
      <c r="I23" s="137" t="str">
        <f>VLOOKUP(E23,VIP!$A$2:$O13078,8,FALSE)</f>
        <v>Si</v>
      </c>
      <c r="J23" s="137" t="str">
        <f>VLOOKUP(E23,VIP!$A$2:$O13028,8,FALSE)</f>
        <v>Si</v>
      </c>
      <c r="K23" s="137" t="str">
        <f>VLOOKUP(E23,VIP!$A$2:$O16602,6,0)</f>
        <v>NO</v>
      </c>
      <c r="L23" s="138" t="s">
        <v>2212</v>
      </c>
      <c r="M23" s="93" t="s">
        <v>2437</v>
      </c>
      <c r="N23" s="93" t="s">
        <v>2443</v>
      </c>
      <c r="O23" s="137" t="s">
        <v>2445</v>
      </c>
      <c r="P23" s="138"/>
      <c r="Q23" s="134" t="s">
        <v>2212</v>
      </c>
    </row>
    <row r="24" spans="1:17" s="119" customFormat="1" ht="21" hidden="1" customHeight="1" x14ac:dyDescent="0.25">
      <c r="A24" s="137" t="str">
        <f>VLOOKUP(E24,'LISTADO ATM'!$A$2:$C$901,3,0)</f>
        <v>DISTRITO NACIONAL</v>
      </c>
      <c r="B24" s="139">
        <v>3336036377</v>
      </c>
      <c r="C24" s="94">
        <v>44462.919502314813</v>
      </c>
      <c r="D24" s="94" t="s">
        <v>2459</v>
      </c>
      <c r="E24" s="136">
        <v>354</v>
      </c>
      <c r="F24" s="137" t="str">
        <f>VLOOKUP(E24,VIP!$A$2:$O16250,2,0)</f>
        <v>DRBR354</v>
      </c>
      <c r="G24" s="137" t="str">
        <f>VLOOKUP(E24,'LISTADO ATM'!$A$2:$B$900,2,0)</f>
        <v xml:space="preserve">ATM Oficina Núñez de Cáceres II </v>
      </c>
      <c r="H24" s="137" t="str">
        <f>VLOOKUP(E24,VIP!$A$2:$O21211,7,FALSE)</f>
        <v>Si</v>
      </c>
      <c r="I24" s="137" t="str">
        <f>VLOOKUP(E24,VIP!$A$2:$O13176,8,FALSE)</f>
        <v>Si</v>
      </c>
      <c r="J24" s="137" t="str">
        <f>VLOOKUP(E24,VIP!$A$2:$O13126,8,FALSE)</f>
        <v>Si</v>
      </c>
      <c r="K24" s="137" t="str">
        <f>VLOOKUP(E24,VIP!$A$2:$O16700,6,0)</f>
        <v>NO</v>
      </c>
      <c r="L24" s="138" t="s">
        <v>2409</v>
      </c>
      <c r="M24" s="141" t="s">
        <v>2530</v>
      </c>
      <c r="N24" s="93" t="s">
        <v>2443</v>
      </c>
      <c r="O24" s="137" t="s">
        <v>2630</v>
      </c>
      <c r="P24" s="138"/>
      <c r="Q24" s="236" t="s">
        <v>2703</v>
      </c>
    </row>
    <row r="25" spans="1:17" s="119" customFormat="1" ht="21" hidden="1" customHeight="1" x14ac:dyDescent="0.25">
      <c r="A25" s="137" t="str">
        <f>VLOOKUP(E25,'LISTADO ATM'!$A$2:$C$901,3,0)</f>
        <v>SUR</v>
      </c>
      <c r="B25" s="139">
        <v>3336036389</v>
      </c>
      <c r="C25" s="94">
        <v>44462.936932870369</v>
      </c>
      <c r="D25" s="94" t="s">
        <v>2174</v>
      </c>
      <c r="E25" s="136">
        <v>252</v>
      </c>
      <c r="F25" s="137" t="str">
        <f>VLOOKUP(E25,VIP!$A$2:$O16153,2,0)</f>
        <v>DRBR252</v>
      </c>
      <c r="G25" s="137" t="str">
        <f>VLOOKUP(E25,'LISTADO ATM'!$A$2:$B$900,2,0)</f>
        <v xml:space="preserve">ATM Banco Agrícola (Barahona) </v>
      </c>
      <c r="H25" s="137" t="str">
        <f>VLOOKUP(E25,VIP!$A$2:$O21114,7,FALSE)</f>
        <v>Si</v>
      </c>
      <c r="I25" s="137" t="str">
        <f>VLOOKUP(E25,VIP!$A$2:$O13079,8,FALSE)</f>
        <v>Si</v>
      </c>
      <c r="J25" s="137" t="str">
        <f>VLOOKUP(E25,VIP!$A$2:$O13029,8,FALSE)</f>
        <v>Si</v>
      </c>
      <c r="K25" s="137" t="str">
        <f>VLOOKUP(E25,VIP!$A$2:$O16603,6,0)</f>
        <v>NO</v>
      </c>
      <c r="L25" s="138" t="s">
        <v>2212</v>
      </c>
      <c r="M25" s="141" t="s">
        <v>2530</v>
      </c>
      <c r="N25" s="93" t="s">
        <v>2443</v>
      </c>
      <c r="O25" s="137" t="s">
        <v>2445</v>
      </c>
      <c r="P25" s="138"/>
      <c r="Q25" s="142">
        <v>44466.404861111114</v>
      </c>
    </row>
    <row r="26" spans="1:17" s="119" customFormat="1" ht="21" hidden="1" customHeight="1" x14ac:dyDescent="0.25">
      <c r="A26" s="137" t="str">
        <f>VLOOKUP(E26,'LISTADO ATM'!$A$2:$C$901,3,0)</f>
        <v>DISTRITO NACIONAL</v>
      </c>
      <c r="B26" s="139">
        <v>3336036399</v>
      </c>
      <c r="C26" s="94">
        <v>44463.029293981483</v>
      </c>
      <c r="D26" s="94" t="s">
        <v>2174</v>
      </c>
      <c r="E26" s="136">
        <v>349</v>
      </c>
      <c r="F26" s="137" t="str">
        <f>VLOOKUP(E26,VIP!$A$2:$O16222,2,0)</f>
        <v>DRBR349</v>
      </c>
      <c r="G26" s="137" t="str">
        <f>VLOOKUP(E26,'LISTADO ATM'!$A$2:$B$900,2,0)</f>
        <v>ATM SENASA</v>
      </c>
      <c r="H26" s="137" t="str">
        <f>VLOOKUP(E26,VIP!$A$2:$O21183,7,FALSE)</f>
        <v>Si</v>
      </c>
      <c r="I26" s="137" t="str">
        <f>VLOOKUP(E26,VIP!$A$2:$O13148,8,FALSE)</f>
        <v>Si</v>
      </c>
      <c r="J26" s="137" t="str">
        <f>VLOOKUP(E26,VIP!$A$2:$O13098,8,FALSE)</f>
        <v>Si</v>
      </c>
      <c r="K26" s="137" t="str">
        <f>VLOOKUP(E26,VIP!$A$2:$O16672,6,0)</f>
        <v>NO</v>
      </c>
      <c r="L26" s="138" t="s">
        <v>2626</v>
      </c>
      <c r="M26" s="141" t="s">
        <v>2530</v>
      </c>
      <c r="N26" s="93" t="s">
        <v>2443</v>
      </c>
      <c r="O26" s="137" t="s">
        <v>2445</v>
      </c>
      <c r="P26" s="138"/>
      <c r="Q26" s="142">
        <v>44466.46597222222</v>
      </c>
    </row>
    <row r="27" spans="1:17" s="119" customFormat="1" ht="21" hidden="1" customHeight="1" x14ac:dyDescent="0.25">
      <c r="A27" s="137" t="str">
        <f>VLOOKUP(E27,'LISTADO ATM'!$A$2:$C$901,3,0)</f>
        <v>DISTRITO NACIONAL</v>
      </c>
      <c r="B27" s="139">
        <v>3336036400</v>
      </c>
      <c r="C27" s="94">
        <v>44463.030601851853</v>
      </c>
      <c r="D27" s="94" t="s">
        <v>2174</v>
      </c>
      <c r="E27" s="136">
        <v>568</v>
      </c>
      <c r="F27" s="137" t="str">
        <f>VLOOKUP(E27,VIP!$A$2:$O16183,2,0)</f>
        <v>DRBR01F</v>
      </c>
      <c r="G27" s="137" t="str">
        <f>VLOOKUP(E27,'LISTADO ATM'!$A$2:$B$900,2,0)</f>
        <v xml:space="preserve">ATM Ministerio de Educación </v>
      </c>
      <c r="H27" s="137" t="str">
        <f>VLOOKUP(E27,VIP!$A$2:$O21144,7,FALSE)</f>
        <v>Si</v>
      </c>
      <c r="I27" s="137" t="str">
        <f>VLOOKUP(E27,VIP!$A$2:$O13109,8,FALSE)</f>
        <v>Si</v>
      </c>
      <c r="J27" s="137" t="str">
        <f>VLOOKUP(E27,VIP!$A$2:$O13059,8,FALSE)</f>
        <v>Si</v>
      </c>
      <c r="K27" s="137" t="str">
        <f>VLOOKUP(E27,VIP!$A$2:$O16633,6,0)</f>
        <v>NO</v>
      </c>
      <c r="L27" s="138" t="s">
        <v>2238</v>
      </c>
      <c r="M27" s="141" t="s">
        <v>2530</v>
      </c>
      <c r="N27" s="93" t="s">
        <v>2443</v>
      </c>
      <c r="O27" s="137" t="s">
        <v>2445</v>
      </c>
      <c r="P27" s="138"/>
      <c r="Q27" s="142">
        <v>44466.620833333334</v>
      </c>
    </row>
    <row r="28" spans="1:17" s="119" customFormat="1" ht="21" hidden="1" customHeight="1" x14ac:dyDescent="0.25">
      <c r="A28" s="137" t="str">
        <f>VLOOKUP(E28,'LISTADO ATM'!$A$2:$C$901,3,0)</f>
        <v>DISTRITO NACIONAL</v>
      </c>
      <c r="B28" s="139">
        <v>3336036404</v>
      </c>
      <c r="C28" s="94">
        <v>44463.096770833334</v>
      </c>
      <c r="D28" s="94" t="s">
        <v>2440</v>
      </c>
      <c r="E28" s="136">
        <v>36</v>
      </c>
      <c r="F28" s="137" t="str">
        <f>VLOOKUP(E28,VIP!$A$2:$O16229,2,0)</f>
        <v>DRBR036</v>
      </c>
      <c r="G28" s="137" t="str">
        <f>VLOOKUP(E28,'LISTADO ATM'!$A$2:$B$900,2,0)</f>
        <v xml:space="preserve">ATM Banco Central </v>
      </c>
      <c r="H28" s="137" t="str">
        <f>VLOOKUP(E28,VIP!$A$2:$O21190,7,FALSE)</f>
        <v>Si</v>
      </c>
      <c r="I28" s="137" t="str">
        <f>VLOOKUP(E28,VIP!$A$2:$O13155,8,FALSE)</f>
        <v>Si</v>
      </c>
      <c r="J28" s="137" t="str">
        <f>VLOOKUP(E28,VIP!$A$2:$O13105,8,FALSE)</f>
        <v>Si</v>
      </c>
      <c r="K28" s="137" t="str">
        <f>VLOOKUP(E28,VIP!$A$2:$O16679,6,0)</f>
        <v>SI</v>
      </c>
      <c r="L28" s="138" t="s">
        <v>2409</v>
      </c>
      <c r="M28" s="141" t="s">
        <v>2530</v>
      </c>
      <c r="N28" s="93" t="s">
        <v>2443</v>
      </c>
      <c r="O28" s="137" t="s">
        <v>2444</v>
      </c>
      <c r="P28" s="138"/>
      <c r="Q28" s="142">
        <v>44466.500694444447</v>
      </c>
    </row>
    <row r="29" spans="1:17" s="119" customFormat="1" ht="21" hidden="1" customHeight="1" x14ac:dyDescent="0.25">
      <c r="A29" s="137" t="str">
        <f>VLOOKUP(E29,'LISTADO ATM'!$A$2:$C$901,3,0)</f>
        <v>ESTE</v>
      </c>
      <c r="B29" s="139">
        <v>3336036429</v>
      </c>
      <c r="C29" s="94">
        <v>44463.386782407404</v>
      </c>
      <c r="D29" s="94" t="s">
        <v>2174</v>
      </c>
      <c r="E29" s="136">
        <v>842</v>
      </c>
      <c r="F29" s="137" t="str">
        <f>VLOOKUP(E29,VIP!$A$2:$O16167,2,0)</f>
        <v>DRBR842</v>
      </c>
      <c r="G29" s="137" t="str">
        <f>VLOOKUP(E29,'LISTADO ATM'!$A$2:$B$900,2,0)</f>
        <v xml:space="preserve">ATM Plaza Orense II (La Romana) </v>
      </c>
      <c r="H29" s="137" t="str">
        <f>VLOOKUP(E29,VIP!$A$2:$O21128,7,FALSE)</f>
        <v>Si</v>
      </c>
      <c r="I29" s="137" t="str">
        <f>VLOOKUP(E29,VIP!$A$2:$O13093,8,FALSE)</f>
        <v>Si</v>
      </c>
      <c r="J29" s="137" t="str">
        <f>VLOOKUP(E29,VIP!$A$2:$O13043,8,FALSE)</f>
        <v>Si</v>
      </c>
      <c r="K29" s="137" t="str">
        <f>VLOOKUP(E29,VIP!$A$2:$O16617,6,0)</f>
        <v>NO</v>
      </c>
      <c r="L29" s="138" t="s">
        <v>2212</v>
      </c>
      <c r="M29" s="141" t="s">
        <v>2530</v>
      </c>
      <c r="N29" s="93" t="s">
        <v>2443</v>
      </c>
      <c r="O29" s="137" t="s">
        <v>2445</v>
      </c>
      <c r="P29" s="138"/>
      <c r="Q29" s="236" t="s">
        <v>2703</v>
      </c>
    </row>
    <row r="30" spans="1:17" s="119" customFormat="1" ht="21" customHeight="1" x14ac:dyDescent="0.25">
      <c r="A30" s="137" t="str">
        <f>VLOOKUP(E30,'LISTADO ATM'!$A$2:$C$901,3,0)</f>
        <v>NORTE</v>
      </c>
      <c r="B30" s="139">
        <v>3336036462</v>
      </c>
      <c r="C30" s="94">
        <v>44463.503958333335</v>
      </c>
      <c r="D30" s="94" t="s">
        <v>2612</v>
      </c>
      <c r="E30" s="136">
        <v>395</v>
      </c>
      <c r="F30" s="137" t="str">
        <f>VLOOKUP(E30,VIP!$A$2:$O16203,2,0)</f>
        <v>DRBR395</v>
      </c>
      <c r="G30" s="137" t="str">
        <f>VLOOKUP(E30,'LISTADO ATM'!$A$2:$B$900,2,0)</f>
        <v xml:space="preserve">ATM UNP Sabana Iglesia </v>
      </c>
      <c r="H30" s="137" t="str">
        <f>VLOOKUP(E30,VIP!$A$2:$O21164,7,FALSE)</f>
        <v>Si</v>
      </c>
      <c r="I30" s="137" t="str">
        <f>VLOOKUP(E30,VIP!$A$2:$O13129,8,FALSE)</f>
        <v>Si</v>
      </c>
      <c r="J30" s="137" t="str">
        <f>VLOOKUP(E30,VIP!$A$2:$O13079,8,FALSE)</f>
        <v>Si</v>
      </c>
      <c r="K30" s="137" t="str">
        <f>VLOOKUP(E30,VIP!$A$2:$O16653,6,0)</f>
        <v>NO</v>
      </c>
      <c r="L30" s="138" t="s">
        <v>2433</v>
      </c>
      <c r="M30" s="93" t="s">
        <v>2437</v>
      </c>
      <c r="N30" s="93" t="s">
        <v>2443</v>
      </c>
      <c r="O30" s="137" t="s">
        <v>2613</v>
      </c>
      <c r="P30" s="138"/>
      <c r="Q30" s="134" t="s">
        <v>2433</v>
      </c>
    </row>
    <row r="31" spans="1:17" s="119" customFormat="1" ht="21" customHeight="1" x14ac:dyDescent="0.25">
      <c r="A31" s="137" t="str">
        <f>VLOOKUP(E31,'LISTADO ATM'!$A$2:$C$901,3,0)</f>
        <v>NORTE</v>
      </c>
      <c r="B31" s="139">
        <v>3336036464</v>
      </c>
      <c r="C31" s="94">
        <v>44463.506145833337</v>
      </c>
      <c r="D31" s="94" t="s">
        <v>2175</v>
      </c>
      <c r="E31" s="136">
        <v>138</v>
      </c>
      <c r="F31" s="137" t="str">
        <f>VLOOKUP(E31,VIP!$A$2:$O16145,2,0)</f>
        <v>DRBR138</v>
      </c>
      <c r="G31" s="137" t="str">
        <f>VLOOKUP(E31,'LISTADO ATM'!$A$2:$B$900,2,0)</f>
        <v xml:space="preserve">ATM UNP Fantino </v>
      </c>
      <c r="H31" s="137" t="str">
        <f>VLOOKUP(E31,VIP!$A$2:$O21106,7,FALSE)</f>
        <v>Si</v>
      </c>
      <c r="I31" s="137" t="str">
        <f>VLOOKUP(E31,VIP!$A$2:$O13071,8,FALSE)</f>
        <v>Si</v>
      </c>
      <c r="J31" s="137" t="str">
        <f>VLOOKUP(E31,VIP!$A$2:$O13021,8,FALSE)</f>
        <v>Si</v>
      </c>
      <c r="K31" s="137" t="str">
        <f>VLOOKUP(E31,VIP!$A$2:$O16595,6,0)</f>
        <v>NO</v>
      </c>
      <c r="L31" s="138" t="s">
        <v>2212</v>
      </c>
      <c r="M31" s="93" t="s">
        <v>2437</v>
      </c>
      <c r="N31" s="93" t="s">
        <v>2443</v>
      </c>
      <c r="O31" s="137" t="s">
        <v>2628</v>
      </c>
      <c r="P31" s="138"/>
      <c r="Q31" s="134" t="s">
        <v>2212</v>
      </c>
    </row>
    <row r="32" spans="1:17" s="119" customFormat="1" ht="21" hidden="1" customHeight="1" x14ac:dyDescent="0.25">
      <c r="A32" s="137" t="str">
        <f>VLOOKUP(E32,'LISTADO ATM'!$A$2:$C$901,3,0)</f>
        <v>DISTRITO NACIONAL</v>
      </c>
      <c r="B32" s="139">
        <v>3336036538</v>
      </c>
      <c r="C32" s="94">
        <v>44463.643969907411</v>
      </c>
      <c r="D32" s="94" t="s">
        <v>2459</v>
      </c>
      <c r="E32" s="136">
        <v>911</v>
      </c>
      <c r="F32" s="137" t="str">
        <f>VLOOKUP(E32,VIP!$A$2:$O16285,2,0)</f>
        <v>DRBR911</v>
      </c>
      <c r="G32" s="137" t="str">
        <f>VLOOKUP(E32,'LISTADO ATM'!$A$2:$B$900,2,0)</f>
        <v xml:space="preserve">ATM Oficina Venezuela II </v>
      </c>
      <c r="H32" s="137" t="str">
        <f>VLOOKUP(E32,VIP!$A$2:$O21246,7,FALSE)</f>
        <v>Si</v>
      </c>
      <c r="I32" s="137" t="str">
        <f>VLOOKUP(E32,VIP!$A$2:$O13211,8,FALSE)</f>
        <v>Si</v>
      </c>
      <c r="J32" s="137" t="str">
        <f>VLOOKUP(E32,VIP!$A$2:$O13161,8,FALSE)</f>
        <v>Si</v>
      </c>
      <c r="K32" s="137" t="str">
        <f>VLOOKUP(E32,VIP!$A$2:$O16735,6,0)</f>
        <v>SI</v>
      </c>
      <c r="L32" s="138" t="s">
        <v>2409</v>
      </c>
      <c r="M32" s="141" t="s">
        <v>2530</v>
      </c>
      <c r="N32" s="93" t="s">
        <v>2443</v>
      </c>
      <c r="O32" s="137" t="s">
        <v>2614</v>
      </c>
      <c r="P32" s="138"/>
      <c r="Q32" s="142">
        <v>44466.498611111114</v>
      </c>
    </row>
    <row r="33" spans="1:17" s="119" customFormat="1" ht="21" hidden="1" customHeight="1" x14ac:dyDescent="0.25">
      <c r="A33" s="137" t="str">
        <f>VLOOKUP(E33,'LISTADO ATM'!$A$2:$C$901,3,0)</f>
        <v>DISTRITO NACIONAL</v>
      </c>
      <c r="B33" s="139">
        <v>3336036539</v>
      </c>
      <c r="C33" s="94">
        <v>44463.645590277774</v>
      </c>
      <c r="D33" s="94" t="s">
        <v>2459</v>
      </c>
      <c r="E33" s="136">
        <v>409</v>
      </c>
      <c r="F33" s="137" t="str">
        <f>VLOOKUP(E33,VIP!$A$2:$O16252,2,0)</f>
        <v>DRBR409</v>
      </c>
      <c r="G33" s="137" t="str">
        <f>VLOOKUP(E33,'LISTADO ATM'!$A$2:$B$900,2,0)</f>
        <v xml:space="preserve">ATM Oficina Las Palmas de Herrera I </v>
      </c>
      <c r="H33" s="137" t="str">
        <f>VLOOKUP(E33,VIP!$A$2:$O21213,7,FALSE)</f>
        <v>Si</v>
      </c>
      <c r="I33" s="137" t="str">
        <f>VLOOKUP(E33,VIP!$A$2:$O13178,8,FALSE)</f>
        <v>Si</v>
      </c>
      <c r="J33" s="137" t="str">
        <f>VLOOKUP(E33,VIP!$A$2:$O13128,8,FALSE)</f>
        <v>Si</v>
      </c>
      <c r="K33" s="137" t="str">
        <f>VLOOKUP(E33,VIP!$A$2:$O16702,6,0)</f>
        <v>NO</v>
      </c>
      <c r="L33" s="138" t="s">
        <v>2409</v>
      </c>
      <c r="M33" s="141" t="s">
        <v>2530</v>
      </c>
      <c r="N33" s="93" t="s">
        <v>2443</v>
      </c>
      <c r="O33" s="137" t="s">
        <v>2614</v>
      </c>
      <c r="P33" s="138"/>
      <c r="Q33" s="142">
        <v>44466.499305555553</v>
      </c>
    </row>
    <row r="34" spans="1:17" s="119" customFormat="1" ht="21" hidden="1" customHeight="1" x14ac:dyDescent="0.25">
      <c r="A34" s="137" t="str">
        <f>VLOOKUP(E34,'LISTADO ATM'!$A$2:$C$901,3,0)</f>
        <v>SUR</v>
      </c>
      <c r="B34" s="139">
        <v>3336036558</v>
      </c>
      <c r="C34" s="94">
        <v>44463.722881944443</v>
      </c>
      <c r="D34" s="94" t="s">
        <v>2174</v>
      </c>
      <c r="E34" s="136">
        <v>677</v>
      </c>
      <c r="F34" s="137" t="str">
        <f>VLOOKUP(E34,VIP!$A$2:$O16162,2,0)</f>
        <v>DRBR677</v>
      </c>
      <c r="G34" s="137" t="str">
        <f>VLOOKUP(E34,'LISTADO ATM'!$A$2:$B$900,2,0)</f>
        <v>ATM PBG Villa Jaragua</v>
      </c>
      <c r="H34" s="137" t="str">
        <f>VLOOKUP(E34,VIP!$A$2:$O21123,7,FALSE)</f>
        <v>Si</v>
      </c>
      <c r="I34" s="137" t="str">
        <f>VLOOKUP(E34,VIP!$A$2:$O13088,8,FALSE)</f>
        <v>Si</v>
      </c>
      <c r="J34" s="137" t="str">
        <f>VLOOKUP(E34,VIP!$A$2:$O13038,8,FALSE)</f>
        <v>Si</v>
      </c>
      <c r="K34" s="137" t="str">
        <f>VLOOKUP(E34,VIP!$A$2:$O16612,6,0)</f>
        <v>SI</v>
      </c>
      <c r="L34" s="138" t="s">
        <v>2212</v>
      </c>
      <c r="M34" s="141" t="s">
        <v>2530</v>
      </c>
      <c r="N34" s="93" t="s">
        <v>2443</v>
      </c>
      <c r="O34" s="137" t="s">
        <v>2445</v>
      </c>
      <c r="P34" s="138"/>
      <c r="Q34" s="236" t="s">
        <v>2703</v>
      </c>
    </row>
    <row r="35" spans="1:17" s="119" customFormat="1" ht="21" hidden="1" customHeight="1" x14ac:dyDescent="0.25">
      <c r="A35" s="137" t="str">
        <f>VLOOKUP(E35,'LISTADO ATM'!$A$2:$C$901,3,0)</f>
        <v>SUR</v>
      </c>
      <c r="B35" s="139">
        <v>3336036564</v>
      </c>
      <c r="C35" s="94">
        <v>44463.738391203704</v>
      </c>
      <c r="D35" s="94" t="s">
        <v>2459</v>
      </c>
      <c r="E35" s="136">
        <v>249</v>
      </c>
      <c r="F35" s="137" t="str">
        <f>VLOOKUP(E35,VIP!$A$2:$O16244,2,0)</f>
        <v>DRBR249</v>
      </c>
      <c r="G35" s="137" t="str">
        <f>VLOOKUP(E35,'LISTADO ATM'!$A$2:$B$900,2,0)</f>
        <v xml:space="preserve">ATM Banco Agrícola Neiba </v>
      </c>
      <c r="H35" s="137" t="str">
        <f>VLOOKUP(E35,VIP!$A$2:$O21205,7,FALSE)</f>
        <v>Si</v>
      </c>
      <c r="I35" s="137" t="str">
        <f>VLOOKUP(E35,VIP!$A$2:$O13170,8,FALSE)</f>
        <v>Si</v>
      </c>
      <c r="J35" s="137" t="str">
        <f>VLOOKUP(E35,VIP!$A$2:$O13120,8,FALSE)</f>
        <v>Si</v>
      </c>
      <c r="K35" s="137" t="str">
        <f>VLOOKUP(E35,VIP!$A$2:$O16694,6,0)</f>
        <v>NO</v>
      </c>
      <c r="L35" s="138" t="s">
        <v>2409</v>
      </c>
      <c r="M35" s="141" t="s">
        <v>2530</v>
      </c>
      <c r="N35" s="93" t="s">
        <v>2443</v>
      </c>
      <c r="O35" s="137" t="s">
        <v>2614</v>
      </c>
      <c r="P35" s="138"/>
      <c r="Q35" s="236" t="s">
        <v>2703</v>
      </c>
    </row>
    <row r="36" spans="1:17" s="119" customFormat="1" ht="21" hidden="1" customHeight="1" x14ac:dyDescent="0.25">
      <c r="A36" s="137" t="str">
        <f>VLOOKUP(E36,'LISTADO ATM'!$A$2:$C$901,3,0)</f>
        <v>ESTE</v>
      </c>
      <c r="B36" s="139">
        <v>3336036566</v>
      </c>
      <c r="C36" s="94">
        <v>44463.744502314818</v>
      </c>
      <c r="D36" s="94" t="s">
        <v>2459</v>
      </c>
      <c r="E36" s="136">
        <v>293</v>
      </c>
      <c r="F36" s="137" t="str">
        <f>VLOOKUP(E36,VIP!$A$2:$O16215,2,0)</f>
        <v>DRBR293</v>
      </c>
      <c r="G36" s="137" t="str">
        <f>VLOOKUP(E36,'LISTADO ATM'!$A$2:$B$900,2,0)</f>
        <v xml:space="preserve">ATM S/M Nueva Visión (San Pedro) </v>
      </c>
      <c r="H36" s="137" t="str">
        <f>VLOOKUP(E36,VIP!$A$2:$O21176,7,FALSE)</f>
        <v>Si</v>
      </c>
      <c r="I36" s="137" t="str">
        <f>VLOOKUP(E36,VIP!$A$2:$O13141,8,FALSE)</f>
        <v>Si</v>
      </c>
      <c r="J36" s="137" t="str">
        <f>VLOOKUP(E36,VIP!$A$2:$O13091,8,FALSE)</f>
        <v>Si</v>
      </c>
      <c r="K36" s="137" t="str">
        <f>VLOOKUP(E36,VIP!$A$2:$O16665,6,0)</f>
        <v>NO</v>
      </c>
      <c r="L36" s="138" t="s">
        <v>2631</v>
      </c>
      <c r="M36" s="141" t="s">
        <v>2530</v>
      </c>
      <c r="N36" s="93" t="s">
        <v>2443</v>
      </c>
      <c r="O36" s="137" t="s">
        <v>2614</v>
      </c>
      <c r="P36" s="138"/>
      <c r="Q36" s="142">
        <v>44466.470138888886</v>
      </c>
    </row>
    <row r="37" spans="1:17" s="119" customFormat="1" ht="21" hidden="1" customHeight="1" x14ac:dyDescent="0.25">
      <c r="A37" s="137" t="str">
        <f>VLOOKUP(E37,'LISTADO ATM'!$A$2:$C$901,3,0)</f>
        <v>DISTRITO NACIONAL</v>
      </c>
      <c r="B37" s="139">
        <v>3336036573</v>
      </c>
      <c r="C37" s="94">
        <v>44463.779942129629</v>
      </c>
      <c r="D37" s="94" t="s">
        <v>2440</v>
      </c>
      <c r="E37" s="136">
        <v>443</v>
      </c>
      <c r="F37" s="137" t="str">
        <f>VLOOKUP(E37,VIP!$A$2:$O16219,2,0)</f>
        <v>DRBR443</v>
      </c>
      <c r="G37" s="137" t="str">
        <f>VLOOKUP(E37,'LISTADO ATM'!$A$2:$B$900,2,0)</f>
        <v xml:space="preserve">ATM Edificio San Rafael </v>
      </c>
      <c r="H37" s="137" t="str">
        <f>VLOOKUP(E37,VIP!$A$2:$O21180,7,FALSE)</f>
        <v>Si</v>
      </c>
      <c r="I37" s="137" t="str">
        <f>VLOOKUP(E37,VIP!$A$2:$O13145,8,FALSE)</f>
        <v>Si</v>
      </c>
      <c r="J37" s="137" t="str">
        <f>VLOOKUP(E37,VIP!$A$2:$O13095,8,FALSE)</f>
        <v>Si</v>
      </c>
      <c r="K37" s="137" t="str">
        <f>VLOOKUP(E37,VIP!$A$2:$O16669,6,0)</f>
        <v>NO</v>
      </c>
      <c r="L37" s="138" t="s">
        <v>2631</v>
      </c>
      <c r="M37" s="141" t="s">
        <v>2530</v>
      </c>
      <c r="N37" s="93" t="s">
        <v>2443</v>
      </c>
      <c r="O37" s="137" t="s">
        <v>2444</v>
      </c>
      <c r="P37" s="138"/>
      <c r="Q37" s="142">
        <v>44466.465277777781</v>
      </c>
    </row>
    <row r="38" spans="1:17" s="119" customFormat="1" ht="21" hidden="1" customHeight="1" x14ac:dyDescent="0.25">
      <c r="A38" s="137" t="str">
        <f>VLOOKUP(E38,'LISTADO ATM'!$A$2:$C$901,3,0)</f>
        <v>DISTRITO NACIONAL</v>
      </c>
      <c r="B38" s="139">
        <v>3336036575</v>
      </c>
      <c r="C38" s="94">
        <v>44463.786932870367</v>
      </c>
      <c r="D38" s="94" t="s">
        <v>2459</v>
      </c>
      <c r="E38" s="136">
        <v>504</v>
      </c>
      <c r="F38" s="137" t="str">
        <f>VLOOKUP(E38,VIP!$A$2:$O16258,2,0)</f>
        <v>DRBR504</v>
      </c>
      <c r="G38" s="137" t="str">
        <f>VLOOKUP(E38,'LISTADO ATM'!$A$2:$B$900,2,0)</f>
        <v>ATM Oficina Plaza Moderna</v>
      </c>
      <c r="H38" s="137" t="str">
        <f>VLOOKUP(E38,VIP!$A$2:$O21219,7,FALSE)</f>
        <v>Si</v>
      </c>
      <c r="I38" s="137" t="str">
        <f>VLOOKUP(E38,VIP!$A$2:$O13184,8,FALSE)</f>
        <v>Si</v>
      </c>
      <c r="J38" s="137" t="str">
        <f>VLOOKUP(E38,VIP!$A$2:$O13134,8,FALSE)</f>
        <v>Si</v>
      </c>
      <c r="K38" s="137" t="str">
        <f>VLOOKUP(E38,VIP!$A$2:$O16708,6,0)</f>
        <v>NO</v>
      </c>
      <c r="L38" s="138" t="s">
        <v>2409</v>
      </c>
      <c r="M38" s="141" t="s">
        <v>2530</v>
      </c>
      <c r="N38" s="93" t="s">
        <v>2443</v>
      </c>
      <c r="O38" s="137" t="s">
        <v>2614</v>
      </c>
      <c r="P38" s="138"/>
      <c r="Q38" s="142">
        <v>44466.494444444441</v>
      </c>
    </row>
    <row r="39" spans="1:17" s="119" customFormat="1" ht="21" hidden="1" customHeight="1" x14ac:dyDescent="0.25">
      <c r="A39" s="137" t="str">
        <f>VLOOKUP(E39,'LISTADO ATM'!$A$2:$C$901,3,0)</f>
        <v>DISTRITO NACIONAL</v>
      </c>
      <c r="B39" s="139">
        <v>3336036576</v>
      </c>
      <c r="C39" s="94">
        <v>44463.790358796294</v>
      </c>
      <c r="D39" s="94" t="s">
        <v>2459</v>
      </c>
      <c r="E39" s="136">
        <v>527</v>
      </c>
      <c r="F39" s="137" t="str">
        <f>VLOOKUP(E39,VIP!$A$2:$O16259,2,0)</f>
        <v>DRBR527</v>
      </c>
      <c r="G39" s="137" t="str">
        <f>VLOOKUP(E39,'LISTADO ATM'!$A$2:$B$900,2,0)</f>
        <v>ATM Oficina Zona Oriental II</v>
      </c>
      <c r="H39" s="137" t="str">
        <f>VLOOKUP(E39,VIP!$A$2:$O21220,7,FALSE)</f>
        <v>Si</v>
      </c>
      <c r="I39" s="137" t="str">
        <f>VLOOKUP(E39,VIP!$A$2:$O13185,8,FALSE)</f>
        <v>Si</v>
      </c>
      <c r="J39" s="137" t="str">
        <f>VLOOKUP(E39,VIP!$A$2:$O13135,8,FALSE)</f>
        <v>Si</v>
      </c>
      <c r="K39" s="137" t="str">
        <f>VLOOKUP(E39,VIP!$A$2:$O16709,6,0)</f>
        <v>SI</v>
      </c>
      <c r="L39" s="138" t="s">
        <v>2631</v>
      </c>
      <c r="M39" s="141" t="s">
        <v>2530</v>
      </c>
      <c r="N39" s="93" t="s">
        <v>2443</v>
      </c>
      <c r="O39" s="137" t="s">
        <v>2614</v>
      </c>
      <c r="P39" s="138"/>
      <c r="Q39" s="142">
        <v>44466.470833333333</v>
      </c>
    </row>
    <row r="40" spans="1:17" s="119" customFormat="1" ht="21" hidden="1" customHeight="1" x14ac:dyDescent="0.25">
      <c r="A40" s="137" t="str">
        <f>VLOOKUP(E40,'LISTADO ATM'!$A$2:$C$901,3,0)</f>
        <v>DISTRITO NACIONAL</v>
      </c>
      <c r="B40" s="139">
        <v>3336036594</v>
      </c>
      <c r="C40" s="94">
        <v>44463.861377314817</v>
      </c>
      <c r="D40" s="94" t="s">
        <v>2174</v>
      </c>
      <c r="E40" s="136">
        <v>983</v>
      </c>
      <c r="F40" s="137" t="str">
        <f>VLOOKUP(E40,VIP!$A$2:$O16173,2,0)</f>
        <v>DRBR983</v>
      </c>
      <c r="G40" s="137" t="str">
        <f>VLOOKUP(E40,'LISTADO ATM'!$A$2:$B$900,2,0)</f>
        <v xml:space="preserve">ATM Bravo República de Colombia </v>
      </c>
      <c r="H40" s="137" t="str">
        <f>VLOOKUP(E40,VIP!$A$2:$O21134,7,FALSE)</f>
        <v>Si</v>
      </c>
      <c r="I40" s="137" t="str">
        <f>VLOOKUP(E40,VIP!$A$2:$O13099,8,FALSE)</f>
        <v>No</v>
      </c>
      <c r="J40" s="137" t="str">
        <f>VLOOKUP(E40,VIP!$A$2:$O13049,8,FALSE)</f>
        <v>No</v>
      </c>
      <c r="K40" s="137" t="str">
        <f>VLOOKUP(E40,VIP!$A$2:$O16623,6,0)</f>
        <v>NO</v>
      </c>
      <c r="L40" s="138" t="s">
        <v>2212</v>
      </c>
      <c r="M40" s="141" t="s">
        <v>2530</v>
      </c>
      <c r="N40" s="93" t="s">
        <v>2443</v>
      </c>
      <c r="O40" s="137" t="s">
        <v>2445</v>
      </c>
      <c r="P40" s="138"/>
      <c r="Q40" s="142">
        <v>44466.454861111109</v>
      </c>
    </row>
    <row r="41" spans="1:17" s="119" customFormat="1" ht="21" hidden="1" customHeight="1" x14ac:dyDescent="0.25">
      <c r="A41" s="137" t="str">
        <f>VLOOKUP(E41,'LISTADO ATM'!$A$2:$C$901,3,0)</f>
        <v>ESTE</v>
      </c>
      <c r="B41" s="139">
        <v>3336036596</v>
      </c>
      <c r="C41" s="94">
        <v>44463.867199074077</v>
      </c>
      <c r="D41" s="94" t="s">
        <v>2174</v>
      </c>
      <c r="E41" s="136">
        <v>289</v>
      </c>
      <c r="F41" s="137" t="str">
        <f>VLOOKUP(E41,VIP!$A$2:$O16296,2,0)</f>
        <v>DRBR910</v>
      </c>
      <c r="G41" s="137" t="str">
        <f>VLOOKUP(E41,'LISTADO ATM'!$A$2:$B$900,2,0)</f>
        <v>ATM Oficina Bávaro II</v>
      </c>
      <c r="H41" s="137" t="str">
        <f>VLOOKUP(E41,VIP!$A$2:$O21257,7,FALSE)</f>
        <v>Si</v>
      </c>
      <c r="I41" s="137" t="str">
        <f>VLOOKUP(E41,VIP!$A$2:$O13222,8,FALSE)</f>
        <v>Si</v>
      </c>
      <c r="J41" s="137" t="str">
        <f>VLOOKUP(E41,VIP!$A$2:$O13172,8,FALSE)</f>
        <v>Si</v>
      </c>
      <c r="K41" s="137" t="str">
        <f>VLOOKUP(E41,VIP!$A$2:$O16746,6,0)</f>
        <v>NO</v>
      </c>
      <c r="L41" s="138" t="s">
        <v>2455</v>
      </c>
      <c r="M41" s="141" t="s">
        <v>2530</v>
      </c>
      <c r="N41" s="93" t="s">
        <v>2443</v>
      </c>
      <c r="O41" s="137" t="s">
        <v>2445</v>
      </c>
      <c r="P41" s="138"/>
      <c r="Q41" s="142">
        <v>44466.599305555559</v>
      </c>
    </row>
    <row r="42" spans="1:17" s="119" customFormat="1" ht="21" hidden="1" customHeight="1" x14ac:dyDescent="0.25">
      <c r="A42" s="137" t="str">
        <f>VLOOKUP(E42,'LISTADO ATM'!$A$2:$C$901,3,0)</f>
        <v>DISTRITO NACIONAL</v>
      </c>
      <c r="B42" s="139">
        <v>3336036599</v>
      </c>
      <c r="C42" s="94">
        <v>44463.9299537037</v>
      </c>
      <c r="D42" s="94" t="s">
        <v>2174</v>
      </c>
      <c r="E42" s="136">
        <v>957</v>
      </c>
      <c r="F42" s="137" t="str">
        <f>VLOOKUP(E42,VIP!$A$2:$O16307,2,0)</f>
        <v>DRBR23F</v>
      </c>
      <c r="G42" s="137" t="str">
        <f>VLOOKUP(E42,'LISTADO ATM'!$A$2:$B$900,2,0)</f>
        <v xml:space="preserve">ATM Oficina Venezuela </v>
      </c>
      <c r="H42" s="137" t="str">
        <f>VLOOKUP(E42,VIP!$A$2:$O21268,7,FALSE)</f>
        <v>Si</v>
      </c>
      <c r="I42" s="137" t="str">
        <f>VLOOKUP(E42,VIP!$A$2:$O13233,8,FALSE)</f>
        <v>Si</v>
      </c>
      <c r="J42" s="137" t="str">
        <f>VLOOKUP(E42,VIP!$A$2:$O13183,8,FALSE)</f>
        <v>Si</v>
      </c>
      <c r="K42" s="137" t="str">
        <f>VLOOKUP(E42,VIP!$A$2:$O16757,6,0)</f>
        <v>SI</v>
      </c>
      <c r="L42" s="138" t="s">
        <v>2455</v>
      </c>
      <c r="M42" s="141" t="s">
        <v>2530</v>
      </c>
      <c r="N42" s="93" t="s">
        <v>2443</v>
      </c>
      <c r="O42" s="137" t="s">
        <v>2445</v>
      </c>
      <c r="P42" s="138"/>
      <c r="Q42" s="142">
        <v>44466.598611111112</v>
      </c>
    </row>
    <row r="43" spans="1:17" s="119" customFormat="1" ht="21" customHeight="1" x14ac:dyDescent="0.25">
      <c r="A43" s="137" t="str">
        <f>VLOOKUP(E43,'LISTADO ATM'!$A$2:$C$901,3,0)</f>
        <v>DISTRITO NACIONAL</v>
      </c>
      <c r="B43" s="139">
        <v>3336036613</v>
      </c>
      <c r="C43" s="94">
        <v>44464.142511574071</v>
      </c>
      <c r="D43" s="94" t="s">
        <v>2440</v>
      </c>
      <c r="E43" s="136">
        <v>949</v>
      </c>
      <c r="F43" s="137" t="str">
        <f>VLOOKUP(E43,VIP!$A$2:$O16199,2,0)</f>
        <v>DRBR23D</v>
      </c>
      <c r="G43" s="137" t="str">
        <f>VLOOKUP(E43,'LISTADO ATM'!$A$2:$B$900,2,0)</f>
        <v xml:space="preserve">ATM S/M Bravo San Isidro Coral Mall </v>
      </c>
      <c r="H43" s="137" t="str">
        <f>VLOOKUP(E43,VIP!$A$2:$O21160,7,FALSE)</f>
        <v>Si</v>
      </c>
      <c r="I43" s="137" t="str">
        <f>VLOOKUP(E43,VIP!$A$2:$O13125,8,FALSE)</f>
        <v>No</v>
      </c>
      <c r="J43" s="137" t="str">
        <f>VLOOKUP(E43,VIP!$A$2:$O13075,8,FALSE)</f>
        <v>No</v>
      </c>
      <c r="K43" s="137" t="str">
        <f>VLOOKUP(E43,VIP!$A$2:$O16649,6,0)</f>
        <v>NO</v>
      </c>
      <c r="L43" s="138" t="s">
        <v>2625</v>
      </c>
      <c r="M43" s="93" t="s">
        <v>2437</v>
      </c>
      <c r="N43" s="93" t="s">
        <v>2443</v>
      </c>
      <c r="O43" s="137" t="s">
        <v>2444</v>
      </c>
      <c r="P43" s="138"/>
      <c r="Q43" s="134" t="s">
        <v>2625</v>
      </c>
    </row>
    <row r="44" spans="1:17" ht="18" hidden="1" x14ac:dyDescent="0.25">
      <c r="A44" s="137" t="str">
        <f>VLOOKUP(E44,'LISTADO ATM'!$A$2:$C$901,3,0)</f>
        <v>DISTRITO NACIONAL</v>
      </c>
      <c r="B44" s="139">
        <v>3336036616</v>
      </c>
      <c r="C44" s="94">
        <v>44464.184259259258</v>
      </c>
      <c r="D44" s="94" t="s">
        <v>2459</v>
      </c>
      <c r="E44" s="136">
        <v>717</v>
      </c>
      <c r="F44" s="137" t="str">
        <f>VLOOKUP(E44,VIP!$A$2:$O16209,2,0)</f>
        <v>DRBR24K</v>
      </c>
      <c r="G44" s="137" t="str">
        <f>VLOOKUP(E44,'LISTADO ATM'!$A$2:$B$900,2,0)</f>
        <v xml:space="preserve">ATM Oficina Los Alcarrizos </v>
      </c>
      <c r="H44" s="137" t="str">
        <f>VLOOKUP(E44,VIP!$A$2:$O21170,7,FALSE)</f>
        <v>Si</v>
      </c>
      <c r="I44" s="137" t="str">
        <f>VLOOKUP(E44,VIP!$A$2:$O13135,8,FALSE)</f>
        <v>Si</v>
      </c>
      <c r="J44" s="137" t="str">
        <f>VLOOKUP(E44,VIP!$A$2:$O13085,8,FALSE)</f>
        <v>Si</v>
      </c>
      <c r="K44" s="137" t="str">
        <f>VLOOKUP(E44,VIP!$A$2:$O16659,6,0)</f>
        <v>SI</v>
      </c>
      <c r="L44" s="138" t="s">
        <v>2433</v>
      </c>
      <c r="M44" s="141" t="s">
        <v>2530</v>
      </c>
      <c r="N44" s="93" t="s">
        <v>2443</v>
      </c>
      <c r="O44" s="137" t="s">
        <v>2614</v>
      </c>
      <c r="P44" s="138"/>
      <c r="Q44" s="142">
        <v>44466.469444444447</v>
      </c>
    </row>
    <row r="45" spans="1:17" ht="18" x14ac:dyDescent="0.25">
      <c r="A45" s="137" t="str">
        <f>VLOOKUP(E45,'LISTADO ATM'!$A$2:$C$901,3,0)</f>
        <v>DISTRITO NACIONAL</v>
      </c>
      <c r="B45" s="139">
        <v>3336036667</v>
      </c>
      <c r="C45" s="94">
        <v>44464.374456018515</v>
      </c>
      <c r="D45" s="94" t="s">
        <v>2174</v>
      </c>
      <c r="E45" s="136">
        <v>56</v>
      </c>
      <c r="F45" s="137" t="str">
        <f>VLOOKUP(E45,VIP!$A$2:$O16258,2,0)</f>
        <v>DRBR725</v>
      </c>
      <c r="G45" s="137" t="str">
        <f>VLOOKUP(E45,'LISTADO ATM'!$A$2:$B$900,2,0)</f>
        <v xml:space="preserve">ATM Oficina Villa Mella II </v>
      </c>
      <c r="H45" s="137" t="str">
        <f>VLOOKUP(E45,VIP!$A$2:$O21219,7,FALSE)</f>
        <v>Si</v>
      </c>
      <c r="I45" s="137" t="str">
        <f>VLOOKUP(E45,VIP!$A$2:$O13184,8,FALSE)</f>
        <v>Si</v>
      </c>
      <c r="J45" s="137" t="str">
        <f>VLOOKUP(E45,VIP!$A$2:$O13134,8,FALSE)</f>
        <v>Si</v>
      </c>
      <c r="K45" s="137" t="str">
        <f>VLOOKUP(E45,VIP!$A$2:$O16708,6,0)</f>
        <v>NO</v>
      </c>
      <c r="L45" s="138" t="s">
        <v>2212</v>
      </c>
      <c r="M45" s="93" t="s">
        <v>2437</v>
      </c>
      <c r="N45" s="93" t="s">
        <v>2443</v>
      </c>
      <c r="O45" s="137" t="s">
        <v>2445</v>
      </c>
      <c r="P45" s="138"/>
      <c r="Q45" s="93" t="s">
        <v>2212</v>
      </c>
    </row>
    <row r="46" spans="1:17" ht="18" hidden="1" x14ac:dyDescent="0.25">
      <c r="A46" s="137" t="str">
        <f>VLOOKUP(E46,'LISTADO ATM'!$A$2:$C$901,3,0)</f>
        <v>ESTE</v>
      </c>
      <c r="B46" s="139">
        <v>3336036719</v>
      </c>
      <c r="C46" s="94">
        <v>44464.41269675926</v>
      </c>
      <c r="D46" s="94" t="s">
        <v>2459</v>
      </c>
      <c r="E46" s="136">
        <v>608</v>
      </c>
      <c r="F46" s="137" t="str">
        <f>VLOOKUP(E46,VIP!$A$2:$O16253,2,0)</f>
        <v>DRBR305</v>
      </c>
      <c r="G46" s="137" t="str">
        <f>VLOOKUP(E46,'LISTADO ATM'!$A$2:$B$900,2,0)</f>
        <v xml:space="preserve">ATM Oficina Jumbo (San Pedro) </v>
      </c>
      <c r="H46" s="137" t="str">
        <f>VLOOKUP(E46,VIP!$A$2:$O21214,7,FALSE)</f>
        <v>Si</v>
      </c>
      <c r="I46" s="137" t="str">
        <f>VLOOKUP(E46,VIP!$A$2:$O13179,8,FALSE)</f>
        <v>Si</v>
      </c>
      <c r="J46" s="137" t="str">
        <f>VLOOKUP(E46,VIP!$A$2:$O13129,8,FALSE)</f>
        <v>Si</v>
      </c>
      <c r="K46" s="137" t="str">
        <f>VLOOKUP(E46,VIP!$A$2:$O16703,6,0)</f>
        <v>SI</v>
      </c>
      <c r="L46" s="138" t="s">
        <v>2409</v>
      </c>
      <c r="M46" s="141" t="s">
        <v>2530</v>
      </c>
      <c r="N46" s="93" t="s">
        <v>2443</v>
      </c>
      <c r="O46" s="137" t="s">
        <v>2614</v>
      </c>
      <c r="P46" s="138"/>
      <c r="Q46" s="142">
        <v>44466.500694444447</v>
      </c>
    </row>
    <row r="47" spans="1:17" ht="18" hidden="1" x14ac:dyDescent="0.25">
      <c r="A47" s="137" t="str">
        <f>VLOOKUP(E47,'LISTADO ATM'!$A$2:$C$901,3,0)</f>
        <v>DISTRITO NACIONAL</v>
      </c>
      <c r="B47" s="139">
        <v>3336036797</v>
      </c>
      <c r="C47" s="94">
        <v>44464.490983796299</v>
      </c>
      <c r="D47" s="94" t="s">
        <v>2459</v>
      </c>
      <c r="E47" s="136">
        <v>721</v>
      </c>
      <c r="F47" s="137" t="str">
        <f>VLOOKUP(E47,VIP!$A$2:$O16260,2,0)</f>
        <v>DRBR23A</v>
      </c>
      <c r="G47" s="137" t="str">
        <f>VLOOKUP(E47,'LISTADO ATM'!$A$2:$B$900,2,0)</f>
        <v xml:space="preserve">ATM Oficina Charles de Gaulle II </v>
      </c>
      <c r="H47" s="137" t="str">
        <f>VLOOKUP(E47,VIP!$A$2:$O21221,7,FALSE)</f>
        <v>Si</v>
      </c>
      <c r="I47" s="137" t="str">
        <f>VLOOKUP(E47,VIP!$A$2:$O13186,8,FALSE)</f>
        <v>Si</v>
      </c>
      <c r="J47" s="137" t="str">
        <f>VLOOKUP(E47,VIP!$A$2:$O13136,8,FALSE)</f>
        <v>Si</v>
      </c>
      <c r="K47" s="137" t="str">
        <f>VLOOKUP(E47,VIP!$A$2:$O16710,6,0)</f>
        <v>NO</v>
      </c>
      <c r="L47" s="138" t="s">
        <v>2409</v>
      </c>
      <c r="M47" s="141" t="s">
        <v>2530</v>
      </c>
      <c r="N47" s="93" t="s">
        <v>2443</v>
      </c>
      <c r="O47" s="137" t="s">
        <v>2614</v>
      </c>
      <c r="P47" s="138"/>
      <c r="Q47" s="236" t="s">
        <v>2703</v>
      </c>
    </row>
    <row r="48" spans="1:17" ht="18" x14ac:dyDescent="0.25">
      <c r="A48" s="137" t="str">
        <f>VLOOKUP(E48,'LISTADO ATM'!$A$2:$C$901,3,0)</f>
        <v>SUR</v>
      </c>
      <c r="B48" s="139">
        <v>3336036814</v>
      </c>
      <c r="C48" s="94">
        <v>44464.50677083333</v>
      </c>
      <c r="D48" s="94" t="s">
        <v>2174</v>
      </c>
      <c r="E48" s="136">
        <v>699</v>
      </c>
      <c r="F48" s="137" t="str">
        <f>VLOOKUP(E48,VIP!$A$2:$O16256,2,0)</f>
        <v>DRBR699</v>
      </c>
      <c r="G48" s="137" t="str">
        <f>VLOOKUP(E48,'LISTADO ATM'!$A$2:$B$900,2,0)</f>
        <v>ATM S/M Bravo Bani</v>
      </c>
      <c r="H48" s="137" t="str">
        <f>VLOOKUP(E48,VIP!$A$2:$O21217,7,FALSE)</f>
        <v>NO</v>
      </c>
      <c r="I48" s="137" t="str">
        <f>VLOOKUP(E48,VIP!$A$2:$O13182,8,FALSE)</f>
        <v>SI</v>
      </c>
      <c r="J48" s="137" t="str">
        <f>VLOOKUP(E48,VIP!$A$2:$O13132,8,FALSE)</f>
        <v>SI</v>
      </c>
      <c r="K48" s="137" t="str">
        <f>VLOOKUP(E48,VIP!$A$2:$O16706,6,0)</f>
        <v>NO</v>
      </c>
      <c r="L48" s="138" t="s">
        <v>2455</v>
      </c>
      <c r="M48" s="93" t="s">
        <v>2437</v>
      </c>
      <c r="N48" s="93" t="s">
        <v>2443</v>
      </c>
      <c r="O48" s="137" t="s">
        <v>2445</v>
      </c>
      <c r="P48" s="138"/>
      <c r="Q48" s="93" t="s">
        <v>2455</v>
      </c>
    </row>
    <row r="49" spans="1:17" ht="18" hidden="1" x14ac:dyDescent="0.25">
      <c r="A49" s="137" t="str">
        <f>VLOOKUP(E49,'LISTADO ATM'!$A$2:$C$901,3,0)</f>
        <v>DISTRITO NACIONAL</v>
      </c>
      <c r="B49" s="139">
        <v>3336036818</v>
      </c>
      <c r="C49" s="94">
        <v>44464.508553240739</v>
      </c>
      <c r="D49" s="94" t="s">
        <v>2174</v>
      </c>
      <c r="E49" s="136">
        <v>586</v>
      </c>
      <c r="F49" s="137" t="str">
        <f>VLOOKUP(E49,VIP!$A$2:$O16253,2,0)</f>
        <v>DRBR01Q</v>
      </c>
      <c r="G49" s="137" t="str">
        <f>VLOOKUP(E49,'LISTADO ATM'!$A$2:$B$900,2,0)</f>
        <v xml:space="preserve">ATM Palacio de Justicia D.N. </v>
      </c>
      <c r="H49" s="137" t="str">
        <f>VLOOKUP(E49,VIP!$A$2:$O21214,7,FALSE)</f>
        <v>Si</v>
      </c>
      <c r="I49" s="137" t="str">
        <f>VLOOKUP(E49,VIP!$A$2:$O13179,8,FALSE)</f>
        <v>Si</v>
      </c>
      <c r="J49" s="137" t="str">
        <f>VLOOKUP(E49,VIP!$A$2:$O13129,8,FALSE)</f>
        <v>Si</v>
      </c>
      <c r="K49" s="137" t="str">
        <f>VLOOKUP(E49,VIP!$A$2:$O16703,6,0)</f>
        <v>NO</v>
      </c>
      <c r="L49" s="138" t="s">
        <v>2212</v>
      </c>
      <c r="M49" s="141" t="s">
        <v>2530</v>
      </c>
      <c r="N49" s="93" t="s">
        <v>2443</v>
      </c>
      <c r="O49" s="137" t="s">
        <v>2445</v>
      </c>
      <c r="P49" s="138"/>
      <c r="Q49" s="236" t="s">
        <v>2703</v>
      </c>
    </row>
    <row r="50" spans="1:17" ht="18" hidden="1" x14ac:dyDescent="0.25">
      <c r="A50" s="137" t="str">
        <f>VLOOKUP(E50,'LISTADO ATM'!$A$2:$C$901,3,0)</f>
        <v>ESTE</v>
      </c>
      <c r="B50" s="139">
        <v>3336036836</v>
      </c>
      <c r="C50" s="94">
        <v>44464.545914351853</v>
      </c>
      <c r="D50" s="94" t="s">
        <v>2174</v>
      </c>
      <c r="E50" s="136">
        <v>294</v>
      </c>
      <c r="F50" s="137" t="str">
        <f>VLOOKUP(E50,VIP!$A$2:$O16251,2,0)</f>
        <v>DRBR294</v>
      </c>
      <c r="G50" s="137" t="str">
        <f>VLOOKUP(E50,'LISTADO ATM'!$A$2:$B$900,2,0)</f>
        <v xml:space="preserve">ATM Plaza Zaglul San Pedro II </v>
      </c>
      <c r="H50" s="137" t="str">
        <f>VLOOKUP(E50,VIP!$A$2:$O21212,7,FALSE)</f>
        <v>Si</v>
      </c>
      <c r="I50" s="137" t="str">
        <f>VLOOKUP(E50,VIP!$A$2:$O13177,8,FALSE)</f>
        <v>Si</v>
      </c>
      <c r="J50" s="137" t="str">
        <f>VLOOKUP(E50,VIP!$A$2:$O13127,8,FALSE)</f>
        <v>Si</v>
      </c>
      <c r="K50" s="137" t="str">
        <f>VLOOKUP(E50,VIP!$A$2:$O16701,6,0)</f>
        <v>NO</v>
      </c>
      <c r="L50" s="138" t="s">
        <v>2455</v>
      </c>
      <c r="M50" s="141" t="s">
        <v>2530</v>
      </c>
      <c r="N50" s="93" t="s">
        <v>2443</v>
      </c>
      <c r="O50" s="137" t="s">
        <v>2445</v>
      </c>
      <c r="P50" s="138"/>
      <c r="Q50" s="142">
        <v>44466.595833333333</v>
      </c>
    </row>
    <row r="51" spans="1:17" ht="18" x14ac:dyDescent="0.25">
      <c r="A51" s="137" t="str">
        <f>VLOOKUP(E51,'LISTADO ATM'!$A$2:$C$901,3,0)</f>
        <v>ESTE</v>
      </c>
      <c r="B51" s="139">
        <v>3336036838</v>
      </c>
      <c r="C51" s="94">
        <v>44464.561527777776</v>
      </c>
      <c r="D51" s="94" t="s">
        <v>2440</v>
      </c>
      <c r="E51" s="136">
        <v>634</v>
      </c>
      <c r="F51" s="137" t="str">
        <f>VLOOKUP(E51,VIP!$A$2:$O16250,2,0)</f>
        <v>DRBR273</v>
      </c>
      <c r="G51" s="137" t="str">
        <f>VLOOKUP(E51,'LISTADO ATM'!$A$2:$B$900,2,0)</f>
        <v xml:space="preserve">ATM Ayuntamiento Los Llanos (SPM) </v>
      </c>
      <c r="H51" s="137" t="str">
        <f>VLOOKUP(E51,VIP!$A$2:$O21211,7,FALSE)</f>
        <v>Si</v>
      </c>
      <c r="I51" s="137" t="str">
        <f>VLOOKUP(E51,VIP!$A$2:$O13176,8,FALSE)</f>
        <v>Si</v>
      </c>
      <c r="J51" s="137" t="str">
        <f>VLOOKUP(E51,VIP!$A$2:$O13126,8,FALSE)</f>
        <v>Si</v>
      </c>
      <c r="K51" s="137" t="str">
        <f>VLOOKUP(E51,VIP!$A$2:$O16700,6,0)</f>
        <v>NO</v>
      </c>
      <c r="L51" s="138" t="s">
        <v>2433</v>
      </c>
      <c r="M51" s="93" t="s">
        <v>2437</v>
      </c>
      <c r="N51" s="93" t="s">
        <v>2443</v>
      </c>
      <c r="O51" s="137" t="s">
        <v>2444</v>
      </c>
      <c r="P51" s="138"/>
      <c r="Q51" s="93" t="s">
        <v>2433</v>
      </c>
    </row>
    <row r="52" spans="1:17" ht="18" hidden="1" x14ac:dyDescent="0.25">
      <c r="A52" s="137" t="str">
        <f>VLOOKUP(E52,'LISTADO ATM'!$A$2:$C$901,3,0)</f>
        <v>ESTE</v>
      </c>
      <c r="B52" s="139">
        <v>3336036839</v>
      </c>
      <c r="C52" s="94">
        <v>44464.566041666665</v>
      </c>
      <c r="D52" s="94" t="s">
        <v>2174</v>
      </c>
      <c r="E52" s="136">
        <v>213</v>
      </c>
      <c r="F52" s="137" t="str">
        <f>VLOOKUP(E52,VIP!$A$2:$O16249,2,0)</f>
        <v>DRBR213</v>
      </c>
      <c r="G52" s="137" t="str">
        <f>VLOOKUP(E52,'LISTADO ATM'!$A$2:$B$900,2,0)</f>
        <v xml:space="preserve">ATM Almacenes Iberia (La Romana) </v>
      </c>
      <c r="H52" s="137" t="str">
        <f>VLOOKUP(E52,VIP!$A$2:$O21210,7,FALSE)</f>
        <v>Si</v>
      </c>
      <c r="I52" s="137" t="str">
        <f>VLOOKUP(E52,VIP!$A$2:$O13175,8,FALSE)</f>
        <v>Si</v>
      </c>
      <c r="J52" s="137" t="str">
        <f>VLOOKUP(E52,VIP!$A$2:$O13125,8,FALSE)</f>
        <v>Si</v>
      </c>
      <c r="K52" s="137" t="str">
        <f>VLOOKUP(E52,VIP!$A$2:$O16699,6,0)</f>
        <v>NO</v>
      </c>
      <c r="L52" s="138" t="s">
        <v>2212</v>
      </c>
      <c r="M52" s="141" t="s">
        <v>2530</v>
      </c>
      <c r="N52" s="93" t="s">
        <v>2443</v>
      </c>
      <c r="O52" s="137" t="s">
        <v>2445</v>
      </c>
      <c r="P52" s="138"/>
      <c r="Q52" s="236" t="s">
        <v>2703</v>
      </c>
    </row>
    <row r="53" spans="1:17" ht="18" hidden="1" x14ac:dyDescent="0.25">
      <c r="A53" s="137" t="str">
        <f>VLOOKUP(E53,'LISTADO ATM'!$A$2:$C$901,3,0)</f>
        <v>ESTE</v>
      </c>
      <c r="B53" s="139">
        <v>3336036843</v>
      </c>
      <c r="C53" s="94">
        <v>44464.567291666666</v>
      </c>
      <c r="D53" s="94" t="s">
        <v>2174</v>
      </c>
      <c r="E53" s="136">
        <v>353</v>
      </c>
      <c r="F53" s="137" t="str">
        <f>VLOOKUP(E53,VIP!$A$2:$O16247,2,0)</f>
        <v>DRBR353</v>
      </c>
      <c r="G53" s="137" t="str">
        <f>VLOOKUP(E53,'LISTADO ATM'!$A$2:$B$900,2,0)</f>
        <v xml:space="preserve">ATM Estación Boulevard Juan Dolio </v>
      </c>
      <c r="H53" s="137" t="str">
        <f>VLOOKUP(E53,VIP!$A$2:$O21208,7,FALSE)</f>
        <v>Si</v>
      </c>
      <c r="I53" s="137" t="str">
        <f>VLOOKUP(E53,VIP!$A$2:$O13173,8,FALSE)</f>
        <v>Si</v>
      </c>
      <c r="J53" s="137" t="str">
        <f>VLOOKUP(E53,VIP!$A$2:$O13123,8,FALSE)</f>
        <v>Si</v>
      </c>
      <c r="K53" s="137" t="str">
        <f>VLOOKUP(E53,VIP!$A$2:$O16697,6,0)</f>
        <v>NO</v>
      </c>
      <c r="L53" s="138" t="s">
        <v>2212</v>
      </c>
      <c r="M53" s="141" t="s">
        <v>2530</v>
      </c>
      <c r="N53" s="93" t="s">
        <v>2443</v>
      </c>
      <c r="O53" s="137" t="s">
        <v>2445</v>
      </c>
      <c r="P53" s="138"/>
      <c r="Q53" s="236" t="s">
        <v>2703</v>
      </c>
    </row>
    <row r="54" spans="1:17" ht="18" hidden="1" x14ac:dyDescent="0.25">
      <c r="A54" s="137" t="str">
        <f>VLOOKUP(E54,'LISTADO ATM'!$A$2:$C$901,3,0)</f>
        <v>ESTE</v>
      </c>
      <c r="B54" s="139">
        <v>3336036844</v>
      </c>
      <c r="C54" s="94">
        <v>44464.567743055559</v>
      </c>
      <c r="D54" s="94" t="s">
        <v>2174</v>
      </c>
      <c r="E54" s="136">
        <v>631</v>
      </c>
      <c r="F54" s="137" t="str">
        <f>VLOOKUP(E54,VIP!$A$2:$O16246,2,0)</f>
        <v>DRBR417</v>
      </c>
      <c r="G54" s="137" t="str">
        <f>VLOOKUP(E54,'LISTADO ATM'!$A$2:$B$900,2,0)</f>
        <v xml:space="preserve">ATM ASOCODEQUI (San Pedro) </v>
      </c>
      <c r="H54" s="137" t="str">
        <f>VLOOKUP(E54,VIP!$A$2:$O21207,7,FALSE)</f>
        <v>Si</v>
      </c>
      <c r="I54" s="137" t="str">
        <f>VLOOKUP(E54,VIP!$A$2:$O13172,8,FALSE)</f>
        <v>Si</v>
      </c>
      <c r="J54" s="137" t="str">
        <f>VLOOKUP(E54,VIP!$A$2:$O13122,8,FALSE)</f>
        <v>Si</v>
      </c>
      <c r="K54" s="137" t="str">
        <f>VLOOKUP(E54,VIP!$A$2:$O16696,6,0)</f>
        <v>NO</v>
      </c>
      <c r="L54" s="138" t="s">
        <v>2212</v>
      </c>
      <c r="M54" s="141" t="s">
        <v>2530</v>
      </c>
      <c r="N54" s="93" t="s">
        <v>2443</v>
      </c>
      <c r="O54" s="137" t="s">
        <v>2445</v>
      </c>
      <c r="P54" s="138"/>
      <c r="Q54" s="236" t="s">
        <v>2703</v>
      </c>
    </row>
    <row r="55" spans="1:17" ht="18" hidden="1" x14ac:dyDescent="0.25">
      <c r="A55" s="137" t="str">
        <f>VLOOKUP(E55,'LISTADO ATM'!$A$2:$C$901,3,0)</f>
        <v>ESTE</v>
      </c>
      <c r="B55" s="139">
        <v>3336036851</v>
      </c>
      <c r="C55" s="94">
        <v>44464.586724537039</v>
      </c>
      <c r="D55" s="94" t="s">
        <v>2440</v>
      </c>
      <c r="E55" s="136">
        <v>742</v>
      </c>
      <c r="F55" s="137" t="str">
        <f>VLOOKUP(E55,VIP!$A$2:$O16245,2,0)</f>
        <v>DRBR990</v>
      </c>
      <c r="G55" s="137" t="str">
        <f>VLOOKUP(E55,'LISTADO ATM'!$A$2:$B$900,2,0)</f>
        <v xml:space="preserve">ATM Oficina Plaza del Rey (La Romana) </v>
      </c>
      <c r="H55" s="137" t="str">
        <f>VLOOKUP(E55,VIP!$A$2:$O21206,7,FALSE)</f>
        <v>Si</v>
      </c>
      <c r="I55" s="137" t="str">
        <f>VLOOKUP(E55,VIP!$A$2:$O13171,8,FALSE)</f>
        <v>Si</v>
      </c>
      <c r="J55" s="137" t="str">
        <f>VLOOKUP(E55,VIP!$A$2:$O13121,8,FALSE)</f>
        <v>Si</v>
      </c>
      <c r="K55" s="137" t="str">
        <f>VLOOKUP(E55,VIP!$A$2:$O16695,6,0)</f>
        <v>NO</v>
      </c>
      <c r="L55" s="138" t="s">
        <v>2409</v>
      </c>
      <c r="M55" s="141" t="s">
        <v>2530</v>
      </c>
      <c r="N55" s="93" t="s">
        <v>2443</v>
      </c>
      <c r="O55" s="137" t="s">
        <v>2444</v>
      </c>
      <c r="P55" s="138"/>
      <c r="Q55" s="142">
        <v>44466.500694444447</v>
      </c>
    </row>
    <row r="56" spans="1:17" ht="18" hidden="1" x14ac:dyDescent="0.25">
      <c r="A56" s="137" t="str">
        <f>VLOOKUP(E56,'LISTADO ATM'!$A$2:$C$901,3,0)</f>
        <v>DISTRITO NACIONAL</v>
      </c>
      <c r="B56" s="139">
        <v>3336036852</v>
      </c>
      <c r="C56" s="94">
        <v>44464.587800925925</v>
      </c>
      <c r="D56" s="94" t="s">
        <v>2440</v>
      </c>
      <c r="E56" s="136">
        <v>858</v>
      </c>
      <c r="F56" s="137" t="str">
        <f>VLOOKUP(E56,VIP!$A$2:$O16244,2,0)</f>
        <v>DRBR858</v>
      </c>
      <c r="G56" s="137" t="str">
        <f>VLOOKUP(E56,'LISTADO ATM'!$A$2:$B$900,2,0)</f>
        <v xml:space="preserve">ATM Cooperativa Maestros (COOPNAMA) </v>
      </c>
      <c r="H56" s="137" t="str">
        <f>VLOOKUP(E56,VIP!$A$2:$O21205,7,FALSE)</f>
        <v>Si</v>
      </c>
      <c r="I56" s="137" t="str">
        <f>VLOOKUP(E56,VIP!$A$2:$O13170,8,FALSE)</f>
        <v>No</v>
      </c>
      <c r="J56" s="137" t="str">
        <f>VLOOKUP(E56,VIP!$A$2:$O13120,8,FALSE)</f>
        <v>No</v>
      </c>
      <c r="K56" s="137" t="str">
        <f>VLOOKUP(E56,VIP!$A$2:$O16694,6,0)</f>
        <v>NO</v>
      </c>
      <c r="L56" s="138" t="s">
        <v>2409</v>
      </c>
      <c r="M56" s="141" t="s">
        <v>2530</v>
      </c>
      <c r="N56" s="93" t="s">
        <v>2443</v>
      </c>
      <c r="O56" s="137" t="s">
        <v>2444</v>
      </c>
      <c r="P56" s="138"/>
      <c r="Q56" s="142">
        <v>44466.998611111114</v>
      </c>
    </row>
    <row r="57" spans="1:17" ht="18" hidden="1" x14ac:dyDescent="0.25">
      <c r="A57" s="137" t="str">
        <f>VLOOKUP(E57,'LISTADO ATM'!$A$2:$C$901,3,0)</f>
        <v>DISTRITO NACIONAL</v>
      </c>
      <c r="B57" s="139">
        <v>3336036853</v>
      </c>
      <c r="C57" s="94">
        <v>44464.590775462966</v>
      </c>
      <c r="D57" s="94" t="s">
        <v>2174</v>
      </c>
      <c r="E57" s="136">
        <v>85</v>
      </c>
      <c r="F57" s="137" t="str">
        <f>VLOOKUP(E57,VIP!$A$2:$O16243,2,0)</f>
        <v>DRBR085</v>
      </c>
      <c r="G57" s="137" t="str">
        <f>VLOOKUP(E57,'LISTADO ATM'!$A$2:$B$900,2,0)</f>
        <v xml:space="preserve">ATM Oficina San Isidro (Fuerza Aérea) </v>
      </c>
      <c r="H57" s="137" t="str">
        <f>VLOOKUP(E57,VIP!$A$2:$O21204,7,FALSE)</f>
        <v>Si</v>
      </c>
      <c r="I57" s="137" t="str">
        <f>VLOOKUP(E57,VIP!$A$2:$O13169,8,FALSE)</f>
        <v>Si</v>
      </c>
      <c r="J57" s="137" t="str">
        <f>VLOOKUP(E57,VIP!$A$2:$O13119,8,FALSE)</f>
        <v>Si</v>
      </c>
      <c r="K57" s="137" t="str">
        <f>VLOOKUP(E57,VIP!$A$2:$O16693,6,0)</f>
        <v>NO</v>
      </c>
      <c r="L57" s="138" t="s">
        <v>2455</v>
      </c>
      <c r="M57" s="141" t="s">
        <v>2530</v>
      </c>
      <c r="N57" s="93" t="s">
        <v>2443</v>
      </c>
      <c r="O57" s="137" t="s">
        <v>2445</v>
      </c>
      <c r="P57" s="138"/>
      <c r="Q57" s="142">
        <v>44466.587500000001</v>
      </c>
    </row>
    <row r="58" spans="1:17" ht="18" hidden="1" x14ac:dyDescent="0.25">
      <c r="A58" s="137" t="str">
        <f>VLOOKUP(E58,'LISTADO ATM'!$A$2:$C$901,3,0)</f>
        <v>NORTE</v>
      </c>
      <c r="B58" s="139">
        <v>3336036855</v>
      </c>
      <c r="C58" s="94">
        <v>44464.594131944446</v>
      </c>
      <c r="D58" s="94" t="s">
        <v>2459</v>
      </c>
      <c r="E58" s="136">
        <v>956</v>
      </c>
      <c r="F58" s="137" t="str">
        <f>VLOOKUP(E58,VIP!$A$2:$O16242,2,0)</f>
        <v>DRBR956</v>
      </c>
      <c r="G58" s="137" t="str">
        <f>VLOOKUP(E58,'LISTADO ATM'!$A$2:$B$900,2,0)</f>
        <v xml:space="preserve">ATM Autoservicio El Jaya (SFM) </v>
      </c>
      <c r="H58" s="137" t="str">
        <f>VLOOKUP(E58,VIP!$A$2:$O21203,7,FALSE)</f>
        <v>Si</v>
      </c>
      <c r="I58" s="137" t="str">
        <f>VLOOKUP(E58,VIP!$A$2:$O13168,8,FALSE)</f>
        <v>Si</v>
      </c>
      <c r="J58" s="137" t="str">
        <f>VLOOKUP(E58,VIP!$A$2:$O13118,8,FALSE)</f>
        <v>Si</v>
      </c>
      <c r="K58" s="137" t="str">
        <f>VLOOKUP(E58,VIP!$A$2:$O16692,6,0)</f>
        <v>NO</v>
      </c>
      <c r="L58" s="138" t="s">
        <v>2625</v>
      </c>
      <c r="M58" s="141" t="s">
        <v>2530</v>
      </c>
      <c r="N58" s="93" t="s">
        <v>2443</v>
      </c>
      <c r="O58" s="137" t="s">
        <v>2614</v>
      </c>
      <c r="P58" s="138"/>
      <c r="Q58" s="142">
        <v>44466.46875</v>
      </c>
    </row>
    <row r="59" spans="1:17" ht="18" hidden="1" x14ac:dyDescent="0.25">
      <c r="A59" s="137" t="str">
        <f>VLOOKUP(E59,'LISTADO ATM'!$A$2:$C$901,3,0)</f>
        <v>NORTE</v>
      </c>
      <c r="B59" s="139">
        <v>3336036857</v>
      </c>
      <c r="C59" s="94">
        <v>44464.606446759259</v>
      </c>
      <c r="D59" s="94" t="s">
        <v>2174</v>
      </c>
      <c r="E59" s="136">
        <v>396</v>
      </c>
      <c r="F59" s="137" t="str">
        <f>VLOOKUP(E59,VIP!$A$2:$O16241,2,0)</f>
        <v>DRBR396</v>
      </c>
      <c r="G59" s="137" t="str">
        <f>VLOOKUP(E59,'LISTADO ATM'!$A$2:$B$900,2,0)</f>
        <v xml:space="preserve">ATM Oficina Plaza Ulloa (La Fuente) </v>
      </c>
      <c r="H59" s="137" t="str">
        <f>VLOOKUP(E59,VIP!$A$2:$O21202,7,FALSE)</f>
        <v>Si</v>
      </c>
      <c r="I59" s="137" t="str">
        <f>VLOOKUP(E59,VIP!$A$2:$O13167,8,FALSE)</f>
        <v>Si</v>
      </c>
      <c r="J59" s="137" t="str">
        <f>VLOOKUP(E59,VIP!$A$2:$O13117,8,FALSE)</f>
        <v>Si</v>
      </c>
      <c r="K59" s="137" t="str">
        <f>VLOOKUP(E59,VIP!$A$2:$O16691,6,0)</f>
        <v>NO</v>
      </c>
      <c r="L59" s="138" t="s">
        <v>2212</v>
      </c>
      <c r="M59" s="141" t="s">
        <v>2530</v>
      </c>
      <c r="N59" s="93" t="s">
        <v>2443</v>
      </c>
      <c r="O59" s="137" t="s">
        <v>2445</v>
      </c>
      <c r="P59" s="138"/>
      <c r="Q59" s="236" t="s">
        <v>2703</v>
      </c>
    </row>
    <row r="60" spans="1:17" ht="18" x14ac:dyDescent="0.25">
      <c r="A60" s="137" t="str">
        <f>VLOOKUP(E60,'LISTADO ATM'!$A$2:$C$901,3,0)</f>
        <v>DISTRITO NACIONAL</v>
      </c>
      <c r="B60" s="139">
        <v>3336036860</v>
      </c>
      <c r="C60" s="94">
        <v>44464.633726851855</v>
      </c>
      <c r="D60" s="94" t="s">
        <v>2459</v>
      </c>
      <c r="E60" s="136">
        <v>713</v>
      </c>
      <c r="F60" s="137" t="str">
        <f>VLOOKUP(E60,VIP!$A$2:$O16254,2,0)</f>
        <v>DRBR016</v>
      </c>
      <c r="G60" s="137" t="str">
        <f>VLOOKUP(E60,'LISTADO ATM'!$A$2:$B$900,2,0)</f>
        <v xml:space="preserve">ATM Oficina Las Américas </v>
      </c>
      <c r="H60" s="137" t="str">
        <f>VLOOKUP(E60,VIP!$A$2:$O21215,7,FALSE)</f>
        <v>Si</v>
      </c>
      <c r="I60" s="137" t="str">
        <f>VLOOKUP(E60,VIP!$A$2:$O13180,8,FALSE)</f>
        <v>Si</v>
      </c>
      <c r="J60" s="137" t="str">
        <f>VLOOKUP(E60,VIP!$A$2:$O13130,8,FALSE)</f>
        <v>Si</v>
      </c>
      <c r="K60" s="137" t="str">
        <f>VLOOKUP(E60,VIP!$A$2:$O16704,6,0)</f>
        <v>NO</v>
      </c>
      <c r="L60" s="138" t="s">
        <v>2409</v>
      </c>
      <c r="M60" s="93" t="s">
        <v>2437</v>
      </c>
      <c r="N60" s="93" t="s">
        <v>2443</v>
      </c>
      <c r="O60" s="137" t="s">
        <v>2614</v>
      </c>
      <c r="P60" s="138"/>
      <c r="Q60" s="93" t="s">
        <v>2409</v>
      </c>
    </row>
    <row r="61" spans="1:17" ht="18" hidden="1" x14ac:dyDescent="0.25">
      <c r="A61" s="137" t="str">
        <f>VLOOKUP(E61,'LISTADO ATM'!$A$2:$C$901,3,0)</f>
        <v>NORTE</v>
      </c>
      <c r="B61" s="139">
        <v>3336036877</v>
      </c>
      <c r="C61" s="94">
        <v>44464.668344907404</v>
      </c>
      <c r="D61" s="94" t="s">
        <v>2612</v>
      </c>
      <c r="E61" s="136">
        <v>129</v>
      </c>
      <c r="F61" s="137" t="str">
        <f>VLOOKUP(E61,VIP!$A$2:$O16253,2,0)</f>
        <v>DRBR129</v>
      </c>
      <c r="G61" s="137" t="str">
        <f>VLOOKUP(E61,'LISTADO ATM'!$A$2:$B$900,2,0)</f>
        <v xml:space="preserve">ATM Multicentro La Sirena (Santiago) </v>
      </c>
      <c r="H61" s="137" t="str">
        <f>VLOOKUP(E61,VIP!$A$2:$O21214,7,FALSE)</f>
        <v>Si</v>
      </c>
      <c r="I61" s="137" t="str">
        <f>VLOOKUP(E61,VIP!$A$2:$O13179,8,FALSE)</f>
        <v>Si</v>
      </c>
      <c r="J61" s="137" t="str">
        <f>VLOOKUP(E61,VIP!$A$2:$O13129,8,FALSE)</f>
        <v>Si</v>
      </c>
      <c r="K61" s="137" t="str">
        <f>VLOOKUP(E61,VIP!$A$2:$O16703,6,0)</f>
        <v>SI</v>
      </c>
      <c r="L61" s="138" t="s">
        <v>2409</v>
      </c>
      <c r="M61" s="141" t="s">
        <v>2530</v>
      </c>
      <c r="N61" s="93" t="s">
        <v>2443</v>
      </c>
      <c r="O61" s="137" t="s">
        <v>2613</v>
      </c>
      <c r="P61" s="138"/>
      <c r="Q61" s="142">
        <v>44466.60833333333</v>
      </c>
    </row>
    <row r="62" spans="1:17" ht="18" hidden="1" x14ac:dyDescent="0.25">
      <c r="A62" s="137" t="str">
        <f>VLOOKUP(E62,'LISTADO ATM'!$A$2:$C$901,3,0)</f>
        <v>DISTRITO NACIONAL</v>
      </c>
      <c r="B62" s="139">
        <v>3336036892</v>
      </c>
      <c r="C62" s="94">
        <v>44464.679155092592</v>
      </c>
      <c r="D62" s="94" t="s">
        <v>2174</v>
      </c>
      <c r="E62" s="136">
        <v>578</v>
      </c>
      <c r="F62" s="137" t="str">
        <f>VLOOKUP(E62,VIP!$A$2:$O16251,2,0)</f>
        <v>DRBR324</v>
      </c>
      <c r="G62" s="137" t="str">
        <f>VLOOKUP(E62,'LISTADO ATM'!$A$2:$B$900,2,0)</f>
        <v xml:space="preserve">ATM Procuraduría General de la República </v>
      </c>
      <c r="H62" s="137" t="str">
        <f>VLOOKUP(E62,VIP!$A$2:$O21212,7,FALSE)</f>
        <v>Si</v>
      </c>
      <c r="I62" s="137" t="str">
        <f>VLOOKUP(E62,VIP!$A$2:$O13177,8,FALSE)</f>
        <v>No</v>
      </c>
      <c r="J62" s="137" t="str">
        <f>VLOOKUP(E62,VIP!$A$2:$O13127,8,FALSE)</f>
        <v>No</v>
      </c>
      <c r="K62" s="137" t="str">
        <f>VLOOKUP(E62,VIP!$A$2:$O16701,6,0)</f>
        <v>NO</v>
      </c>
      <c r="L62" s="138" t="s">
        <v>2238</v>
      </c>
      <c r="M62" s="141" t="s">
        <v>2530</v>
      </c>
      <c r="N62" s="93" t="s">
        <v>2443</v>
      </c>
      <c r="O62" s="137" t="s">
        <v>2445</v>
      </c>
      <c r="P62" s="138"/>
      <c r="Q62" s="142">
        <v>44466.609027777777</v>
      </c>
    </row>
    <row r="63" spans="1:17" ht="18" hidden="1" x14ac:dyDescent="0.25">
      <c r="A63" s="137" t="str">
        <f>VLOOKUP(E63,'LISTADO ATM'!$A$2:$C$901,3,0)</f>
        <v>DISTRITO NACIONAL</v>
      </c>
      <c r="B63" s="139">
        <v>3336036906</v>
      </c>
      <c r="C63" s="94">
        <v>44464.686828703707</v>
      </c>
      <c r="D63" s="94" t="s">
        <v>2174</v>
      </c>
      <c r="E63" s="136">
        <v>39</v>
      </c>
      <c r="F63" s="137" t="str">
        <f>VLOOKUP(E63,VIP!$A$2:$O16249,2,0)</f>
        <v>DRBR039</v>
      </c>
      <c r="G63" s="137" t="str">
        <f>VLOOKUP(E63,'LISTADO ATM'!$A$2:$B$900,2,0)</f>
        <v xml:space="preserve">ATM Oficina Ovando </v>
      </c>
      <c r="H63" s="137" t="str">
        <f>VLOOKUP(E63,VIP!$A$2:$O21210,7,FALSE)</f>
        <v>Si</v>
      </c>
      <c r="I63" s="137" t="str">
        <f>VLOOKUP(E63,VIP!$A$2:$O13175,8,FALSE)</f>
        <v>No</v>
      </c>
      <c r="J63" s="137" t="str">
        <f>VLOOKUP(E63,VIP!$A$2:$O13125,8,FALSE)</f>
        <v>No</v>
      </c>
      <c r="K63" s="137" t="str">
        <f>VLOOKUP(E63,VIP!$A$2:$O16699,6,0)</f>
        <v>NO</v>
      </c>
      <c r="L63" s="138" t="s">
        <v>2238</v>
      </c>
      <c r="M63" s="141" t="s">
        <v>2530</v>
      </c>
      <c r="N63" s="93" t="s">
        <v>2443</v>
      </c>
      <c r="O63" s="137" t="s">
        <v>2445</v>
      </c>
      <c r="P63" s="138"/>
      <c r="Q63" s="142">
        <v>44466.615277777775</v>
      </c>
    </row>
    <row r="64" spans="1:17" ht="18" hidden="1" x14ac:dyDescent="0.25">
      <c r="A64" s="137" t="str">
        <f>VLOOKUP(E64,'LISTADO ATM'!$A$2:$C$901,3,0)</f>
        <v>ESTE</v>
      </c>
      <c r="B64" s="139">
        <v>3336036918</v>
      </c>
      <c r="C64" s="94">
        <v>44464.693009259259</v>
      </c>
      <c r="D64" s="94" t="s">
        <v>2174</v>
      </c>
      <c r="E64" s="136">
        <v>776</v>
      </c>
      <c r="F64" s="137" t="str">
        <f>VLOOKUP(E64,VIP!$A$2:$O16246,2,0)</f>
        <v>DRBR03D</v>
      </c>
      <c r="G64" s="137" t="str">
        <f>VLOOKUP(E64,'LISTADO ATM'!$A$2:$B$900,2,0)</f>
        <v xml:space="preserve">ATM Oficina Monte Plata </v>
      </c>
      <c r="H64" s="137" t="str">
        <f>VLOOKUP(E64,VIP!$A$2:$O21207,7,FALSE)</f>
        <v>Si</v>
      </c>
      <c r="I64" s="137" t="str">
        <f>VLOOKUP(E64,VIP!$A$2:$O13172,8,FALSE)</f>
        <v>Si</v>
      </c>
      <c r="J64" s="137" t="str">
        <f>VLOOKUP(E64,VIP!$A$2:$O13122,8,FALSE)</f>
        <v>Si</v>
      </c>
      <c r="K64" s="137" t="str">
        <f>VLOOKUP(E64,VIP!$A$2:$O16696,6,0)</f>
        <v>SI</v>
      </c>
      <c r="L64" s="138" t="s">
        <v>2212</v>
      </c>
      <c r="M64" s="141" t="s">
        <v>2530</v>
      </c>
      <c r="N64" s="93" t="s">
        <v>2443</v>
      </c>
      <c r="O64" s="137" t="s">
        <v>2445</v>
      </c>
      <c r="P64" s="138"/>
      <c r="Q64" s="142">
        <v>44466.427777777775</v>
      </c>
    </row>
    <row r="65" spans="1:17" ht="18" hidden="1" x14ac:dyDescent="0.25">
      <c r="A65" s="137" t="str">
        <f>VLOOKUP(E65,'LISTADO ATM'!$A$2:$C$901,3,0)</f>
        <v>DISTRITO NACIONAL</v>
      </c>
      <c r="B65" s="139">
        <v>3336036934</v>
      </c>
      <c r="C65" s="94">
        <v>44464.714363425926</v>
      </c>
      <c r="D65" s="94" t="s">
        <v>2459</v>
      </c>
      <c r="E65" s="136">
        <v>979</v>
      </c>
      <c r="F65" s="137" t="str">
        <f>VLOOKUP(E65,VIP!$A$2:$O16243,2,0)</f>
        <v>DRBR979</v>
      </c>
      <c r="G65" s="137" t="str">
        <f>VLOOKUP(E65,'LISTADO ATM'!$A$2:$B$900,2,0)</f>
        <v xml:space="preserve">ATM Oficina Luperón I </v>
      </c>
      <c r="H65" s="137" t="str">
        <f>VLOOKUP(E65,VIP!$A$2:$O21204,7,FALSE)</f>
        <v>Si</v>
      </c>
      <c r="I65" s="137" t="str">
        <f>VLOOKUP(E65,VIP!$A$2:$O13169,8,FALSE)</f>
        <v>Si</v>
      </c>
      <c r="J65" s="137" t="str">
        <f>VLOOKUP(E65,VIP!$A$2:$O13119,8,FALSE)</f>
        <v>Si</v>
      </c>
      <c r="K65" s="137" t="str">
        <f>VLOOKUP(E65,VIP!$A$2:$O16693,6,0)</f>
        <v>NO</v>
      </c>
      <c r="L65" s="138" t="s">
        <v>2409</v>
      </c>
      <c r="M65" s="141" t="s">
        <v>2530</v>
      </c>
      <c r="N65" s="93" t="s">
        <v>2443</v>
      </c>
      <c r="O65" s="137" t="s">
        <v>2630</v>
      </c>
      <c r="P65" s="138"/>
      <c r="Q65" s="236" t="s">
        <v>2703</v>
      </c>
    </row>
    <row r="66" spans="1:17" ht="18" hidden="1" x14ac:dyDescent="0.25">
      <c r="A66" s="137" t="str">
        <f>VLOOKUP(E66,'LISTADO ATM'!$A$2:$C$901,3,0)</f>
        <v>DISTRITO NACIONAL</v>
      </c>
      <c r="B66" s="139">
        <v>3336036936</v>
      </c>
      <c r="C66" s="94">
        <v>44464.72755787037</v>
      </c>
      <c r="D66" s="94" t="s">
        <v>2440</v>
      </c>
      <c r="E66" s="136">
        <v>26</v>
      </c>
      <c r="F66" s="137" t="str">
        <f>VLOOKUP(E66,VIP!$A$2:$O16242,2,0)</f>
        <v>DRBR221</v>
      </c>
      <c r="G66" s="137" t="str">
        <f>VLOOKUP(E66,'LISTADO ATM'!$A$2:$B$900,2,0)</f>
        <v>ATM S/M Jumbo San Isidro</v>
      </c>
      <c r="H66" s="137" t="str">
        <f>VLOOKUP(E66,VIP!$A$2:$O21203,7,FALSE)</f>
        <v>Si</v>
      </c>
      <c r="I66" s="137" t="str">
        <f>VLOOKUP(E66,VIP!$A$2:$O13168,8,FALSE)</f>
        <v>Si</v>
      </c>
      <c r="J66" s="137" t="str">
        <f>VLOOKUP(E66,VIP!$A$2:$O13118,8,FALSE)</f>
        <v>Si</v>
      </c>
      <c r="K66" s="137" t="str">
        <f>VLOOKUP(E66,VIP!$A$2:$O16692,6,0)</f>
        <v>NO</v>
      </c>
      <c r="L66" s="138" t="s">
        <v>2633</v>
      </c>
      <c r="M66" s="141" t="s">
        <v>2530</v>
      </c>
      <c r="N66" s="93" t="s">
        <v>2443</v>
      </c>
      <c r="O66" s="137" t="s">
        <v>2444</v>
      </c>
      <c r="P66" s="138"/>
      <c r="Q66" s="142">
        <v>44466.620833333334</v>
      </c>
    </row>
    <row r="67" spans="1:17" ht="18" x14ac:dyDescent="0.25">
      <c r="A67" s="137" t="str">
        <f>VLOOKUP(E67,'LISTADO ATM'!$A$2:$C$901,3,0)</f>
        <v>ESTE</v>
      </c>
      <c r="B67" s="139">
        <v>3336036940</v>
      </c>
      <c r="C67" s="94">
        <v>44464.796759259261</v>
      </c>
      <c r="D67" s="94" t="s">
        <v>2459</v>
      </c>
      <c r="E67" s="136">
        <v>429</v>
      </c>
      <c r="F67" s="137" t="str">
        <f>VLOOKUP(E67,VIP!$A$2:$O16257,2,0)</f>
        <v>DRBR429</v>
      </c>
      <c r="G67" s="137" t="str">
        <f>VLOOKUP(E67,'LISTADO ATM'!$A$2:$B$900,2,0)</f>
        <v xml:space="preserve">ATM Oficina Jumbo La Romana </v>
      </c>
      <c r="H67" s="137" t="str">
        <f>VLOOKUP(E67,VIP!$A$2:$O21218,7,FALSE)</f>
        <v>Si</v>
      </c>
      <c r="I67" s="137" t="str">
        <f>VLOOKUP(E67,VIP!$A$2:$O13183,8,FALSE)</f>
        <v>Si</v>
      </c>
      <c r="J67" s="137" t="str">
        <f>VLOOKUP(E67,VIP!$A$2:$O13133,8,FALSE)</f>
        <v>Si</v>
      </c>
      <c r="K67" s="137" t="str">
        <f>VLOOKUP(E67,VIP!$A$2:$O16707,6,0)</f>
        <v>NO</v>
      </c>
      <c r="L67" s="138" t="s">
        <v>2684</v>
      </c>
      <c r="M67" s="93" t="s">
        <v>2437</v>
      </c>
      <c r="N67" s="93" t="s">
        <v>2443</v>
      </c>
      <c r="O67" s="137" t="s">
        <v>2614</v>
      </c>
      <c r="P67" s="138"/>
      <c r="Q67" s="93" t="s">
        <v>2633</v>
      </c>
    </row>
    <row r="68" spans="1:17" ht="18" hidden="1" x14ac:dyDescent="0.25">
      <c r="A68" s="137" t="str">
        <f>VLOOKUP(E68,'LISTADO ATM'!$A$2:$C$901,3,0)</f>
        <v>DISTRITO NACIONAL</v>
      </c>
      <c r="B68" s="139">
        <v>3336036942</v>
      </c>
      <c r="C68" s="94">
        <v>44464.809178240743</v>
      </c>
      <c r="D68" s="94" t="s">
        <v>2174</v>
      </c>
      <c r="E68" s="136">
        <v>755</v>
      </c>
      <c r="F68" s="137" t="str">
        <f>VLOOKUP(E68,VIP!$A$2:$O16256,2,0)</f>
        <v>DRBR755</v>
      </c>
      <c r="G68" s="137" t="str">
        <f>VLOOKUP(E68,'LISTADO ATM'!$A$2:$B$900,2,0)</f>
        <v xml:space="preserve">ATM Oficina Galería del Este (Plaza) </v>
      </c>
      <c r="H68" s="137" t="str">
        <f>VLOOKUP(E68,VIP!$A$2:$O21217,7,FALSE)</f>
        <v>Si</v>
      </c>
      <c r="I68" s="137" t="str">
        <f>VLOOKUP(E68,VIP!$A$2:$O13182,8,FALSE)</f>
        <v>Si</v>
      </c>
      <c r="J68" s="137" t="str">
        <f>VLOOKUP(E68,VIP!$A$2:$O13132,8,FALSE)</f>
        <v>Si</v>
      </c>
      <c r="K68" s="137" t="str">
        <f>VLOOKUP(E68,VIP!$A$2:$O16706,6,0)</f>
        <v>NO</v>
      </c>
      <c r="L68" s="138" t="s">
        <v>2626</v>
      </c>
      <c r="M68" s="141" t="s">
        <v>2530</v>
      </c>
      <c r="N68" s="93" t="s">
        <v>2443</v>
      </c>
      <c r="O68" s="137" t="s">
        <v>2445</v>
      </c>
      <c r="P68" s="138"/>
      <c r="Q68" s="142">
        <v>44466.470138888886</v>
      </c>
    </row>
    <row r="69" spans="1:17" ht="18" x14ac:dyDescent="0.25">
      <c r="A69" s="137" t="str">
        <f>VLOOKUP(E69,'LISTADO ATM'!$A$2:$C$901,3,0)</f>
        <v>DISTRITO NACIONAL</v>
      </c>
      <c r="B69" s="139">
        <v>3336036943</v>
      </c>
      <c r="C69" s="94">
        <v>44464.821215277778</v>
      </c>
      <c r="D69" s="94" t="s">
        <v>2459</v>
      </c>
      <c r="E69" s="136">
        <v>567</v>
      </c>
      <c r="F69" s="137" t="str">
        <f>VLOOKUP(E69,VIP!$A$2:$O16255,2,0)</f>
        <v>DRBR015</v>
      </c>
      <c r="G69" s="137" t="str">
        <f>VLOOKUP(E69,'LISTADO ATM'!$A$2:$B$900,2,0)</f>
        <v xml:space="preserve">ATM Oficina Máximo Gómez </v>
      </c>
      <c r="H69" s="137" t="str">
        <f>VLOOKUP(E69,VIP!$A$2:$O21216,7,FALSE)</f>
        <v>Si</v>
      </c>
      <c r="I69" s="137" t="str">
        <f>VLOOKUP(E69,VIP!$A$2:$O13181,8,FALSE)</f>
        <v>Si</v>
      </c>
      <c r="J69" s="137" t="str">
        <f>VLOOKUP(E69,VIP!$A$2:$O13131,8,FALSE)</f>
        <v>Si</v>
      </c>
      <c r="K69" s="137" t="str">
        <f>VLOOKUP(E69,VIP!$A$2:$O16705,6,0)</f>
        <v>NO</v>
      </c>
      <c r="L69" s="138" t="s">
        <v>2433</v>
      </c>
      <c r="M69" s="93" t="s">
        <v>2437</v>
      </c>
      <c r="N69" s="93" t="s">
        <v>2443</v>
      </c>
      <c r="O69" s="137" t="s">
        <v>2630</v>
      </c>
      <c r="P69" s="138"/>
      <c r="Q69" s="93" t="s">
        <v>2433</v>
      </c>
    </row>
    <row r="70" spans="1:17" ht="18" hidden="1" x14ac:dyDescent="0.25">
      <c r="A70" s="137" t="str">
        <f>VLOOKUP(E70,'LISTADO ATM'!$A$2:$C$901,3,0)</f>
        <v>NORTE</v>
      </c>
      <c r="B70" s="139">
        <v>3336036944</v>
      </c>
      <c r="C70" s="94">
        <v>44464.825937499998</v>
      </c>
      <c r="D70" s="94" t="s">
        <v>2175</v>
      </c>
      <c r="E70" s="136">
        <v>144</v>
      </c>
      <c r="F70" s="137" t="str">
        <f>VLOOKUP(E70,VIP!$A$2:$O16254,2,0)</f>
        <v>DRBR144</v>
      </c>
      <c r="G70" s="137" t="str">
        <f>VLOOKUP(E70,'LISTADO ATM'!$A$2:$B$900,2,0)</f>
        <v xml:space="preserve">ATM Oficina Villa Altagracia </v>
      </c>
      <c r="H70" s="137" t="str">
        <f>VLOOKUP(E70,VIP!$A$2:$O21215,7,FALSE)</f>
        <v>Si</v>
      </c>
      <c r="I70" s="137" t="str">
        <f>VLOOKUP(E70,VIP!$A$2:$O13180,8,FALSE)</f>
        <v>Si</v>
      </c>
      <c r="J70" s="137" t="str">
        <f>VLOOKUP(E70,VIP!$A$2:$O13130,8,FALSE)</f>
        <v>Si</v>
      </c>
      <c r="K70" s="137" t="str">
        <f>VLOOKUP(E70,VIP!$A$2:$O16704,6,0)</f>
        <v>SI</v>
      </c>
      <c r="L70" s="138" t="s">
        <v>2212</v>
      </c>
      <c r="M70" s="141" t="s">
        <v>2530</v>
      </c>
      <c r="N70" s="93" t="s">
        <v>2443</v>
      </c>
      <c r="O70" s="137" t="s">
        <v>2622</v>
      </c>
      <c r="P70" s="138"/>
      <c r="Q70" s="236" t="s">
        <v>2703</v>
      </c>
    </row>
    <row r="71" spans="1:17" ht="18" hidden="1" x14ac:dyDescent="0.25">
      <c r="A71" s="137" t="str">
        <f>VLOOKUP(E71,'LISTADO ATM'!$A$2:$C$901,3,0)</f>
        <v>SUR</v>
      </c>
      <c r="B71" s="139">
        <v>3336036945</v>
      </c>
      <c r="C71" s="94">
        <v>44464.845127314817</v>
      </c>
      <c r="D71" s="94" t="s">
        <v>2174</v>
      </c>
      <c r="E71" s="136">
        <v>764</v>
      </c>
      <c r="F71" s="137" t="str">
        <f>VLOOKUP(E71,VIP!$A$2:$O16253,2,0)</f>
        <v>DRBR451</v>
      </c>
      <c r="G71" s="137" t="str">
        <f>VLOOKUP(E71,'LISTADO ATM'!$A$2:$B$900,2,0)</f>
        <v xml:space="preserve">ATM Oficina Elías Piña </v>
      </c>
      <c r="H71" s="137" t="str">
        <f>VLOOKUP(E71,VIP!$A$2:$O21214,7,FALSE)</f>
        <v>Si</v>
      </c>
      <c r="I71" s="137" t="str">
        <f>VLOOKUP(E71,VIP!$A$2:$O13179,8,FALSE)</f>
        <v>Si</v>
      </c>
      <c r="J71" s="137" t="str">
        <f>VLOOKUP(E71,VIP!$A$2:$O13129,8,FALSE)</f>
        <v>Si</v>
      </c>
      <c r="K71" s="137" t="str">
        <f>VLOOKUP(E71,VIP!$A$2:$O16703,6,0)</f>
        <v>NO</v>
      </c>
      <c r="L71" s="138" t="s">
        <v>2212</v>
      </c>
      <c r="M71" s="141" t="s">
        <v>2530</v>
      </c>
      <c r="N71" s="93" t="s">
        <v>2443</v>
      </c>
      <c r="O71" s="137" t="s">
        <v>2445</v>
      </c>
      <c r="P71" s="138"/>
      <c r="Q71" s="142">
        <v>44466.456250000003</v>
      </c>
    </row>
    <row r="72" spans="1:17" ht="18" hidden="1" x14ac:dyDescent="0.25">
      <c r="A72" s="137" t="str">
        <f>VLOOKUP(E72,'LISTADO ATM'!$A$2:$C$901,3,0)</f>
        <v>ESTE</v>
      </c>
      <c r="B72" s="139">
        <v>3336036947</v>
      </c>
      <c r="C72" s="94">
        <v>44464.85527777778</v>
      </c>
      <c r="D72" s="94" t="s">
        <v>2459</v>
      </c>
      <c r="E72" s="136">
        <v>630</v>
      </c>
      <c r="F72" s="137" t="str">
        <f>VLOOKUP(E72,VIP!$A$2:$O16251,2,0)</f>
        <v>DRBR112</v>
      </c>
      <c r="G72" s="137" t="str">
        <f>VLOOKUP(E72,'LISTADO ATM'!$A$2:$B$900,2,0)</f>
        <v xml:space="preserve">ATM Oficina Plaza Zaglul (SPM) </v>
      </c>
      <c r="H72" s="137" t="str">
        <f>VLOOKUP(E72,VIP!$A$2:$O21212,7,FALSE)</f>
        <v>Si</v>
      </c>
      <c r="I72" s="137" t="str">
        <f>VLOOKUP(E72,VIP!$A$2:$O13177,8,FALSE)</f>
        <v>Si</v>
      </c>
      <c r="J72" s="137" t="str">
        <f>VLOOKUP(E72,VIP!$A$2:$O13127,8,FALSE)</f>
        <v>Si</v>
      </c>
      <c r="K72" s="137" t="str">
        <f>VLOOKUP(E72,VIP!$A$2:$O16701,6,0)</f>
        <v>NO</v>
      </c>
      <c r="L72" s="138" t="s">
        <v>2409</v>
      </c>
      <c r="M72" s="141" t="s">
        <v>2530</v>
      </c>
      <c r="N72" s="93" t="s">
        <v>2443</v>
      </c>
      <c r="O72" s="137" t="s">
        <v>2630</v>
      </c>
      <c r="P72" s="138"/>
      <c r="Q72" s="142">
        <v>44466.502083333333</v>
      </c>
    </row>
    <row r="73" spans="1:17" ht="18" hidden="1" x14ac:dyDescent="0.25">
      <c r="A73" s="137" t="str">
        <f>VLOOKUP(E73,'LISTADO ATM'!$A$2:$C$901,3,0)</f>
        <v>NORTE</v>
      </c>
      <c r="B73" s="139">
        <v>3336036948</v>
      </c>
      <c r="C73" s="94">
        <v>44464.859155092592</v>
      </c>
      <c r="D73" s="94" t="s">
        <v>2459</v>
      </c>
      <c r="E73" s="136">
        <v>965</v>
      </c>
      <c r="F73" s="137" t="str">
        <f>VLOOKUP(E73,VIP!$A$2:$O16250,2,0)</f>
        <v>DRBR965</v>
      </c>
      <c r="G73" s="137" t="str">
        <f>VLOOKUP(E73,'LISTADO ATM'!$A$2:$B$900,2,0)</f>
        <v xml:space="preserve">ATM S/M La Fuente FUN (Santiago) </v>
      </c>
      <c r="H73" s="137" t="str">
        <f>VLOOKUP(E73,VIP!$A$2:$O21211,7,FALSE)</f>
        <v>Si</v>
      </c>
      <c r="I73" s="137" t="str">
        <f>VLOOKUP(E73,VIP!$A$2:$O13176,8,FALSE)</f>
        <v>Si</v>
      </c>
      <c r="J73" s="137" t="str">
        <f>VLOOKUP(E73,VIP!$A$2:$O13126,8,FALSE)</f>
        <v>Si</v>
      </c>
      <c r="K73" s="137" t="str">
        <f>VLOOKUP(E73,VIP!$A$2:$O16700,6,0)</f>
        <v>NO</v>
      </c>
      <c r="L73" s="138" t="s">
        <v>2409</v>
      </c>
      <c r="M73" s="141" t="s">
        <v>2530</v>
      </c>
      <c r="N73" s="93" t="s">
        <v>2443</v>
      </c>
      <c r="O73" s="137" t="s">
        <v>2630</v>
      </c>
      <c r="P73" s="138"/>
      <c r="Q73" s="142">
        <v>44466.501388888886</v>
      </c>
    </row>
    <row r="74" spans="1:17" ht="18" x14ac:dyDescent="0.25">
      <c r="A74" s="137" t="str">
        <f>VLOOKUP(E74,'LISTADO ATM'!$A$2:$C$901,3,0)</f>
        <v>DISTRITO NACIONAL</v>
      </c>
      <c r="B74" s="139">
        <v>3336036950</v>
      </c>
      <c r="C74" s="94">
        <v>44464.875706018516</v>
      </c>
      <c r="D74" s="94" t="s">
        <v>2459</v>
      </c>
      <c r="E74" s="136">
        <v>160</v>
      </c>
      <c r="F74" s="137" t="str">
        <f>VLOOKUP(E74,VIP!$A$2:$O16248,2,0)</f>
        <v>DRBR160</v>
      </c>
      <c r="G74" s="137" t="str">
        <f>VLOOKUP(E74,'LISTADO ATM'!$A$2:$B$900,2,0)</f>
        <v xml:space="preserve">ATM Oficina Herrera </v>
      </c>
      <c r="H74" s="137" t="str">
        <f>VLOOKUP(E74,VIP!$A$2:$O21209,7,FALSE)</f>
        <v>Si</v>
      </c>
      <c r="I74" s="137" t="str">
        <f>VLOOKUP(E74,VIP!$A$2:$O13174,8,FALSE)</f>
        <v>Si</v>
      </c>
      <c r="J74" s="137" t="str">
        <f>VLOOKUP(E74,VIP!$A$2:$O13124,8,FALSE)</f>
        <v>Si</v>
      </c>
      <c r="K74" s="137" t="str">
        <f>VLOOKUP(E74,VIP!$A$2:$O16698,6,0)</f>
        <v>NO</v>
      </c>
      <c r="L74" s="138" t="s">
        <v>2433</v>
      </c>
      <c r="M74" s="93" t="s">
        <v>2437</v>
      </c>
      <c r="N74" s="93" t="s">
        <v>2443</v>
      </c>
      <c r="O74" s="137" t="s">
        <v>2630</v>
      </c>
      <c r="P74" s="138"/>
      <c r="Q74" s="93" t="s">
        <v>2433</v>
      </c>
    </row>
    <row r="75" spans="1:17" ht="18" hidden="1" x14ac:dyDescent="0.25">
      <c r="A75" s="137" t="str">
        <f>VLOOKUP(E75,'LISTADO ATM'!$A$2:$C$901,3,0)</f>
        <v>NORTE</v>
      </c>
      <c r="B75" s="139">
        <v>3336036955</v>
      </c>
      <c r="C75" s="94">
        <v>44464.947453703702</v>
      </c>
      <c r="D75" s="94" t="s">
        <v>2459</v>
      </c>
      <c r="E75" s="136">
        <v>950</v>
      </c>
      <c r="F75" s="137" t="str">
        <f>VLOOKUP(E75,VIP!$A$2:$O16243,2,0)</f>
        <v>DRBR12G</v>
      </c>
      <c r="G75" s="137" t="str">
        <f>VLOOKUP(E75,'LISTADO ATM'!$A$2:$B$900,2,0)</f>
        <v xml:space="preserve">ATM Oficina Monterrico </v>
      </c>
      <c r="H75" s="137" t="str">
        <f>VLOOKUP(E75,VIP!$A$2:$O21204,7,FALSE)</f>
        <v>Si</v>
      </c>
      <c r="I75" s="137" t="str">
        <f>VLOOKUP(E75,VIP!$A$2:$O13169,8,FALSE)</f>
        <v>Si</v>
      </c>
      <c r="J75" s="137" t="str">
        <f>VLOOKUP(E75,VIP!$A$2:$O13119,8,FALSE)</f>
        <v>Si</v>
      </c>
      <c r="K75" s="137" t="str">
        <f>VLOOKUP(E75,VIP!$A$2:$O16693,6,0)</f>
        <v>SI</v>
      </c>
      <c r="L75" s="138" t="s">
        <v>2409</v>
      </c>
      <c r="M75" s="141" t="s">
        <v>2530</v>
      </c>
      <c r="N75" s="93" t="s">
        <v>2443</v>
      </c>
      <c r="O75" s="137" t="s">
        <v>2630</v>
      </c>
      <c r="P75" s="138"/>
      <c r="Q75" s="236" t="s">
        <v>2703</v>
      </c>
    </row>
    <row r="76" spans="1:17" ht="18" x14ac:dyDescent="0.25">
      <c r="A76" s="137" t="str">
        <f>VLOOKUP(E76,'LISTADO ATM'!$A$2:$C$901,3,0)</f>
        <v>SUR</v>
      </c>
      <c r="B76" s="139">
        <v>3336036957</v>
      </c>
      <c r="C76" s="94">
        <v>44465.047847222224</v>
      </c>
      <c r="D76" s="94" t="s">
        <v>2174</v>
      </c>
      <c r="E76" s="136">
        <v>311</v>
      </c>
      <c r="F76" s="137" t="str">
        <f>VLOOKUP(E76,VIP!$A$2:$O16250,2,0)</f>
        <v>DRBR381</v>
      </c>
      <c r="G76" s="137" t="str">
        <f>VLOOKUP(E76,'LISTADO ATM'!$A$2:$B$900,2,0)</f>
        <v>ATM Plaza Eroski</v>
      </c>
      <c r="H76" s="137" t="str">
        <f>VLOOKUP(E76,VIP!$A$2:$O21211,7,FALSE)</f>
        <v>Si</v>
      </c>
      <c r="I76" s="137" t="str">
        <f>VLOOKUP(E76,VIP!$A$2:$O13176,8,FALSE)</f>
        <v>Si</v>
      </c>
      <c r="J76" s="137" t="str">
        <f>VLOOKUP(E76,VIP!$A$2:$O13126,8,FALSE)</f>
        <v>Si</v>
      </c>
      <c r="K76" s="137" t="str">
        <f>VLOOKUP(E76,VIP!$A$2:$O16700,6,0)</f>
        <v>NO</v>
      </c>
      <c r="L76" s="138" t="s">
        <v>2626</v>
      </c>
      <c r="M76" s="93" t="s">
        <v>2437</v>
      </c>
      <c r="N76" s="93" t="s">
        <v>2443</v>
      </c>
      <c r="O76" s="137" t="s">
        <v>2445</v>
      </c>
      <c r="P76" s="138"/>
      <c r="Q76" s="93" t="s">
        <v>2626</v>
      </c>
    </row>
    <row r="77" spans="1:17" ht="18" hidden="1" x14ac:dyDescent="0.25">
      <c r="A77" s="137" t="str">
        <f>VLOOKUP(E77,'LISTADO ATM'!$A$2:$C$901,3,0)</f>
        <v>DISTRITO NACIONAL</v>
      </c>
      <c r="B77" s="139">
        <v>3336036958</v>
      </c>
      <c r="C77" s="94">
        <v>44465.057523148149</v>
      </c>
      <c r="D77" s="94" t="s">
        <v>2174</v>
      </c>
      <c r="E77" s="136">
        <v>622</v>
      </c>
      <c r="F77" s="137" t="str">
        <f>VLOOKUP(E77,VIP!$A$2:$O16249,2,0)</f>
        <v>DRBR622</v>
      </c>
      <c r="G77" s="137" t="str">
        <f>VLOOKUP(E77,'LISTADO ATM'!$A$2:$B$900,2,0)</f>
        <v xml:space="preserve">ATM Ayuntamiento D.N. </v>
      </c>
      <c r="H77" s="137" t="str">
        <f>VLOOKUP(E77,VIP!$A$2:$O21210,7,FALSE)</f>
        <v>Si</v>
      </c>
      <c r="I77" s="137" t="str">
        <f>VLOOKUP(E77,VIP!$A$2:$O13175,8,FALSE)</f>
        <v>Si</v>
      </c>
      <c r="J77" s="137" t="str">
        <f>VLOOKUP(E77,VIP!$A$2:$O13125,8,FALSE)</f>
        <v>Si</v>
      </c>
      <c r="K77" s="137" t="str">
        <f>VLOOKUP(E77,VIP!$A$2:$O16699,6,0)</f>
        <v>NO</v>
      </c>
      <c r="L77" s="138" t="s">
        <v>2238</v>
      </c>
      <c r="M77" s="141" t="s">
        <v>2530</v>
      </c>
      <c r="N77" s="93" t="s">
        <v>2443</v>
      </c>
      <c r="O77" s="137" t="s">
        <v>2445</v>
      </c>
      <c r="P77" s="138"/>
      <c r="Q77" s="142">
        <v>44466.619444444441</v>
      </c>
    </row>
    <row r="78" spans="1:17" s="119" customFormat="1" ht="18" hidden="1" x14ac:dyDescent="0.25">
      <c r="A78" s="137" t="str">
        <f>VLOOKUP(E78,'LISTADO ATM'!$A$2:$C$901,3,0)</f>
        <v>DISTRITO NACIONAL</v>
      </c>
      <c r="B78" s="139">
        <v>3336036959</v>
      </c>
      <c r="C78" s="94">
        <v>44465.072013888886</v>
      </c>
      <c r="D78" s="94" t="s">
        <v>2174</v>
      </c>
      <c r="E78" s="136">
        <v>527</v>
      </c>
      <c r="F78" s="137" t="str">
        <f>VLOOKUP(E78,VIP!$A$2:$O16248,2,0)</f>
        <v>DRBR527</v>
      </c>
      <c r="G78" s="137" t="str">
        <f>VLOOKUP(E78,'LISTADO ATM'!$A$2:$B$900,2,0)</f>
        <v>ATM Oficina Zona Oriental II</v>
      </c>
      <c r="H78" s="137" t="str">
        <f>VLOOKUP(E78,VIP!$A$2:$O21209,7,FALSE)</f>
        <v>Si</v>
      </c>
      <c r="I78" s="137" t="str">
        <f>VLOOKUP(E78,VIP!$A$2:$O13174,8,FALSE)</f>
        <v>Si</v>
      </c>
      <c r="J78" s="137" t="str">
        <f>VLOOKUP(E78,VIP!$A$2:$O13124,8,FALSE)</f>
        <v>Si</v>
      </c>
      <c r="K78" s="137" t="str">
        <f>VLOOKUP(E78,VIP!$A$2:$O16698,6,0)</f>
        <v>SI</v>
      </c>
      <c r="L78" s="138" t="s">
        <v>2455</v>
      </c>
      <c r="M78" s="141" t="s">
        <v>2530</v>
      </c>
      <c r="N78" s="93" t="s">
        <v>2443</v>
      </c>
      <c r="O78" s="137" t="s">
        <v>2445</v>
      </c>
      <c r="P78" s="138"/>
      <c r="Q78" s="142">
        <v>44466.597222222219</v>
      </c>
    </row>
    <row r="79" spans="1:17" s="119" customFormat="1" ht="18" hidden="1" x14ac:dyDescent="0.25">
      <c r="A79" s="137" t="str">
        <f>VLOOKUP(E79,'LISTADO ATM'!$A$2:$C$901,3,0)</f>
        <v>ESTE</v>
      </c>
      <c r="B79" s="139">
        <v>3336036960</v>
      </c>
      <c r="C79" s="94">
        <v>44465.092766203707</v>
      </c>
      <c r="D79" s="94" t="s">
        <v>2174</v>
      </c>
      <c r="E79" s="136">
        <v>217</v>
      </c>
      <c r="F79" s="137" t="str">
        <f>VLOOKUP(E79,VIP!$A$2:$O16247,2,0)</f>
        <v>DRBR217</v>
      </c>
      <c r="G79" s="137" t="str">
        <f>VLOOKUP(E79,'LISTADO ATM'!$A$2:$B$900,2,0)</f>
        <v xml:space="preserve">ATM Oficina Bávaro </v>
      </c>
      <c r="H79" s="137" t="str">
        <f>VLOOKUP(E79,VIP!$A$2:$O21208,7,FALSE)</f>
        <v>Si</v>
      </c>
      <c r="I79" s="137" t="str">
        <f>VLOOKUP(E79,VIP!$A$2:$O13173,8,FALSE)</f>
        <v>Si</v>
      </c>
      <c r="J79" s="137" t="str">
        <f>VLOOKUP(E79,VIP!$A$2:$O13123,8,FALSE)</f>
        <v>Si</v>
      </c>
      <c r="K79" s="137" t="str">
        <f>VLOOKUP(E79,VIP!$A$2:$O16697,6,0)</f>
        <v>NO</v>
      </c>
      <c r="L79" s="138" t="s">
        <v>2455</v>
      </c>
      <c r="M79" s="141" t="s">
        <v>2530</v>
      </c>
      <c r="N79" s="93" t="s">
        <v>2443</v>
      </c>
      <c r="O79" s="137" t="s">
        <v>2445</v>
      </c>
      <c r="P79" s="138"/>
      <c r="Q79" s="236" t="s">
        <v>2703</v>
      </c>
    </row>
    <row r="80" spans="1:17" s="119" customFormat="1" ht="18" x14ac:dyDescent="0.25">
      <c r="A80" s="137" t="str">
        <f>VLOOKUP(E80,'LISTADO ATM'!$A$2:$C$901,3,0)</f>
        <v>DISTRITO NACIONAL</v>
      </c>
      <c r="B80" s="139">
        <v>3336036966</v>
      </c>
      <c r="C80" s="94">
        <v>44465.265277777777</v>
      </c>
      <c r="D80" s="94" t="s">
        <v>2174</v>
      </c>
      <c r="E80" s="136">
        <v>113</v>
      </c>
      <c r="F80" s="137" t="str">
        <f>VLOOKUP(E80,VIP!$A$2:$O16182,2,0)</f>
        <v>DRBR113</v>
      </c>
      <c r="G80" s="137" t="str">
        <f>VLOOKUP(E80,'LISTADO ATM'!$A$2:$B$900,2,0)</f>
        <v xml:space="preserve">ATM Autoservicio Atalaya del Mar </v>
      </c>
      <c r="H80" s="137" t="str">
        <f>VLOOKUP(E80,VIP!$A$2:$O21143,7,FALSE)</f>
        <v>Si</v>
      </c>
      <c r="I80" s="137" t="str">
        <f>VLOOKUP(E80,VIP!$A$2:$O13108,8,FALSE)</f>
        <v>No</v>
      </c>
      <c r="J80" s="137" t="str">
        <f>VLOOKUP(E80,VIP!$A$2:$O13058,8,FALSE)</f>
        <v>No</v>
      </c>
      <c r="K80" s="137" t="str">
        <f>VLOOKUP(E80,VIP!$A$2:$O16632,6,0)</f>
        <v>NO</v>
      </c>
      <c r="L80" s="138" t="s">
        <v>2238</v>
      </c>
      <c r="M80" s="93" t="s">
        <v>2437</v>
      </c>
      <c r="N80" s="93" t="s">
        <v>2443</v>
      </c>
      <c r="O80" s="137" t="s">
        <v>2445</v>
      </c>
      <c r="P80" s="138"/>
      <c r="Q80" s="93" t="s">
        <v>2238</v>
      </c>
    </row>
    <row r="81" spans="1:17" s="119" customFormat="1" ht="18" hidden="1" x14ac:dyDescent="0.25">
      <c r="A81" s="137" t="str">
        <f>VLOOKUP(E81,'LISTADO ATM'!$A$2:$C$901,3,0)</f>
        <v>NORTE</v>
      </c>
      <c r="B81" s="139" t="s">
        <v>2636</v>
      </c>
      <c r="C81" s="94">
        <v>44465.399085648147</v>
      </c>
      <c r="D81" s="94" t="s">
        <v>2612</v>
      </c>
      <c r="E81" s="136">
        <v>954</v>
      </c>
      <c r="F81" s="137" t="str">
        <f>VLOOKUP(E81,VIP!$A$2:$O16249,2,0)</f>
        <v>DRBR954</v>
      </c>
      <c r="G81" s="137" t="str">
        <f>VLOOKUP(E81,'LISTADO ATM'!$A$2:$B$900,2,0)</f>
        <v xml:space="preserve">ATM LAESA Pimentel </v>
      </c>
      <c r="H81" s="137" t="str">
        <f>VLOOKUP(E81,VIP!$A$2:$O21210,7,FALSE)</f>
        <v>Si</v>
      </c>
      <c r="I81" s="137" t="str">
        <f>VLOOKUP(E81,VIP!$A$2:$O13175,8,FALSE)</f>
        <v>Si</v>
      </c>
      <c r="J81" s="137" t="str">
        <f>VLOOKUP(E81,VIP!$A$2:$O13125,8,FALSE)</f>
        <v>Si</v>
      </c>
      <c r="K81" s="137" t="str">
        <f>VLOOKUP(E81,VIP!$A$2:$O16699,6,0)</f>
        <v>NO</v>
      </c>
      <c r="L81" s="138" t="s">
        <v>2409</v>
      </c>
      <c r="M81" s="141" t="s">
        <v>2530</v>
      </c>
      <c r="N81" s="93" t="s">
        <v>2443</v>
      </c>
      <c r="O81" s="137" t="s">
        <v>2613</v>
      </c>
      <c r="P81" s="138"/>
      <c r="Q81" s="142">
        <v>44466.602777777778</v>
      </c>
    </row>
    <row r="82" spans="1:17" s="119" customFormat="1" ht="18" hidden="1" x14ac:dyDescent="0.25">
      <c r="A82" s="137" t="str">
        <f>VLOOKUP(E82,'LISTADO ATM'!$A$2:$C$901,3,0)</f>
        <v>NORTE</v>
      </c>
      <c r="B82" s="139" t="s">
        <v>2644</v>
      </c>
      <c r="C82" s="94">
        <v>44465.499201388891</v>
      </c>
      <c r="D82" s="94" t="s">
        <v>2612</v>
      </c>
      <c r="E82" s="136">
        <v>748</v>
      </c>
      <c r="F82" s="137" t="str">
        <f>VLOOKUP(E82,VIP!$A$2:$O16257,2,0)</f>
        <v>DRBR150</v>
      </c>
      <c r="G82" s="137" t="str">
        <f>VLOOKUP(E82,'LISTADO ATM'!$A$2:$B$900,2,0)</f>
        <v xml:space="preserve">ATM Centro de Caja (Santiago) </v>
      </c>
      <c r="H82" s="137" t="str">
        <f>VLOOKUP(E82,VIP!$A$2:$O21218,7,FALSE)</f>
        <v>Si</v>
      </c>
      <c r="I82" s="137" t="str">
        <f>VLOOKUP(E82,VIP!$A$2:$O13183,8,FALSE)</f>
        <v>Si</v>
      </c>
      <c r="J82" s="137" t="str">
        <f>VLOOKUP(E82,VIP!$A$2:$O13133,8,FALSE)</f>
        <v>Si</v>
      </c>
      <c r="K82" s="137" t="str">
        <f>VLOOKUP(E82,VIP!$A$2:$O16707,6,0)</f>
        <v>NO</v>
      </c>
      <c r="L82" s="138" t="s">
        <v>2409</v>
      </c>
      <c r="M82" s="141" t="s">
        <v>2530</v>
      </c>
      <c r="N82" s="93" t="s">
        <v>2443</v>
      </c>
      <c r="O82" s="137" t="s">
        <v>2613</v>
      </c>
      <c r="P82" s="138"/>
      <c r="Q82" s="142">
        <v>44466.495833333334</v>
      </c>
    </row>
    <row r="83" spans="1:17" s="119" customFormat="1" ht="18" hidden="1" x14ac:dyDescent="0.25">
      <c r="A83" s="137" t="str">
        <f>VLOOKUP(E83,'LISTADO ATM'!$A$2:$C$901,3,0)</f>
        <v>SUR</v>
      </c>
      <c r="B83" s="139" t="s">
        <v>2643</v>
      </c>
      <c r="C83" s="94">
        <v>44465.561493055553</v>
      </c>
      <c r="D83" s="94" t="s">
        <v>2440</v>
      </c>
      <c r="E83" s="136">
        <v>537</v>
      </c>
      <c r="F83" s="137" t="str">
        <f>VLOOKUP(E83,VIP!$A$2:$O16256,2,0)</f>
        <v>DRBR537</v>
      </c>
      <c r="G83" s="137" t="str">
        <f>VLOOKUP(E83,'LISTADO ATM'!$A$2:$B$900,2,0)</f>
        <v xml:space="preserve">ATM Estación Texaco Enriquillo (Barahona) </v>
      </c>
      <c r="H83" s="137" t="str">
        <f>VLOOKUP(E83,VIP!$A$2:$O21217,7,FALSE)</f>
        <v>Si</v>
      </c>
      <c r="I83" s="137" t="str">
        <f>VLOOKUP(E83,VIP!$A$2:$O13182,8,FALSE)</f>
        <v>Si</v>
      </c>
      <c r="J83" s="137" t="str">
        <f>VLOOKUP(E83,VIP!$A$2:$O13132,8,FALSE)</f>
        <v>Si</v>
      </c>
      <c r="K83" s="137" t="str">
        <f>VLOOKUP(E83,VIP!$A$2:$O16706,6,0)</f>
        <v>NO</v>
      </c>
      <c r="L83" s="138" t="s">
        <v>2433</v>
      </c>
      <c r="M83" s="141" t="s">
        <v>2530</v>
      </c>
      <c r="N83" s="93" t="s">
        <v>2443</v>
      </c>
      <c r="O83" s="137" t="s">
        <v>2444</v>
      </c>
      <c r="P83" s="138"/>
      <c r="Q83" s="236" t="s">
        <v>2703</v>
      </c>
    </row>
    <row r="84" spans="1:17" s="119" customFormat="1" ht="18" hidden="1" x14ac:dyDescent="0.25">
      <c r="A84" s="137" t="str">
        <f>VLOOKUP(E84,'LISTADO ATM'!$A$2:$C$901,3,0)</f>
        <v>NORTE</v>
      </c>
      <c r="B84" s="139" t="s">
        <v>2642</v>
      </c>
      <c r="C84" s="94">
        <v>44465.562604166669</v>
      </c>
      <c r="D84" s="94" t="s">
        <v>2612</v>
      </c>
      <c r="E84" s="136">
        <v>119</v>
      </c>
      <c r="F84" s="137" t="str">
        <f>VLOOKUP(E84,VIP!$A$2:$O16255,2,0)</f>
        <v>DRBR119</v>
      </c>
      <c r="G84" s="137" t="str">
        <f>VLOOKUP(E84,'LISTADO ATM'!$A$2:$B$900,2,0)</f>
        <v>ATM Oficina La Barranquita</v>
      </c>
      <c r="H84" s="137" t="str">
        <f>VLOOKUP(E84,VIP!$A$2:$O21216,7,FALSE)</f>
        <v>N/A</v>
      </c>
      <c r="I84" s="137" t="str">
        <f>VLOOKUP(E84,VIP!$A$2:$O13181,8,FALSE)</f>
        <v>N/A</v>
      </c>
      <c r="J84" s="137" t="str">
        <f>VLOOKUP(E84,VIP!$A$2:$O13131,8,FALSE)</f>
        <v>N/A</v>
      </c>
      <c r="K84" s="137" t="str">
        <f>VLOOKUP(E84,VIP!$A$2:$O16705,6,0)</f>
        <v>N/A</v>
      </c>
      <c r="L84" s="138" t="s">
        <v>2409</v>
      </c>
      <c r="M84" s="141" t="s">
        <v>2530</v>
      </c>
      <c r="N84" s="93" t="s">
        <v>2443</v>
      </c>
      <c r="O84" s="137" t="s">
        <v>2613</v>
      </c>
      <c r="P84" s="138"/>
      <c r="Q84" s="142">
        <v>44466.500694444447</v>
      </c>
    </row>
    <row r="85" spans="1:17" s="119" customFormat="1" ht="18" hidden="1" x14ac:dyDescent="0.25">
      <c r="A85" s="137" t="str">
        <f>VLOOKUP(E85,'LISTADO ATM'!$A$2:$C$901,3,0)</f>
        <v>ESTE</v>
      </c>
      <c r="B85" s="139" t="s">
        <v>2641</v>
      </c>
      <c r="C85" s="94">
        <v>44465.564166666663</v>
      </c>
      <c r="D85" s="94" t="s">
        <v>2459</v>
      </c>
      <c r="E85" s="136">
        <v>843</v>
      </c>
      <c r="F85" s="137" t="str">
        <f>VLOOKUP(E85,VIP!$A$2:$O16254,2,0)</f>
        <v>DRBR843</v>
      </c>
      <c r="G85" s="137" t="str">
        <f>VLOOKUP(E85,'LISTADO ATM'!$A$2:$B$900,2,0)</f>
        <v xml:space="preserve">ATM Oficina Romana Centro </v>
      </c>
      <c r="H85" s="137" t="str">
        <f>VLOOKUP(E85,VIP!$A$2:$O21215,7,FALSE)</f>
        <v>Si</v>
      </c>
      <c r="I85" s="137" t="str">
        <f>VLOOKUP(E85,VIP!$A$2:$O13180,8,FALSE)</f>
        <v>Si</v>
      </c>
      <c r="J85" s="137" t="str">
        <f>VLOOKUP(E85,VIP!$A$2:$O13130,8,FALSE)</f>
        <v>Si</v>
      </c>
      <c r="K85" s="137" t="str">
        <f>VLOOKUP(E85,VIP!$A$2:$O16704,6,0)</f>
        <v>NO</v>
      </c>
      <c r="L85" s="138" t="s">
        <v>2409</v>
      </c>
      <c r="M85" s="141" t="s">
        <v>2530</v>
      </c>
      <c r="N85" s="93" t="s">
        <v>2443</v>
      </c>
      <c r="O85" s="137" t="s">
        <v>2614</v>
      </c>
      <c r="P85" s="138"/>
      <c r="Q85" s="142">
        <v>44466.502083333333</v>
      </c>
    </row>
    <row r="86" spans="1:17" s="119" customFormat="1" ht="18" hidden="1" x14ac:dyDescent="0.25">
      <c r="A86" s="137" t="str">
        <f>VLOOKUP(E86,'LISTADO ATM'!$A$2:$C$901,3,0)</f>
        <v>SUR</v>
      </c>
      <c r="B86" s="139" t="s">
        <v>2640</v>
      </c>
      <c r="C86" s="94">
        <v>44465.566030092596</v>
      </c>
      <c r="D86" s="94" t="s">
        <v>2459</v>
      </c>
      <c r="E86" s="136">
        <v>984</v>
      </c>
      <c r="F86" s="137" t="str">
        <f>VLOOKUP(E86,VIP!$A$2:$O16252,2,0)</f>
        <v>DRBR984</v>
      </c>
      <c r="G86" s="137" t="str">
        <f>VLOOKUP(E86,'LISTADO ATM'!$A$2:$B$900,2,0)</f>
        <v xml:space="preserve">ATM Oficina Neiba II </v>
      </c>
      <c r="H86" s="137" t="str">
        <f>VLOOKUP(E86,VIP!$A$2:$O21213,7,FALSE)</f>
        <v>Si</v>
      </c>
      <c r="I86" s="137" t="str">
        <f>VLOOKUP(E86,VIP!$A$2:$O13178,8,FALSE)</f>
        <v>Si</v>
      </c>
      <c r="J86" s="137" t="str">
        <f>VLOOKUP(E86,VIP!$A$2:$O13128,8,FALSE)</f>
        <v>Si</v>
      </c>
      <c r="K86" s="137" t="str">
        <f>VLOOKUP(E86,VIP!$A$2:$O16702,6,0)</f>
        <v>NO</v>
      </c>
      <c r="L86" s="138" t="s">
        <v>2409</v>
      </c>
      <c r="M86" s="141" t="s">
        <v>2530</v>
      </c>
      <c r="N86" s="93" t="s">
        <v>2443</v>
      </c>
      <c r="O86" s="137" t="s">
        <v>2614</v>
      </c>
      <c r="P86" s="138"/>
      <c r="Q86" s="142">
        <v>44466.607638888891</v>
      </c>
    </row>
    <row r="87" spans="1:17" s="119" customFormat="1" ht="18" hidden="1" x14ac:dyDescent="0.25">
      <c r="A87" s="137" t="str">
        <f>VLOOKUP(E87,'LISTADO ATM'!$A$2:$C$901,3,0)</f>
        <v>DISTRITO NACIONAL</v>
      </c>
      <c r="B87" s="139" t="s">
        <v>2639</v>
      </c>
      <c r="C87" s="94">
        <v>44465.567025462966</v>
      </c>
      <c r="D87" s="94" t="s">
        <v>2459</v>
      </c>
      <c r="E87" s="136">
        <v>410</v>
      </c>
      <c r="F87" s="137" t="str">
        <f>VLOOKUP(E87,VIP!$A$2:$O16251,2,0)</f>
        <v>DRBR410</v>
      </c>
      <c r="G87" s="137" t="str">
        <f>VLOOKUP(E87,'LISTADO ATM'!$A$2:$B$900,2,0)</f>
        <v xml:space="preserve">ATM Oficina Las Palmas de Herrera II </v>
      </c>
      <c r="H87" s="137" t="str">
        <f>VLOOKUP(E87,VIP!$A$2:$O21212,7,FALSE)</f>
        <v>Si</v>
      </c>
      <c r="I87" s="137" t="str">
        <f>VLOOKUP(E87,VIP!$A$2:$O13177,8,FALSE)</f>
        <v>Si</v>
      </c>
      <c r="J87" s="137" t="str">
        <f>VLOOKUP(E87,VIP!$A$2:$O13127,8,FALSE)</f>
        <v>Si</v>
      </c>
      <c r="K87" s="137" t="str">
        <f>VLOOKUP(E87,VIP!$A$2:$O16701,6,0)</f>
        <v>NO</v>
      </c>
      <c r="L87" s="138" t="s">
        <v>2409</v>
      </c>
      <c r="M87" s="141" t="s">
        <v>2530</v>
      </c>
      <c r="N87" s="93" t="s">
        <v>2443</v>
      </c>
      <c r="O87" s="137" t="s">
        <v>2614</v>
      </c>
      <c r="P87" s="138"/>
      <c r="Q87" s="142">
        <v>44466.490277777775</v>
      </c>
    </row>
    <row r="88" spans="1:17" s="119" customFormat="1" ht="18" hidden="1" x14ac:dyDescent="0.25">
      <c r="A88" s="137" t="str">
        <f>VLOOKUP(E88,'LISTADO ATM'!$A$2:$C$901,3,0)</f>
        <v>DISTRITO NACIONAL</v>
      </c>
      <c r="B88" s="139" t="s">
        <v>2638</v>
      </c>
      <c r="C88" s="94">
        <v>44465.568391203706</v>
      </c>
      <c r="D88" s="94" t="s">
        <v>2459</v>
      </c>
      <c r="E88" s="136">
        <v>722</v>
      </c>
      <c r="F88" s="137" t="str">
        <f>VLOOKUP(E88,VIP!$A$2:$O16250,2,0)</f>
        <v>DRBR393</v>
      </c>
      <c r="G88" s="137" t="str">
        <f>VLOOKUP(E88,'LISTADO ATM'!$A$2:$B$900,2,0)</f>
        <v xml:space="preserve">ATM Oficina Charles de Gaulle III </v>
      </c>
      <c r="H88" s="137" t="str">
        <f>VLOOKUP(E88,VIP!$A$2:$O21211,7,FALSE)</f>
        <v>Si</v>
      </c>
      <c r="I88" s="137" t="str">
        <f>VLOOKUP(E88,VIP!$A$2:$O13176,8,FALSE)</f>
        <v>Si</v>
      </c>
      <c r="J88" s="137" t="str">
        <f>VLOOKUP(E88,VIP!$A$2:$O13126,8,FALSE)</f>
        <v>Si</v>
      </c>
      <c r="K88" s="137" t="str">
        <f>VLOOKUP(E88,VIP!$A$2:$O16700,6,0)</f>
        <v>SI</v>
      </c>
      <c r="L88" s="138" t="s">
        <v>2409</v>
      </c>
      <c r="M88" s="141" t="s">
        <v>2530</v>
      </c>
      <c r="N88" s="93" t="s">
        <v>2443</v>
      </c>
      <c r="O88" s="137" t="s">
        <v>2614</v>
      </c>
      <c r="P88" s="138"/>
      <c r="Q88" s="236" t="s">
        <v>2703</v>
      </c>
    </row>
    <row r="89" spans="1:17" s="119" customFormat="1" ht="18" hidden="1" x14ac:dyDescent="0.25">
      <c r="A89" s="137" t="str">
        <f>VLOOKUP(E89,'LISTADO ATM'!$A$2:$C$901,3,0)</f>
        <v>DISTRITO NACIONAL</v>
      </c>
      <c r="B89" s="139" t="s">
        <v>2637</v>
      </c>
      <c r="C89" s="94">
        <v>44465.604687500003</v>
      </c>
      <c r="D89" s="94" t="s">
        <v>2440</v>
      </c>
      <c r="E89" s="136">
        <v>993</v>
      </c>
      <c r="F89" s="137" t="str">
        <f>VLOOKUP(E89,VIP!$A$2:$O16249,2,0)</f>
        <v>DRBR993</v>
      </c>
      <c r="G89" s="137" t="str">
        <f>VLOOKUP(E89,'LISTADO ATM'!$A$2:$B$900,2,0)</f>
        <v xml:space="preserve">ATM Centro Medico Integral II </v>
      </c>
      <c r="H89" s="137" t="str">
        <f>VLOOKUP(E89,VIP!$A$2:$O21210,7,FALSE)</f>
        <v>Si</v>
      </c>
      <c r="I89" s="137" t="str">
        <f>VLOOKUP(E89,VIP!$A$2:$O13175,8,FALSE)</f>
        <v>Si</v>
      </c>
      <c r="J89" s="137" t="str">
        <f>VLOOKUP(E89,VIP!$A$2:$O13125,8,FALSE)</f>
        <v>Si</v>
      </c>
      <c r="K89" s="137" t="str">
        <f>VLOOKUP(E89,VIP!$A$2:$O16699,6,0)</f>
        <v>NO</v>
      </c>
      <c r="L89" s="138" t="s">
        <v>2409</v>
      </c>
      <c r="M89" s="141" t="s">
        <v>2530</v>
      </c>
      <c r="N89" s="93" t="s">
        <v>2443</v>
      </c>
      <c r="O89" s="137" t="s">
        <v>2444</v>
      </c>
      <c r="P89" s="138"/>
      <c r="Q89" s="142">
        <v>44466.606944444444</v>
      </c>
    </row>
    <row r="90" spans="1:17" s="119" customFormat="1" ht="18" hidden="1" x14ac:dyDescent="0.25">
      <c r="A90" s="137" t="str">
        <f>VLOOKUP(E90,'LISTADO ATM'!$A$2:$C$901,3,0)</f>
        <v>ESTE</v>
      </c>
      <c r="B90" s="139" t="s">
        <v>2663</v>
      </c>
      <c r="C90" s="94">
        <v>44465.612060185187</v>
      </c>
      <c r="D90" s="94" t="s">
        <v>2174</v>
      </c>
      <c r="E90" s="136">
        <v>100</v>
      </c>
      <c r="F90" s="137" t="str">
        <f>VLOOKUP(E90,VIP!$A$2:$O16269,2,0)</f>
        <v>DRBR100</v>
      </c>
      <c r="G90" s="137" t="str">
        <f>VLOOKUP(E90,'LISTADO ATM'!$A$2:$B$900,2,0)</f>
        <v>ATM UASD Higuey</v>
      </c>
      <c r="H90" s="137" t="str">
        <f>VLOOKUP(E90,VIP!$A$2:$O21230,7,FALSE)</f>
        <v>N/A</v>
      </c>
      <c r="I90" s="137" t="str">
        <f>VLOOKUP(E90,VIP!$A$2:$O13195,8,FALSE)</f>
        <v>N/A</v>
      </c>
      <c r="J90" s="137" t="str">
        <f>VLOOKUP(E90,VIP!$A$2:$O13145,8,FALSE)</f>
        <v>N/A</v>
      </c>
      <c r="K90" s="137" t="str">
        <f>VLOOKUP(E90,VIP!$A$2:$O16719,6,0)</f>
        <v>N/A</v>
      </c>
      <c r="L90" s="138" t="s">
        <v>2238</v>
      </c>
      <c r="M90" s="141" t="s">
        <v>2530</v>
      </c>
      <c r="N90" s="93" t="s">
        <v>2443</v>
      </c>
      <c r="O90" s="137" t="s">
        <v>2445</v>
      </c>
      <c r="P90" s="138"/>
      <c r="Q90" s="142">
        <v>44466.588888888888</v>
      </c>
    </row>
    <row r="91" spans="1:17" s="119" customFormat="1" ht="18" hidden="1" x14ac:dyDescent="0.25">
      <c r="A91" s="137" t="str">
        <f>VLOOKUP(E91,'LISTADO ATM'!$A$2:$C$901,3,0)</f>
        <v>SUR</v>
      </c>
      <c r="B91" s="139" t="s">
        <v>2662</v>
      </c>
      <c r="C91" s="94">
        <v>44465.664583333331</v>
      </c>
      <c r="D91" s="94" t="s">
        <v>2440</v>
      </c>
      <c r="E91" s="136">
        <v>870</v>
      </c>
      <c r="F91" s="137" t="str">
        <f>VLOOKUP(E91,VIP!$A$2:$O16268,2,0)</f>
        <v>DRBR870</v>
      </c>
      <c r="G91" s="137" t="str">
        <f>VLOOKUP(E91,'LISTADO ATM'!$A$2:$B$900,2,0)</f>
        <v xml:space="preserve">ATM Willbes Dominicana (Barahona) </v>
      </c>
      <c r="H91" s="137" t="str">
        <f>VLOOKUP(E91,VIP!$A$2:$O21229,7,FALSE)</f>
        <v>Si</v>
      </c>
      <c r="I91" s="137" t="str">
        <f>VLOOKUP(E91,VIP!$A$2:$O13194,8,FALSE)</f>
        <v>Si</v>
      </c>
      <c r="J91" s="137" t="str">
        <f>VLOOKUP(E91,VIP!$A$2:$O13144,8,FALSE)</f>
        <v>Si</v>
      </c>
      <c r="K91" s="137" t="str">
        <f>VLOOKUP(E91,VIP!$A$2:$O16718,6,0)</f>
        <v>NO</v>
      </c>
      <c r="L91" s="138" t="s">
        <v>2433</v>
      </c>
      <c r="M91" s="141" t="s">
        <v>2530</v>
      </c>
      <c r="N91" s="93" t="s">
        <v>2443</v>
      </c>
      <c r="O91" s="137" t="s">
        <v>2444</v>
      </c>
      <c r="P91" s="138"/>
      <c r="Q91" s="236" t="s">
        <v>2703</v>
      </c>
    </row>
    <row r="92" spans="1:17" s="119" customFormat="1" ht="18" hidden="1" x14ac:dyDescent="0.25">
      <c r="A92" s="137" t="str">
        <f>VLOOKUP(E92,'LISTADO ATM'!$A$2:$C$901,3,0)</f>
        <v>DISTRITO NACIONAL</v>
      </c>
      <c r="B92" s="139" t="s">
        <v>2661</v>
      </c>
      <c r="C92" s="94">
        <v>44465.669618055559</v>
      </c>
      <c r="D92" s="94" t="s">
        <v>2459</v>
      </c>
      <c r="E92" s="136">
        <v>234</v>
      </c>
      <c r="F92" s="137" t="str">
        <f>VLOOKUP(E92,VIP!$A$2:$O16267,2,0)</f>
        <v>DRBR234</v>
      </c>
      <c r="G92" s="137" t="str">
        <f>VLOOKUP(E92,'LISTADO ATM'!$A$2:$B$900,2,0)</f>
        <v xml:space="preserve">ATM Oficina Boca Chica I </v>
      </c>
      <c r="H92" s="137" t="str">
        <f>VLOOKUP(E92,VIP!$A$2:$O21228,7,FALSE)</f>
        <v>Si</v>
      </c>
      <c r="I92" s="137" t="str">
        <f>VLOOKUP(E92,VIP!$A$2:$O13193,8,FALSE)</f>
        <v>Si</v>
      </c>
      <c r="J92" s="137" t="str">
        <f>VLOOKUP(E92,VIP!$A$2:$O13143,8,FALSE)</f>
        <v>Si</v>
      </c>
      <c r="K92" s="137" t="str">
        <f>VLOOKUP(E92,VIP!$A$2:$O16717,6,0)</f>
        <v>NO</v>
      </c>
      <c r="L92" s="138" t="s">
        <v>2409</v>
      </c>
      <c r="M92" s="141" t="s">
        <v>2530</v>
      </c>
      <c r="N92" s="93" t="s">
        <v>2443</v>
      </c>
      <c r="O92" s="137" t="s">
        <v>2630</v>
      </c>
      <c r="P92" s="138"/>
      <c r="Q92" s="236" t="s">
        <v>2703</v>
      </c>
    </row>
    <row r="93" spans="1:17" s="119" customFormat="1" ht="18" hidden="1" x14ac:dyDescent="0.25">
      <c r="A93" s="137" t="str">
        <f>VLOOKUP(E93,'LISTADO ATM'!$A$2:$C$901,3,0)</f>
        <v>NORTE</v>
      </c>
      <c r="B93" s="139" t="s">
        <v>2660</v>
      </c>
      <c r="C93" s="94">
        <v>44465.675868055558</v>
      </c>
      <c r="D93" s="94" t="s">
        <v>2612</v>
      </c>
      <c r="E93" s="136">
        <v>633</v>
      </c>
      <c r="F93" s="137" t="str">
        <f>VLOOKUP(E93,VIP!$A$2:$O16266,2,0)</f>
        <v>DRBR260</v>
      </c>
      <c r="G93" s="137" t="str">
        <f>VLOOKUP(E93,'LISTADO ATM'!$A$2:$B$900,2,0)</f>
        <v xml:space="preserve">ATM Autobanco Las Colinas </v>
      </c>
      <c r="H93" s="137" t="str">
        <f>VLOOKUP(E93,VIP!$A$2:$O21227,7,FALSE)</f>
        <v>Si</v>
      </c>
      <c r="I93" s="137" t="str">
        <f>VLOOKUP(E93,VIP!$A$2:$O13192,8,FALSE)</f>
        <v>Si</v>
      </c>
      <c r="J93" s="137" t="str">
        <f>VLOOKUP(E93,VIP!$A$2:$O13142,8,FALSE)</f>
        <v>Si</v>
      </c>
      <c r="K93" s="137" t="str">
        <f>VLOOKUP(E93,VIP!$A$2:$O16716,6,0)</f>
        <v>SI</v>
      </c>
      <c r="L93" s="138" t="s">
        <v>2409</v>
      </c>
      <c r="M93" s="141" t="s">
        <v>2530</v>
      </c>
      <c r="N93" s="93" t="s">
        <v>2443</v>
      </c>
      <c r="O93" s="137" t="s">
        <v>2613</v>
      </c>
      <c r="P93" s="138"/>
      <c r="Q93" s="236" t="s">
        <v>2703</v>
      </c>
    </row>
    <row r="94" spans="1:17" s="119" customFormat="1" ht="18" hidden="1" x14ac:dyDescent="0.25">
      <c r="A94" s="137" t="str">
        <f>VLOOKUP(E94,'LISTADO ATM'!$A$2:$C$901,3,0)</f>
        <v>DISTRITO NACIONAL</v>
      </c>
      <c r="B94" s="139" t="s">
        <v>2659</v>
      </c>
      <c r="C94" s="94">
        <v>44465.690046296295</v>
      </c>
      <c r="D94" s="94" t="s">
        <v>2174</v>
      </c>
      <c r="E94" s="136">
        <v>816</v>
      </c>
      <c r="F94" s="137" t="str">
        <f>VLOOKUP(E94,VIP!$A$2:$O16265,2,0)</f>
        <v>DRBR816</v>
      </c>
      <c r="G94" s="137" t="str">
        <f>VLOOKUP(E94,'LISTADO ATM'!$A$2:$B$900,2,0)</f>
        <v xml:space="preserve">ATM Oficina Pedro Brand </v>
      </c>
      <c r="H94" s="137" t="str">
        <f>VLOOKUP(E94,VIP!$A$2:$O21226,7,FALSE)</f>
        <v>Si</v>
      </c>
      <c r="I94" s="137" t="str">
        <f>VLOOKUP(E94,VIP!$A$2:$O13191,8,FALSE)</f>
        <v>Si</v>
      </c>
      <c r="J94" s="137" t="str">
        <f>VLOOKUP(E94,VIP!$A$2:$O13141,8,FALSE)</f>
        <v>Si</v>
      </c>
      <c r="K94" s="137" t="str">
        <f>VLOOKUP(E94,VIP!$A$2:$O16715,6,0)</f>
        <v>NO</v>
      </c>
      <c r="L94" s="138" t="s">
        <v>2665</v>
      </c>
      <c r="M94" s="141" t="s">
        <v>2530</v>
      </c>
      <c r="N94" s="93" t="s">
        <v>2443</v>
      </c>
      <c r="O94" s="137" t="s">
        <v>2445</v>
      </c>
      <c r="P94" s="138"/>
      <c r="Q94" s="142">
        <v>44466.470833333333</v>
      </c>
    </row>
    <row r="95" spans="1:17" s="119" customFormat="1" ht="18" x14ac:dyDescent="0.25">
      <c r="A95" s="137" t="str">
        <f>VLOOKUP(E95,'LISTADO ATM'!$A$2:$C$901,3,0)</f>
        <v>SUR</v>
      </c>
      <c r="B95" s="139" t="s">
        <v>2658</v>
      </c>
      <c r="C95" s="94">
        <v>44465.693807870368</v>
      </c>
      <c r="D95" s="94" t="s">
        <v>2174</v>
      </c>
      <c r="E95" s="136">
        <v>576</v>
      </c>
      <c r="F95" s="137" t="str">
        <f>VLOOKUP(E95,VIP!$A$2:$O16264,2,0)</f>
        <v>DRBR576</v>
      </c>
      <c r="G95" s="137" t="str">
        <f>VLOOKUP(E95,'LISTADO ATM'!$A$2:$B$900,2,0)</f>
        <v>ATM Nizao</v>
      </c>
      <c r="H95" s="137">
        <f>VLOOKUP(E95,VIP!$A$2:$O21225,7,FALSE)</f>
        <v>0</v>
      </c>
      <c r="I95" s="137">
        <f>VLOOKUP(E95,VIP!$A$2:$O13190,8,FALSE)</f>
        <v>0</v>
      </c>
      <c r="J95" s="137">
        <f>VLOOKUP(E95,VIP!$A$2:$O13140,8,FALSE)</f>
        <v>0</v>
      </c>
      <c r="K95" s="137">
        <f>VLOOKUP(E95,VIP!$A$2:$O16714,6,0)</f>
        <v>0</v>
      </c>
      <c r="L95" s="138" t="s">
        <v>2212</v>
      </c>
      <c r="M95" s="93" t="s">
        <v>2437</v>
      </c>
      <c r="N95" s="93" t="s">
        <v>2443</v>
      </c>
      <c r="O95" s="137" t="s">
        <v>2445</v>
      </c>
      <c r="P95" s="138"/>
      <c r="Q95" s="93" t="s">
        <v>2212</v>
      </c>
    </row>
    <row r="96" spans="1:17" s="119" customFormat="1" ht="18" x14ac:dyDescent="0.25">
      <c r="A96" s="137" t="str">
        <f>VLOOKUP(E96,'LISTADO ATM'!$A$2:$C$901,3,0)</f>
        <v>ESTE</v>
      </c>
      <c r="B96" s="139" t="s">
        <v>2657</v>
      </c>
      <c r="C96" s="94">
        <v>44465.69458333333</v>
      </c>
      <c r="D96" s="94" t="s">
        <v>2174</v>
      </c>
      <c r="E96" s="136">
        <v>519</v>
      </c>
      <c r="F96" s="137" t="str">
        <f>VLOOKUP(E96,VIP!$A$2:$O16263,2,0)</f>
        <v>DRBR519</v>
      </c>
      <c r="G96" s="137" t="str">
        <f>VLOOKUP(E96,'LISTADO ATM'!$A$2:$B$900,2,0)</f>
        <v xml:space="preserve">ATM Plaza Estrella (Bávaro) </v>
      </c>
      <c r="H96" s="137" t="str">
        <f>VLOOKUP(E96,VIP!$A$2:$O21224,7,FALSE)</f>
        <v>Si</v>
      </c>
      <c r="I96" s="137" t="str">
        <f>VLOOKUP(E96,VIP!$A$2:$O13189,8,FALSE)</f>
        <v>Si</v>
      </c>
      <c r="J96" s="137" t="str">
        <f>VLOOKUP(E96,VIP!$A$2:$O13139,8,FALSE)</f>
        <v>Si</v>
      </c>
      <c r="K96" s="137" t="str">
        <f>VLOOKUP(E96,VIP!$A$2:$O16713,6,0)</f>
        <v>NO</v>
      </c>
      <c r="L96" s="138" t="s">
        <v>2238</v>
      </c>
      <c r="M96" s="93" t="s">
        <v>2437</v>
      </c>
      <c r="N96" s="93" t="s">
        <v>2443</v>
      </c>
      <c r="O96" s="137" t="s">
        <v>2445</v>
      </c>
      <c r="P96" s="138"/>
      <c r="Q96" s="93" t="s">
        <v>2238</v>
      </c>
    </row>
    <row r="97" spans="1:17" s="119" customFormat="1" ht="18" hidden="1" x14ac:dyDescent="0.25">
      <c r="A97" s="137" t="str">
        <f>VLOOKUP(E97,'LISTADO ATM'!$A$2:$C$901,3,0)</f>
        <v>DISTRITO NACIONAL</v>
      </c>
      <c r="B97" s="139" t="s">
        <v>2656</v>
      </c>
      <c r="C97" s="94">
        <v>44465.702534722222</v>
      </c>
      <c r="D97" s="94" t="s">
        <v>2440</v>
      </c>
      <c r="E97" s="136">
        <v>813</v>
      </c>
      <c r="F97" s="137" t="str">
        <f>VLOOKUP(E97,VIP!$A$2:$O16262,2,0)</f>
        <v>DRBR815</v>
      </c>
      <c r="G97" s="137" t="str">
        <f>VLOOKUP(E97,'LISTADO ATM'!$A$2:$B$900,2,0)</f>
        <v>ATM Occidental Mall</v>
      </c>
      <c r="H97" s="137" t="str">
        <f>VLOOKUP(E97,VIP!$A$2:$O21223,7,FALSE)</f>
        <v>Si</v>
      </c>
      <c r="I97" s="137" t="str">
        <f>VLOOKUP(E97,VIP!$A$2:$O13188,8,FALSE)</f>
        <v>Si</v>
      </c>
      <c r="J97" s="137" t="str">
        <f>VLOOKUP(E97,VIP!$A$2:$O13138,8,FALSE)</f>
        <v>Si</v>
      </c>
      <c r="K97" s="137" t="str">
        <f>VLOOKUP(E97,VIP!$A$2:$O16712,6,0)</f>
        <v>NO</v>
      </c>
      <c r="L97" s="138" t="s">
        <v>2409</v>
      </c>
      <c r="M97" s="141" t="s">
        <v>2530</v>
      </c>
      <c r="N97" s="93" t="s">
        <v>2443</v>
      </c>
      <c r="O97" s="137" t="s">
        <v>2444</v>
      </c>
      <c r="P97" s="138"/>
      <c r="Q97" s="142">
        <v>44466.502083333333</v>
      </c>
    </row>
    <row r="98" spans="1:17" s="119" customFormat="1" ht="18" hidden="1" x14ac:dyDescent="0.25">
      <c r="A98" s="137" t="str">
        <f>VLOOKUP(E98,'LISTADO ATM'!$A$2:$C$901,3,0)</f>
        <v>DISTRITO NACIONAL</v>
      </c>
      <c r="B98" s="139" t="s">
        <v>2655</v>
      </c>
      <c r="C98" s="94">
        <v>44465.707303240742</v>
      </c>
      <c r="D98" s="94" t="s">
        <v>2174</v>
      </c>
      <c r="E98" s="136">
        <v>761</v>
      </c>
      <c r="F98" s="137" t="str">
        <f>VLOOKUP(E98,VIP!$A$2:$O16261,2,0)</f>
        <v>DRBR761</v>
      </c>
      <c r="G98" s="137" t="str">
        <f>VLOOKUP(E98,'LISTADO ATM'!$A$2:$B$900,2,0)</f>
        <v xml:space="preserve">ATM ISSPOL </v>
      </c>
      <c r="H98" s="137" t="str">
        <f>VLOOKUP(E98,VIP!$A$2:$O21222,7,FALSE)</f>
        <v>Si</v>
      </c>
      <c r="I98" s="137" t="str">
        <f>VLOOKUP(E98,VIP!$A$2:$O13187,8,FALSE)</f>
        <v>Si</v>
      </c>
      <c r="J98" s="137" t="str">
        <f>VLOOKUP(E98,VIP!$A$2:$O13137,8,FALSE)</f>
        <v>Si</v>
      </c>
      <c r="K98" s="137" t="str">
        <f>VLOOKUP(E98,VIP!$A$2:$O16711,6,0)</f>
        <v>NO</v>
      </c>
      <c r="L98" s="138" t="s">
        <v>2455</v>
      </c>
      <c r="M98" s="141" t="s">
        <v>2530</v>
      </c>
      <c r="N98" s="93" t="s">
        <v>2443</v>
      </c>
      <c r="O98" s="137" t="s">
        <v>2445</v>
      </c>
      <c r="P98" s="138"/>
      <c r="Q98" s="142">
        <v>44466.594444444447</v>
      </c>
    </row>
    <row r="99" spans="1:17" s="119" customFormat="1" ht="18" hidden="1" x14ac:dyDescent="0.25">
      <c r="A99" s="137" t="str">
        <f>VLOOKUP(E99,'LISTADO ATM'!$A$2:$C$901,3,0)</f>
        <v>ESTE</v>
      </c>
      <c r="B99" s="139" t="s">
        <v>2654</v>
      </c>
      <c r="C99" s="94">
        <v>44465.72215277778</v>
      </c>
      <c r="D99" s="94" t="s">
        <v>2440</v>
      </c>
      <c r="E99" s="136">
        <v>963</v>
      </c>
      <c r="F99" s="137" t="str">
        <f>VLOOKUP(E99,VIP!$A$2:$O16260,2,0)</f>
        <v>DRBR963</v>
      </c>
      <c r="G99" s="137" t="str">
        <f>VLOOKUP(E99,'LISTADO ATM'!$A$2:$B$900,2,0)</f>
        <v xml:space="preserve">ATM Multiplaza La Romana </v>
      </c>
      <c r="H99" s="137" t="str">
        <f>VLOOKUP(E99,VIP!$A$2:$O21221,7,FALSE)</f>
        <v>Si</v>
      </c>
      <c r="I99" s="137" t="str">
        <f>VLOOKUP(E99,VIP!$A$2:$O13186,8,FALSE)</f>
        <v>Si</v>
      </c>
      <c r="J99" s="137" t="str">
        <f>VLOOKUP(E99,VIP!$A$2:$O13136,8,FALSE)</f>
        <v>Si</v>
      </c>
      <c r="K99" s="137" t="str">
        <f>VLOOKUP(E99,VIP!$A$2:$O16710,6,0)</f>
        <v>NO</v>
      </c>
      <c r="L99" s="138" t="s">
        <v>2409</v>
      </c>
      <c r="M99" s="141" t="s">
        <v>2530</v>
      </c>
      <c r="N99" s="93" t="s">
        <v>2443</v>
      </c>
      <c r="O99" s="137" t="s">
        <v>2444</v>
      </c>
      <c r="P99" s="138"/>
      <c r="Q99" s="142">
        <v>44466.506944444445</v>
      </c>
    </row>
    <row r="100" spans="1:17" s="119" customFormat="1" ht="18" hidden="1" x14ac:dyDescent="0.25">
      <c r="A100" s="137" t="str">
        <f>VLOOKUP(E100,'LISTADO ATM'!$A$2:$C$901,3,0)</f>
        <v>ESTE</v>
      </c>
      <c r="B100" s="139" t="s">
        <v>2653</v>
      </c>
      <c r="C100" s="94">
        <v>44465.723437499997</v>
      </c>
      <c r="D100" s="94" t="s">
        <v>2459</v>
      </c>
      <c r="E100" s="136">
        <v>330</v>
      </c>
      <c r="F100" s="137" t="str">
        <f>VLOOKUP(E100,VIP!$A$2:$O16259,2,0)</f>
        <v>DRBR330</v>
      </c>
      <c r="G100" s="137" t="str">
        <f>VLOOKUP(E100,'LISTADO ATM'!$A$2:$B$900,2,0)</f>
        <v xml:space="preserve">ATM Oficina Boulevard (Higuey) </v>
      </c>
      <c r="H100" s="137" t="str">
        <f>VLOOKUP(E100,VIP!$A$2:$O21220,7,FALSE)</f>
        <v>Si</v>
      </c>
      <c r="I100" s="137" t="str">
        <f>VLOOKUP(E100,VIP!$A$2:$O13185,8,FALSE)</f>
        <v>Si</v>
      </c>
      <c r="J100" s="137" t="str">
        <f>VLOOKUP(E100,VIP!$A$2:$O13135,8,FALSE)</f>
        <v>Si</v>
      </c>
      <c r="K100" s="137" t="str">
        <f>VLOOKUP(E100,VIP!$A$2:$O16709,6,0)</f>
        <v>SI</v>
      </c>
      <c r="L100" s="138" t="s">
        <v>2409</v>
      </c>
      <c r="M100" s="141" t="s">
        <v>2530</v>
      </c>
      <c r="N100" s="93" t="s">
        <v>2443</v>
      </c>
      <c r="O100" s="137" t="s">
        <v>2630</v>
      </c>
      <c r="P100" s="138"/>
      <c r="Q100" s="142">
        <v>44466.50277777778</v>
      </c>
    </row>
    <row r="101" spans="1:17" s="119" customFormat="1" ht="18" hidden="1" x14ac:dyDescent="0.25">
      <c r="A101" s="137" t="str">
        <f>VLOOKUP(E101,'LISTADO ATM'!$A$2:$C$901,3,0)</f>
        <v>NORTE</v>
      </c>
      <c r="B101" s="139" t="s">
        <v>2652</v>
      </c>
      <c r="C101" s="94">
        <v>44465.735567129632</v>
      </c>
      <c r="D101" s="94" t="s">
        <v>2459</v>
      </c>
      <c r="E101" s="136">
        <v>888</v>
      </c>
      <c r="F101" s="137" t="str">
        <f>VLOOKUP(E101,VIP!$A$2:$O16258,2,0)</f>
        <v>DRBR888</v>
      </c>
      <c r="G101" s="137" t="str">
        <f>VLOOKUP(E101,'LISTADO ATM'!$A$2:$B$900,2,0)</f>
        <v>ATM Oficina galeria 56 II (SFM)</v>
      </c>
      <c r="H101" s="137" t="str">
        <f>VLOOKUP(E101,VIP!$A$2:$O21219,7,FALSE)</f>
        <v>Si</v>
      </c>
      <c r="I101" s="137" t="str">
        <f>VLOOKUP(E101,VIP!$A$2:$O13184,8,FALSE)</f>
        <v>Si</v>
      </c>
      <c r="J101" s="137" t="str">
        <f>VLOOKUP(E101,VIP!$A$2:$O13134,8,FALSE)</f>
        <v>Si</v>
      </c>
      <c r="K101" s="137" t="str">
        <f>VLOOKUP(E101,VIP!$A$2:$O16708,6,0)</f>
        <v>SI</v>
      </c>
      <c r="L101" s="138" t="s">
        <v>2433</v>
      </c>
      <c r="M101" s="141" t="s">
        <v>2530</v>
      </c>
      <c r="N101" s="93" t="s">
        <v>2443</v>
      </c>
      <c r="O101" s="137" t="s">
        <v>2630</v>
      </c>
      <c r="P101" s="138"/>
      <c r="Q101" s="142">
        <v>44466.470138888886</v>
      </c>
    </row>
    <row r="102" spans="1:17" s="119" customFormat="1" ht="18" hidden="1" x14ac:dyDescent="0.25">
      <c r="A102" s="137" t="str">
        <f>VLOOKUP(E102,'LISTADO ATM'!$A$2:$C$901,3,0)</f>
        <v>NORTE</v>
      </c>
      <c r="B102" s="139" t="s">
        <v>2651</v>
      </c>
      <c r="C102" s="94">
        <v>44465.773611111108</v>
      </c>
      <c r="D102" s="94" t="s">
        <v>2175</v>
      </c>
      <c r="E102" s="136">
        <v>874</v>
      </c>
      <c r="F102" s="137" t="str">
        <f>VLOOKUP(E102,VIP!$A$2:$O16257,2,0)</f>
        <v>DRBR874</v>
      </c>
      <c r="G102" s="137" t="str">
        <f>VLOOKUP(E102,'LISTADO ATM'!$A$2:$B$900,2,0)</f>
        <v xml:space="preserve">ATM Zona Franca Esperanza II (Mao) </v>
      </c>
      <c r="H102" s="137" t="str">
        <f>VLOOKUP(E102,VIP!$A$2:$O21218,7,FALSE)</f>
        <v>Si</v>
      </c>
      <c r="I102" s="137" t="str">
        <f>VLOOKUP(E102,VIP!$A$2:$O13183,8,FALSE)</f>
        <v>Si</v>
      </c>
      <c r="J102" s="137" t="str">
        <f>VLOOKUP(E102,VIP!$A$2:$O13133,8,FALSE)</f>
        <v>Si</v>
      </c>
      <c r="K102" s="137" t="str">
        <f>VLOOKUP(E102,VIP!$A$2:$O16707,6,0)</f>
        <v>NO</v>
      </c>
      <c r="L102" s="138" t="s">
        <v>2238</v>
      </c>
      <c r="M102" s="141" t="s">
        <v>2530</v>
      </c>
      <c r="N102" s="93" t="s">
        <v>2443</v>
      </c>
      <c r="O102" s="137" t="s">
        <v>2628</v>
      </c>
      <c r="P102" s="138"/>
      <c r="Q102" s="142">
        <v>44466.604166666664</v>
      </c>
    </row>
    <row r="103" spans="1:17" s="119" customFormat="1" ht="18" hidden="1" x14ac:dyDescent="0.25">
      <c r="A103" s="137" t="str">
        <f>VLOOKUP(E103,'LISTADO ATM'!$A$2:$C$901,3,0)</f>
        <v>DISTRITO NACIONAL</v>
      </c>
      <c r="B103" s="139" t="s">
        <v>2650</v>
      </c>
      <c r="C103" s="94">
        <v>44465.775138888886</v>
      </c>
      <c r="D103" s="94" t="s">
        <v>2174</v>
      </c>
      <c r="E103" s="136">
        <v>570</v>
      </c>
      <c r="F103" s="137" t="str">
        <f>VLOOKUP(E103,VIP!$A$2:$O16256,2,0)</f>
        <v>DRBR478</v>
      </c>
      <c r="G103" s="137" t="str">
        <f>VLOOKUP(E103,'LISTADO ATM'!$A$2:$B$900,2,0)</f>
        <v xml:space="preserve">ATM S/M Liverpool Villa Mella </v>
      </c>
      <c r="H103" s="137" t="str">
        <f>VLOOKUP(E103,VIP!$A$2:$O21217,7,FALSE)</f>
        <v>Si</v>
      </c>
      <c r="I103" s="137" t="str">
        <f>VLOOKUP(E103,VIP!$A$2:$O13182,8,FALSE)</f>
        <v>Si</v>
      </c>
      <c r="J103" s="137" t="str">
        <f>VLOOKUP(E103,VIP!$A$2:$O13132,8,FALSE)</f>
        <v>Si</v>
      </c>
      <c r="K103" s="137" t="str">
        <f>VLOOKUP(E103,VIP!$A$2:$O16706,6,0)</f>
        <v>NO</v>
      </c>
      <c r="L103" s="138" t="s">
        <v>2665</v>
      </c>
      <c r="M103" s="141" t="s">
        <v>2530</v>
      </c>
      <c r="N103" s="93" t="s">
        <v>2443</v>
      </c>
      <c r="O103" s="137" t="s">
        <v>2445</v>
      </c>
      <c r="P103" s="138"/>
      <c r="Q103" s="142">
        <v>44466.60833333333</v>
      </c>
    </row>
    <row r="104" spans="1:17" s="119" customFormat="1" ht="18" x14ac:dyDescent="0.25">
      <c r="A104" s="137" t="str">
        <f>VLOOKUP(E104,'LISTADO ATM'!$A$2:$C$901,3,0)</f>
        <v>DISTRITO NACIONAL</v>
      </c>
      <c r="B104" s="139" t="s">
        <v>2649</v>
      </c>
      <c r="C104" s="94">
        <v>44465.77925925926</v>
      </c>
      <c r="D104" s="94" t="s">
        <v>2174</v>
      </c>
      <c r="E104" s="136">
        <v>375</v>
      </c>
      <c r="F104" s="137" t="str">
        <f>VLOOKUP(E104,VIP!$A$2:$O16255,2,0)</f>
        <v>DRBR375</v>
      </c>
      <c r="G104" s="137" t="str">
        <f>VLOOKUP(E104,'LISTADO ATM'!$A$2:$B$900,2,0)</f>
        <v>ATM Base Naval Las Caletas</v>
      </c>
      <c r="H104" s="137" t="str">
        <f>VLOOKUP(E104,VIP!$A$2:$O21216,7,FALSE)</f>
        <v>N/A</v>
      </c>
      <c r="I104" s="137" t="str">
        <f>VLOOKUP(E104,VIP!$A$2:$O13181,8,FALSE)</f>
        <v>N/A</v>
      </c>
      <c r="J104" s="137" t="str">
        <f>VLOOKUP(E104,VIP!$A$2:$O13131,8,FALSE)</f>
        <v>N/A</v>
      </c>
      <c r="K104" s="137" t="str">
        <f>VLOOKUP(E104,VIP!$A$2:$O16705,6,0)</f>
        <v>N/A</v>
      </c>
      <c r="L104" s="138" t="s">
        <v>2238</v>
      </c>
      <c r="M104" s="93" t="s">
        <v>2437</v>
      </c>
      <c r="N104" s="93" t="s">
        <v>2443</v>
      </c>
      <c r="O104" s="137" t="s">
        <v>2445</v>
      </c>
      <c r="P104" s="138"/>
      <c r="Q104" s="93" t="s">
        <v>2238</v>
      </c>
    </row>
    <row r="105" spans="1:17" s="119" customFormat="1" ht="18" hidden="1" x14ac:dyDescent="0.25">
      <c r="A105" s="137" t="str">
        <f>VLOOKUP(E105,'LISTADO ATM'!$A$2:$C$901,3,0)</f>
        <v>DISTRITO NACIONAL</v>
      </c>
      <c r="B105" s="139" t="s">
        <v>2648</v>
      </c>
      <c r="C105" s="94">
        <v>44465.788599537038</v>
      </c>
      <c r="D105" s="94" t="s">
        <v>2459</v>
      </c>
      <c r="E105" s="136">
        <v>516</v>
      </c>
      <c r="F105" s="137" t="str">
        <f>VLOOKUP(E105,VIP!$A$2:$O16254,2,0)</f>
        <v>DRBR516</v>
      </c>
      <c r="G105" s="137" t="str">
        <f>VLOOKUP(E105,'LISTADO ATM'!$A$2:$B$900,2,0)</f>
        <v xml:space="preserve">ATM Oficina Gascue </v>
      </c>
      <c r="H105" s="137" t="str">
        <f>VLOOKUP(E105,VIP!$A$2:$O21215,7,FALSE)</f>
        <v>Si</v>
      </c>
      <c r="I105" s="137" t="str">
        <f>VLOOKUP(E105,VIP!$A$2:$O13180,8,FALSE)</f>
        <v>Si</v>
      </c>
      <c r="J105" s="137" t="str">
        <f>VLOOKUP(E105,VIP!$A$2:$O13130,8,FALSE)</f>
        <v>Si</v>
      </c>
      <c r="K105" s="137" t="str">
        <f>VLOOKUP(E105,VIP!$A$2:$O16704,6,0)</f>
        <v>SI</v>
      </c>
      <c r="L105" s="138" t="s">
        <v>2409</v>
      </c>
      <c r="M105" s="141" t="s">
        <v>2530</v>
      </c>
      <c r="N105" s="93" t="s">
        <v>2443</v>
      </c>
      <c r="O105" s="137" t="s">
        <v>2630</v>
      </c>
      <c r="P105" s="138"/>
      <c r="Q105" s="236" t="s">
        <v>2703</v>
      </c>
    </row>
    <row r="106" spans="1:17" s="119" customFormat="1" ht="18" hidden="1" x14ac:dyDescent="0.25">
      <c r="A106" s="137" t="str">
        <f>VLOOKUP(E106,'LISTADO ATM'!$A$2:$C$901,3,0)</f>
        <v>DISTRITO NACIONAL</v>
      </c>
      <c r="B106" s="139" t="s">
        <v>2647</v>
      </c>
      <c r="C106" s="94">
        <v>44465.797013888892</v>
      </c>
      <c r="D106" s="94" t="s">
        <v>2440</v>
      </c>
      <c r="E106" s="136">
        <v>139</v>
      </c>
      <c r="F106" s="137" t="str">
        <f>VLOOKUP(E106,VIP!$A$2:$O16253,2,0)</f>
        <v>DRBR139</v>
      </c>
      <c r="G106" s="137" t="str">
        <f>VLOOKUP(E106,'LISTADO ATM'!$A$2:$B$900,2,0)</f>
        <v xml:space="preserve">ATM Oficina Plaza Lama Zona Oriental I </v>
      </c>
      <c r="H106" s="137" t="str">
        <f>VLOOKUP(E106,VIP!$A$2:$O21214,7,FALSE)</f>
        <v>Si</v>
      </c>
      <c r="I106" s="137" t="str">
        <f>VLOOKUP(E106,VIP!$A$2:$O13179,8,FALSE)</f>
        <v>Si</v>
      </c>
      <c r="J106" s="137" t="str">
        <f>VLOOKUP(E106,VIP!$A$2:$O13129,8,FALSE)</f>
        <v>Si</v>
      </c>
      <c r="K106" s="137" t="str">
        <f>VLOOKUP(E106,VIP!$A$2:$O16703,6,0)</f>
        <v>NO</v>
      </c>
      <c r="L106" s="138" t="s">
        <v>2409</v>
      </c>
      <c r="M106" s="141" t="s">
        <v>2530</v>
      </c>
      <c r="N106" s="93" t="s">
        <v>2443</v>
      </c>
      <c r="O106" s="137" t="s">
        <v>2444</v>
      </c>
      <c r="P106" s="138"/>
      <c r="Q106" s="142">
        <v>44466.606249999997</v>
      </c>
    </row>
    <row r="107" spans="1:17" s="119" customFormat="1" ht="18" x14ac:dyDescent="0.25">
      <c r="A107" s="137" t="str">
        <f>VLOOKUP(E107,'LISTADO ATM'!$A$2:$C$901,3,0)</f>
        <v>DISTRITO NACIONAL</v>
      </c>
      <c r="B107" s="139" t="s">
        <v>2646</v>
      </c>
      <c r="C107" s="94">
        <v>44465.799386574072</v>
      </c>
      <c r="D107" s="94" t="s">
        <v>2174</v>
      </c>
      <c r="E107" s="136">
        <v>312</v>
      </c>
      <c r="F107" s="137" t="str">
        <f>VLOOKUP(E107,VIP!$A$2:$O16252,2,0)</f>
        <v>DRBR312</v>
      </c>
      <c r="G107" s="137" t="str">
        <f>VLOOKUP(E107,'LISTADO ATM'!$A$2:$B$900,2,0)</f>
        <v xml:space="preserve">ATM Oficina Tiradentes II (Naco) </v>
      </c>
      <c r="H107" s="137" t="str">
        <f>VLOOKUP(E107,VIP!$A$2:$O21213,7,FALSE)</f>
        <v>Si</v>
      </c>
      <c r="I107" s="137" t="str">
        <f>VLOOKUP(E107,VIP!$A$2:$O13178,8,FALSE)</f>
        <v>Si</v>
      </c>
      <c r="J107" s="137" t="str">
        <f>VLOOKUP(E107,VIP!$A$2:$O13128,8,FALSE)</f>
        <v>Si</v>
      </c>
      <c r="K107" s="137" t="str">
        <f>VLOOKUP(E107,VIP!$A$2:$O16702,6,0)</f>
        <v>NO</v>
      </c>
      <c r="L107" s="138" t="s">
        <v>2212</v>
      </c>
      <c r="M107" s="93" t="s">
        <v>2437</v>
      </c>
      <c r="N107" s="93" t="s">
        <v>2443</v>
      </c>
      <c r="O107" s="137" t="s">
        <v>2445</v>
      </c>
      <c r="P107" s="138"/>
      <c r="Q107" s="93" t="s">
        <v>2212</v>
      </c>
    </row>
    <row r="108" spans="1:17" s="119" customFormat="1" ht="18" hidden="1" x14ac:dyDescent="0.25">
      <c r="A108" s="137" t="str">
        <f>VLOOKUP(E108,'LISTADO ATM'!$A$2:$C$901,3,0)</f>
        <v>NORTE</v>
      </c>
      <c r="B108" s="139" t="s">
        <v>2645</v>
      </c>
      <c r="C108" s="94">
        <v>44465.800416666665</v>
      </c>
      <c r="D108" s="94" t="s">
        <v>2612</v>
      </c>
      <c r="E108" s="136">
        <v>88</v>
      </c>
      <c r="F108" s="137" t="str">
        <f>VLOOKUP(E108,VIP!$A$2:$O16251,2,0)</f>
        <v>DRBR088</v>
      </c>
      <c r="G108" s="137" t="str">
        <f>VLOOKUP(E108,'LISTADO ATM'!$A$2:$B$900,2,0)</f>
        <v xml:space="preserve">ATM S/M La Fuente (Santiago) </v>
      </c>
      <c r="H108" s="137" t="str">
        <f>VLOOKUP(E108,VIP!$A$2:$O21212,7,FALSE)</f>
        <v>Si</v>
      </c>
      <c r="I108" s="137" t="str">
        <f>VLOOKUP(E108,VIP!$A$2:$O13177,8,FALSE)</f>
        <v>Si</v>
      </c>
      <c r="J108" s="137" t="str">
        <f>VLOOKUP(E108,VIP!$A$2:$O13127,8,FALSE)</f>
        <v>Si</v>
      </c>
      <c r="K108" s="137" t="str">
        <f>VLOOKUP(E108,VIP!$A$2:$O16701,6,0)</f>
        <v>NO</v>
      </c>
      <c r="L108" s="138" t="s">
        <v>2664</v>
      </c>
      <c r="M108" s="141" t="s">
        <v>2530</v>
      </c>
      <c r="N108" s="93" t="s">
        <v>2443</v>
      </c>
      <c r="O108" s="137" t="s">
        <v>2613</v>
      </c>
      <c r="P108" s="138"/>
      <c r="Q108" s="236" t="s">
        <v>2703</v>
      </c>
    </row>
    <row r="109" spans="1:17" s="119" customFormat="1" ht="18" hidden="1" x14ac:dyDescent="0.25">
      <c r="A109" s="137" t="str">
        <f>VLOOKUP(E109,'LISTADO ATM'!$A$2:$C$901,3,0)</f>
        <v>NORTE</v>
      </c>
      <c r="B109" s="139">
        <v>3336037026</v>
      </c>
      <c r="C109" s="94">
        <v>44465.862500000003</v>
      </c>
      <c r="D109" s="94" t="s">
        <v>2175</v>
      </c>
      <c r="E109" s="136">
        <v>77</v>
      </c>
      <c r="F109" s="137" t="str">
        <f>VLOOKUP(E109,VIP!$A$2:$O16253,2,0)</f>
        <v>DRBR077</v>
      </c>
      <c r="G109" s="137" t="str">
        <f>VLOOKUP(E109,'LISTADO ATM'!$A$2:$B$900,2,0)</f>
        <v xml:space="preserve">ATM Oficina Cruce de Imbert </v>
      </c>
      <c r="H109" s="137" t="str">
        <f>VLOOKUP(E109,VIP!$A$2:$O21214,7,FALSE)</f>
        <v>Si</v>
      </c>
      <c r="I109" s="137" t="str">
        <f>VLOOKUP(E109,VIP!$A$2:$O13179,8,FALSE)</f>
        <v>Si</v>
      </c>
      <c r="J109" s="137" t="str">
        <f>VLOOKUP(E109,VIP!$A$2:$O13129,8,FALSE)</f>
        <v>Si</v>
      </c>
      <c r="K109" s="137" t="str">
        <f>VLOOKUP(E109,VIP!$A$2:$O16703,6,0)</f>
        <v>SI</v>
      </c>
      <c r="L109" s="138" t="s">
        <v>2212</v>
      </c>
      <c r="M109" s="141" t="s">
        <v>2530</v>
      </c>
      <c r="N109" s="93" t="s">
        <v>2443</v>
      </c>
      <c r="O109" s="137" t="s">
        <v>2666</v>
      </c>
      <c r="P109" s="138"/>
      <c r="Q109" s="236" t="s">
        <v>2703</v>
      </c>
    </row>
    <row r="110" spans="1:17" s="119" customFormat="1" ht="18" hidden="1" x14ac:dyDescent="0.25">
      <c r="A110" s="137" t="str">
        <f>VLOOKUP(E110,'LISTADO ATM'!$A$2:$C$901,3,0)</f>
        <v>NORTE</v>
      </c>
      <c r="B110" s="139">
        <v>3336037028</v>
      </c>
      <c r="C110" s="94">
        <v>44465.901388888888</v>
      </c>
      <c r="D110" s="94" t="s">
        <v>2612</v>
      </c>
      <c r="E110" s="136">
        <v>862</v>
      </c>
      <c r="F110" s="137" t="str">
        <f>VLOOKUP(E110,VIP!$A$2:$O16254,2,0)</f>
        <v>DRBR862</v>
      </c>
      <c r="G110" s="137" t="str">
        <f>VLOOKUP(E110,'LISTADO ATM'!$A$2:$B$900,2,0)</f>
        <v xml:space="preserve">ATM S/M Doble A (Sabaneta) </v>
      </c>
      <c r="H110" s="137" t="str">
        <f>VLOOKUP(E110,VIP!$A$2:$O21215,7,FALSE)</f>
        <v>Si</v>
      </c>
      <c r="I110" s="137" t="str">
        <f>VLOOKUP(E110,VIP!$A$2:$O13180,8,FALSE)</f>
        <v>Si</v>
      </c>
      <c r="J110" s="137" t="str">
        <f>VLOOKUP(E110,VIP!$A$2:$O13130,8,FALSE)</f>
        <v>Si</v>
      </c>
      <c r="K110" s="137" t="str">
        <f>VLOOKUP(E110,VIP!$A$2:$O16704,6,0)</f>
        <v>NO</v>
      </c>
      <c r="L110" s="138" t="s">
        <v>2409</v>
      </c>
      <c r="M110" s="141" t="s">
        <v>2530</v>
      </c>
      <c r="N110" s="93" t="s">
        <v>2443</v>
      </c>
      <c r="O110" s="137" t="s">
        <v>2613</v>
      </c>
      <c r="P110" s="138"/>
      <c r="Q110" s="236" t="s">
        <v>2703</v>
      </c>
    </row>
    <row r="111" spans="1:17" s="119" customFormat="1" ht="18" hidden="1" x14ac:dyDescent="0.25">
      <c r="A111" s="137" t="str">
        <f>VLOOKUP(E111,'LISTADO ATM'!$A$2:$C$901,3,0)</f>
        <v>DISTRITO NACIONAL</v>
      </c>
      <c r="B111" s="139">
        <v>3336037029</v>
      </c>
      <c r="C111" s="94">
        <v>44465.90347222222</v>
      </c>
      <c r="D111" s="94" t="s">
        <v>2440</v>
      </c>
      <c r="E111" s="136">
        <v>696</v>
      </c>
      <c r="F111" s="137" t="str">
        <f>VLOOKUP(E111,VIP!$A$2:$O16255,2,0)</f>
        <v>DRBR696</v>
      </c>
      <c r="G111" s="137" t="str">
        <f>VLOOKUP(E111,'LISTADO ATM'!$A$2:$B$900,2,0)</f>
        <v>ATM Olé Jacobo Majluta</v>
      </c>
      <c r="H111" s="137" t="str">
        <f>VLOOKUP(E111,VIP!$A$2:$O21216,7,FALSE)</f>
        <v>Si</v>
      </c>
      <c r="I111" s="137" t="str">
        <f>VLOOKUP(E111,VIP!$A$2:$O13181,8,FALSE)</f>
        <v>Si</v>
      </c>
      <c r="J111" s="137" t="str">
        <f>VLOOKUP(E111,VIP!$A$2:$O13131,8,FALSE)</f>
        <v>Si</v>
      </c>
      <c r="K111" s="137" t="str">
        <f>VLOOKUP(E111,VIP!$A$2:$O16705,6,0)</f>
        <v>NO</v>
      </c>
      <c r="L111" s="138" t="s">
        <v>2409</v>
      </c>
      <c r="M111" s="141" t="s">
        <v>2530</v>
      </c>
      <c r="N111" s="93" t="s">
        <v>2443</v>
      </c>
      <c r="O111" s="137" t="s">
        <v>2444</v>
      </c>
      <c r="P111" s="138"/>
      <c r="Q111" s="142">
        <v>44466.60833333333</v>
      </c>
    </row>
    <row r="112" spans="1:17" s="119" customFormat="1" ht="18" hidden="1" x14ac:dyDescent="0.25">
      <c r="A112" s="137" t="str">
        <f>VLOOKUP(E112,'LISTADO ATM'!$A$2:$C$901,3,0)</f>
        <v>NORTE</v>
      </c>
      <c r="B112" s="139" t="s">
        <v>2680</v>
      </c>
      <c r="C112" s="94">
        <v>44465.960543981484</v>
      </c>
      <c r="D112" s="94" t="s">
        <v>2612</v>
      </c>
      <c r="E112" s="136">
        <v>22</v>
      </c>
      <c r="F112" s="137" t="str">
        <f>VLOOKUP(E112,VIP!$A$2:$O16269,2,0)</f>
        <v>DRBR813</v>
      </c>
      <c r="G112" s="137" t="str">
        <f>VLOOKUP(E112,'LISTADO ATM'!$A$2:$B$900,2,0)</f>
        <v>ATM S/M Olimpico (Santiago)</v>
      </c>
      <c r="H112" s="137" t="str">
        <f>VLOOKUP(E112,VIP!$A$2:$O21230,7,FALSE)</f>
        <v>Si</v>
      </c>
      <c r="I112" s="137" t="str">
        <f>VLOOKUP(E112,VIP!$A$2:$O13195,8,FALSE)</f>
        <v>Si</v>
      </c>
      <c r="J112" s="137" t="str">
        <f>VLOOKUP(E112,VIP!$A$2:$O13145,8,FALSE)</f>
        <v>Si</v>
      </c>
      <c r="K112" s="137" t="str">
        <f>VLOOKUP(E112,VIP!$A$2:$O16719,6,0)</f>
        <v>NO</v>
      </c>
      <c r="L112" s="138" t="s">
        <v>2409</v>
      </c>
      <c r="M112" s="141" t="s">
        <v>2530</v>
      </c>
      <c r="N112" s="93" t="s">
        <v>2443</v>
      </c>
      <c r="O112" s="137" t="s">
        <v>2613</v>
      </c>
      <c r="P112" s="138"/>
      <c r="Q112" s="236" t="s">
        <v>2703</v>
      </c>
    </row>
    <row r="113" spans="1:17" s="119" customFormat="1" ht="18" hidden="1" x14ac:dyDescent="0.25">
      <c r="A113" s="137" t="str">
        <f>VLOOKUP(E113,'LISTADO ATM'!$A$2:$C$901,3,0)</f>
        <v>NORTE</v>
      </c>
      <c r="B113" s="139" t="s">
        <v>2679</v>
      </c>
      <c r="C113" s="94">
        <v>44465.999351851853</v>
      </c>
      <c r="D113" s="94" t="s">
        <v>2459</v>
      </c>
      <c r="E113" s="136">
        <v>171</v>
      </c>
      <c r="F113" s="137" t="str">
        <f>VLOOKUP(E113,VIP!$A$2:$O16268,2,0)</f>
        <v>DRBR171</v>
      </c>
      <c r="G113" s="137" t="str">
        <f>VLOOKUP(E113,'LISTADO ATM'!$A$2:$B$900,2,0)</f>
        <v xml:space="preserve">ATM Oficina Moca </v>
      </c>
      <c r="H113" s="137" t="str">
        <f>VLOOKUP(E113,VIP!$A$2:$O21229,7,FALSE)</f>
        <v>Si</v>
      </c>
      <c r="I113" s="137" t="str">
        <f>VLOOKUP(E113,VIP!$A$2:$O13194,8,FALSE)</f>
        <v>Si</v>
      </c>
      <c r="J113" s="137" t="str">
        <f>VLOOKUP(E113,VIP!$A$2:$O13144,8,FALSE)</f>
        <v>Si</v>
      </c>
      <c r="K113" s="137" t="str">
        <f>VLOOKUP(E113,VIP!$A$2:$O16718,6,0)</f>
        <v>NO</v>
      </c>
      <c r="L113" s="138" t="s">
        <v>2633</v>
      </c>
      <c r="M113" s="141" t="s">
        <v>2530</v>
      </c>
      <c r="N113" s="93" t="s">
        <v>2443</v>
      </c>
      <c r="O113" s="137" t="s">
        <v>2630</v>
      </c>
      <c r="P113" s="138"/>
      <c r="Q113" s="142">
        <v>44466.466666666667</v>
      </c>
    </row>
    <row r="114" spans="1:17" s="119" customFormat="1" ht="18" hidden="1" x14ac:dyDescent="0.25">
      <c r="A114" s="137" t="str">
        <f>VLOOKUP(E114,'LISTADO ATM'!$A$2:$C$901,3,0)</f>
        <v>ESTE</v>
      </c>
      <c r="B114" s="139" t="s">
        <v>2678</v>
      </c>
      <c r="C114" s="94">
        <v>44466.001157407409</v>
      </c>
      <c r="D114" s="94" t="s">
        <v>2440</v>
      </c>
      <c r="E114" s="136">
        <v>214</v>
      </c>
      <c r="F114" s="137" t="str">
        <f>VLOOKUP(E114,VIP!$A$2:$O16267,2,0)</f>
        <v>DRBR214</v>
      </c>
      <c r="G114" s="137" t="str">
        <f>VLOOKUP(E114,'LISTADO ATM'!$A$2:$B$900,2,0)</f>
        <v>ATM S/M Ole Bavaro</v>
      </c>
      <c r="H114" s="137" t="str">
        <f>VLOOKUP(E114,VIP!$A$2:$O21228,7,FALSE)</f>
        <v>SI</v>
      </c>
      <c r="I114" s="137" t="str">
        <f>VLOOKUP(E114,VIP!$A$2:$O13193,8,FALSE)</f>
        <v>SI</v>
      </c>
      <c r="J114" s="137" t="str">
        <f>VLOOKUP(E114,VIP!$A$2:$O13143,8,FALSE)</f>
        <v>SI</v>
      </c>
      <c r="K114" s="137" t="str">
        <f>VLOOKUP(E114,VIP!$A$2:$O16717,6,0)</f>
        <v>NO</v>
      </c>
      <c r="L114" s="138" t="s">
        <v>2625</v>
      </c>
      <c r="M114" s="141" t="s">
        <v>2530</v>
      </c>
      <c r="N114" s="93" t="s">
        <v>2443</v>
      </c>
      <c r="O114" s="137" t="s">
        <v>2444</v>
      </c>
      <c r="P114" s="138"/>
      <c r="Q114" s="142">
        <v>44466.615277777775</v>
      </c>
    </row>
    <row r="115" spans="1:17" s="119" customFormat="1" ht="18" hidden="1" x14ac:dyDescent="0.25">
      <c r="A115" s="137" t="str">
        <f>VLOOKUP(E115,'LISTADO ATM'!$A$2:$C$901,3,0)</f>
        <v>NORTE</v>
      </c>
      <c r="B115" s="139" t="s">
        <v>2677</v>
      </c>
      <c r="C115" s="94">
        <v>44466.006909722222</v>
      </c>
      <c r="D115" s="94" t="s">
        <v>2612</v>
      </c>
      <c r="E115" s="136">
        <v>413</v>
      </c>
      <c r="F115" s="137" t="str">
        <f>VLOOKUP(E115,VIP!$A$2:$O16266,2,0)</f>
        <v>DRBR413</v>
      </c>
      <c r="G115" s="137" t="str">
        <f>VLOOKUP(E115,'LISTADO ATM'!$A$2:$B$900,2,0)</f>
        <v xml:space="preserve">ATM UNP Las Galeras Samaná </v>
      </c>
      <c r="H115" s="137" t="str">
        <f>VLOOKUP(E115,VIP!$A$2:$O21227,7,FALSE)</f>
        <v>Si</v>
      </c>
      <c r="I115" s="137" t="str">
        <f>VLOOKUP(E115,VIP!$A$2:$O13192,8,FALSE)</f>
        <v>Si</v>
      </c>
      <c r="J115" s="137" t="str">
        <f>VLOOKUP(E115,VIP!$A$2:$O13142,8,FALSE)</f>
        <v>Si</v>
      </c>
      <c r="K115" s="137" t="str">
        <f>VLOOKUP(E115,VIP!$A$2:$O16716,6,0)</f>
        <v>NO</v>
      </c>
      <c r="L115" s="138" t="s">
        <v>2684</v>
      </c>
      <c r="M115" s="141" t="s">
        <v>2530</v>
      </c>
      <c r="N115" s="93" t="s">
        <v>2443</v>
      </c>
      <c r="O115" s="137" t="s">
        <v>2613</v>
      </c>
      <c r="P115" s="138"/>
      <c r="Q115" s="236" t="s">
        <v>2703</v>
      </c>
    </row>
    <row r="116" spans="1:17" s="119" customFormat="1" ht="18" hidden="1" x14ac:dyDescent="0.25">
      <c r="A116" s="137" t="str">
        <f>VLOOKUP(E116,'LISTADO ATM'!$A$2:$C$901,3,0)</f>
        <v>ESTE</v>
      </c>
      <c r="B116" s="139" t="s">
        <v>2676</v>
      </c>
      <c r="C116" s="94">
        <v>44466.146238425928</v>
      </c>
      <c r="D116" s="94" t="s">
        <v>2174</v>
      </c>
      <c r="E116" s="136">
        <v>822</v>
      </c>
      <c r="F116" s="137" t="str">
        <f>VLOOKUP(E116,VIP!$A$2:$O16265,2,0)</f>
        <v>DRBR822</v>
      </c>
      <c r="G116" s="137" t="str">
        <f>VLOOKUP(E116,'LISTADO ATM'!$A$2:$B$900,2,0)</f>
        <v xml:space="preserve">ATM INDUSPALMA </v>
      </c>
      <c r="H116" s="137" t="str">
        <f>VLOOKUP(E116,VIP!$A$2:$O21226,7,FALSE)</f>
        <v>Si</v>
      </c>
      <c r="I116" s="137" t="str">
        <f>VLOOKUP(E116,VIP!$A$2:$O13191,8,FALSE)</f>
        <v>Si</v>
      </c>
      <c r="J116" s="137" t="str">
        <f>VLOOKUP(E116,VIP!$A$2:$O13141,8,FALSE)</f>
        <v>Si</v>
      </c>
      <c r="K116" s="137" t="str">
        <f>VLOOKUP(E116,VIP!$A$2:$O16715,6,0)</f>
        <v>NO</v>
      </c>
      <c r="L116" s="138" t="s">
        <v>2238</v>
      </c>
      <c r="M116" s="141" t="s">
        <v>2530</v>
      </c>
      <c r="N116" s="93" t="s">
        <v>2443</v>
      </c>
      <c r="O116" s="137" t="s">
        <v>2445</v>
      </c>
      <c r="P116" s="138"/>
      <c r="Q116" s="142">
        <v>44466.581250000003</v>
      </c>
    </row>
    <row r="117" spans="1:17" s="119" customFormat="1" ht="18" hidden="1" x14ac:dyDescent="0.25">
      <c r="A117" s="137" t="str">
        <f>VLOOKUP(E117,'LISTADO ATM'!$A$2:$C$901,3,0)</f>
        <v>DISTRITO NACIONAL</v>
      </c>
      <c r="B117" s="139" t="s">
        <v>2675</v>
      </c>
      <c r="C117" s="94">
        <v>44466.147233796299</v>
      </c>
      <c r="D117" s="94" t="s">
        <v>2175</v>
      </c>
      <c r="E117" s="136">
        <v>690</v>
      </c>
      <c r="F117" s="137" t="str">
        <f>VLOOKUP(E117,VIP!$A$2:$O16264,2,0)</f>
        <v>DRBR690</v>
      </c>
      <c r="G117" s="137" t="str">
        <f>VLOOKUP(E117,'LISTADO ATM'!$A$2:$B$900,2,0)</f>
        <v>ATM Eco Petroleo Esperanza</v>
      </c>
      <c r="H117" s="137" t="str">
        <f>VLOOKUP(E117,VIP!$A$2:$O21225,7,FALSE)</f>
        <v>Si</v>
      </c>
      <c r="I117" s="137" t="str">
        <f>VLOOKUP(E117,VIP!$A$2:$O13190,8,FALSE)</f>
        <v>Si</v>
      </c>
      <c r="J117" s="137" t="str">
        <f>VLOOKUP(E117,VIP!$A$2:$O13140,8,FALSE)</f>
        <v>Si</v>
      </c>
      <c r="K117" s="137" t="str">
        <f>VLOOKUP(E117,VIP!$A$2:$O16714,6,0)</f>
        <v>NO</v>
      </c>
      <c r="L117" s="138" t="s">
        <v>2238</v>
      </c>
      <c r="M117" s="141" t="s">
        <v>2530</v>
      </c>
      <c r="N117" s="93" t="s">
        <v>2443</v>
      </c>
      <c r="O117" s="137" t="s">
        <v>2628</v>
      </c>
      <c r="P117" s="138"/>
      <c r="Q117" s="142">
        <v>44466.618055555555</v>
      </c>
    </row>
    <row r="118" spans="1:17" s="119" customFormat="1" ht="18" hidden="1" x14ac:dyDescent="0.25">
      <c r="A118" s="137" t="str">
        <f>VLOOKUP(E118,'LISTADO ATM'!$A$2:$C$901,3,0)</f>
        <v>DISTRITO NACIONAL</v>
      </c>
      <c r="B118" s="139" t="s">
        <v>2674</v>
      </c>
      <c r="C118" s="94">
        <v>44466.149375000001</v>
      </c>
      <c r="D118" s="94" t="s">
        <v>2174</v>
      </c>
      <c r="E118" s="136">
        <v>671</v>
      </c>
      <c r="F118" s="137" t="str">
        <f>VLOOKUP(E118,VIP!$A$2:$O16263,2,0)</f>
        <v>DRBR671</v>
      </c>
      <c r="G118" s="137" t="str">
        <f>VLOOKUP(E118,'LISTADO ATM'!$A$2:$B$900,2,0)</f>
        <v>ATM Ayuntamiento Sto. Dgo. Norte</v>
      </c>
      <c r="H118" s="137" t="str">
        <f>VLOOKUP(E118,VIP!$A$2:$O21224,7,FALSE)</f>
        <v>Si</v>
      </c>
      <c r="I118" s="137" t="str">
        <f>VLOOKUP(E118,VIP!$A$2:$O13189,8,FALSE)</f>
        <v>Si</v>
      </c>
      <c r="J118" s="137" t="str">
        <f>VLOOKUP(E118,VIP!$A$2:$O13139,8,FALSE)</f>
        <v>Si</v>
      </c>
      <c r="K118" s="137" t="str">
        <f>VLOOKUP(E118,VIP!$A$2:$O16713,6,0)</f>
        <v>NO</v>
      </c>
      <c r="L118" s="138" t="s">
        <v>2238</v>
      </c>
      <c r="M118" s="141" t="s">
        <v>2530</v>
      </c>
      <c r="N118" s="93" t="s">
        <v>2443</v>
      </c>
      <c r="O118" s="137" t="s">
        <v>2445</v>
      </c>
      <c r="P118" s="138"/>
      <c r="Q118" s="236" t="s">
        <v>2703</v>
      </c>
    </row>
    <row r="119" spans="1:17" s="119" customFormat="1" ht="18" hidden="1" x14ac:dyDescent="0.25">
      <c r="A119" s="137" t="str">
        <f>VLOOKUP(E119,'LISTADO ATM'!$A$2:$C$901,3,0)</f>
        <v>ESTE</v>
      </c>
      <c r="B119" s="139" t="s">
        <v>2673</v>
      </c>
      <c r="C119" s="94">
        <v>44466.150173611109</v>
      </c>
      <c r="D119" s="94" t="s">
        <v>2174</v>
      </c>
      <c r="E119" s="136">
        <v>472</v>
      </c>
      <c r="F119" s="137" t="str">
        <f>VLOOKUP(E119,VIP!$A$2:$O16262,2,0)</f>
        <v>DRBRA72</v>
      </c>
      <c r="G119" s="137" t="str">
        <f>VLOOKUP(E119,'LISTADO ATM'!$A$2:$B$900,2,0)</f>
        <v>ATM Ayuntamiento Ramon Santana</v>
      </c>
      <c r="H119" s="137" t="str">
        <f>VLOOKUP(E119,VIP!$A$2:$O21223,7,FALSE)</f>
        <v>Si</v>
      </c>
      <c r="I119" s="137" t="str">
        <f>VLOOKUP(E119,VIP!$A$2:$O13188,8,FALSE)</f>
        <v>Si</v>
      </c>
      <c r="J119" s="137" t="str">
        <f>VLOOKUP(E119,VIP!$A$2:$O13138,8,FALSE)</f>
        <v>Si</v>
      </c>
      <c r="K119" s="137" t="str">
        <f>VLOOKUP(E119,VIP!$A$2:$O16712,6,0)</f>
        <v>NO</v>
      </c>
      <c r="L119" s="138" t="s">
        <v>2238</v>
      </c>
      <c r="M119" s="141" t="s">
        <v>2530</v>
      </c>
      <c r="N119" s="93" t="s">
        <v>2443</v>
      </c>
      <c r="O119" s="137" t="s">
        <v>2445</v>
      </c>
      <c r="P119" s="138"/>
      <c r="Q119" s="236" t="s">
        <v>2703</v>
      </c>
    </row>
    <row r="120" spans="1:17" s="119" customFormat="1" ht="18" hidden="1" x14ac:dyDescent="0.25">
      <c r="A120" s="137" t="str">
        <f>VLOOKUP(E120,'LISTADO ATM'!$A$2:$C$901,3,0)</f>
        <v>NORTE</v>
      </c>
      <c r="B120" s="139" t="s">
        <v>2672</v>
      </c>
      <c r="C120" s="94">
        <v>44466.155162037037</v>
      </c>
      <c r="D120" s="94" t="s">
        <v>2175</v>
      </c>
      <c r="E120" s="136">
        <v>854</v>
      </c>
      <c r="F120" s="137" t="str">
        <f>VLOOKUP(E120,VIP!$A$2:$O16261,2,0)</f>
        <v>DRBR854</v>
      </c>
      <c r="G120" s="137" t="str">
        <f>VLOOKUP(E120,'LISTADO ATM'!$A$2:$B$900,2,0)</f>
        <v xml:space="preserve">ATM Centro Comercial Blanco Batista </v>
      </c>
      <c r="H120" s="137" t="str">
        <f>VLOOKUP(E120,VIP!$A$2:$O21222,7,FALSE)</f>
        <v>Si</v>
      </c>
      <c r="I120" s="137" t="str">
        <f>VLOOKUP(E120,VIP!$A$2:$O13187,8,FALSE)</f>
        <v>Si</v>
      </c>
      <c r="J120" s="137" t="str">
        <f>VLOOKUP(E120,VIP!$A$2:$O13137,8,FALSE)</f>
        <v>Si</v>
      </c>
      <c r="K120" s="137" t="str">
        <f>VLOOKUP(E120,VIP!$A$2:$O16711,6,0)</f>
        <v>NO</v>
      </c>
      <c r="L120" s="138" t="s">
        <v>2212</v>
      </c>
      <c r="M120" s="141" t="s">
        <v>2530</v>
      </c>
      <c r="N120" s="93" t="s">
        <v>2443</v>
      </c>
      <c r="O120" s="137" t="s">
        <v>2628</v>
      </c>
      <c r="P120" s="138"/>
      <c r="Q120" s="142">
        <v>44466.456250000003</v>
      </c>
    </row>
    <row r="121" spans="1:17" s="119" customFormat="1" ht="18" hidden="1" x14ac:dyDescent="0.25">
      <c r="A121" s="137" t="str">
        <f>VLOOKUP(E121,'LISTADO ATM'!$A$2:$C$901,3,0)</f>
        <v>SUR</v>
      </c>
      <c r="B121" s="139" t="s">
        <v>2671</v>
      </c>
      <c r="C121" s="94">
        <v>44466.161678240744</v>
      </c>
      <c r="D121" s="94" t="s">
        <v>2174</v>
      </c>
      <c r="E121" s="136">
        <v>297</v>
      </c>
      <c r="F121" s="137" t="str">
        <f>VLOOKUP(E121,VIP!$A$2:$O16260,2,0)</f>
        <v>DRBR297</v>
      </c>
      <c r="G121" s="137" t="str">
        <f>VLOOKUP(E121,'LISTADO ATM'!$A$2:$B$900,2,0)</f>
        <v xml:space="preserve">ATM S/M Cadena Ocoa </v>
      </c>
      <c r="H121" s="137" t="str">
        <f>VLOOKUP(E121,VIP!$A$2:$O21221,7,FALSE)</f>
        <v>Si</v>
      </c>
      <c r="I121" s="137" t="str">
        <f>VLOOKUP(E121,VIP!$A$2:$O13186,8,FALSE)</f>
        <v>Si</v>
      </c>
      <c r="J121" s="137" t="str">
        <f>VLOOKUP(E121,VIP!$A$2:$O13136,8,FALSE)</f>
        <v>Si</v>
      </c>
      <c r="K121" s="137" t="str">
        <f>VLOOKUP(E121,VIP!$A$2:$O16710,6,0)</f>
        <v>NO</v>
      </c>
      <c r="L121" s="138" t="s">
        <v>2212</v>
      </c>
      <c r="M121" s="141" t="s">
        <v>2530</v>
      </c>
      <c r="N121" s="93" t="s">
        <v>2443</v>
      </c>
      <c r="O121" s="137" t="s">
        <v>2445</v>
      </c>
      <c r="P121" s="138"/>
      <c r="Q121" s="142">
        <v>44466.452777777777</v>
      </c>
    </row>
    <row r="122" spans="1:17" s="119" customFormat="1" ht="18" hidden="1" x14ac:dyDescent="0.25">
      <c r="A122" s="137" t="str">
        <f>VLOOKUP(E122,'LISTADO ATM'!$A$2:$C$901,3,0)</f>
        <v>SUR</v>
      </c>
      <c r="B122" s="139" t="s">
        <v>2670</v>
      </c>
      <c r="C122" s="94">
        <v>44466.224444444444</v>
      </c>
      <c r="D122" s="94" t="s">
        <v>2174</v>
      </c>
      <c r="E122" s="136">
        <v>342</v>
      </c>
      <c r="F122" s="137" t="str">
        <f>VLOOKUP(E122,VIP!$A$2:$O16259,2,0)</f>
        <v>DRBR342</v>
      </c>
      <c r="G122" s="137" t="str">
        <f>VLOOKUP(E122,'LISTADO ATM'!$A$2:$B$900,2,0)</f>
        <v>ATM Oficina Obras Públicas Azua</v>
      </c>
      <c r="H122" s="137" t="str">
        <f>VLOOKUP(E122,VIP!$A$2:$O21220,7,FALSE)</f>
        <v>Si</v>
      </c>
      <c r="I122" s="137" t="str">
        <f>VLOOKUP(E122,VIP!$A$2:$O13185,8,FALSE)</f>
        <v>Si</v>
      </c>
      <c r="J122" s="137" t="str">
        <f>VLOOKUP(E122,VIP!$A$2:$O13135,8,FALSE)</f>
        <v>Si</v>
      </c>
      <c r="K122" s="137" t="str">
        <f>VLOOKUP(E122,VIP!$A$2:$O16709,6,0)</f>
        <v>SI</v>
      </c>
      <c r="L122" s="138" t="s">
        <v>2681</v>
      </c>
      <c r="M122" s="141" t="s">
        <v>2530</v>
      </c>
      <c r="N122" s="93" t="s">
        <v>2443</v>
      </c>
      <c r="O122" s="137" t="s">
        <v>2445</v>
      </c>
      <c r="P122" s="138"/>
      <c r="Q122" s="236" t="s">
        <v>2703</v>
      </c>
    </row>
    <row r="123" spans="1:17" s="119" customFormat="1" ht="18" hidden="1" x14ac:dyDescent="0.25">
      <c r="A123" s="137" t="str">
        <f>VLOOKUP(E123,'LISTADO ATM'!$A$2:$C$901,3,0)</f>
        <v>SUR</v>
      </c>
      <c r="B123" s="139" t="s">
        <v>2669</v>
      </c>
      <c r="C123" s="94">
        <v>44466.22556712963</v>
      </c>
      <c r="D123" s="94" t="s">
        <v>2174</v>
      </c>
      <c r="E123" s="136">
        <v>48</v>
      </c>
      <c r="F123" s="137" t="str">
        <f>VLOOKUP(E123,VIP!$A$2:$O16258,2,0)</f>
        <v>DRBR048</v>
      </c>
      <c r="G123" s="137" t="str">
        <f>VLOOKUP(E123,'LISTADO ATM'!$A$2:$B$900,2,0)</f>
        <v xml:space="preserve">ATM Autoservicio Neiba I </v>
      </c>
      <c r="H123" s="137" t="str">
        <f>VLOOKUP(E123,VIP!$A$2:$O21219,7,FALSE)</f>
        <v>Si</v>
      </c>
      <c r="I123" s="137" t="str">
        <f>VLOOKUP(E123,VIP!$A$2:$O13184,8,FALSE)</f>
        <v>Si</v>
      </c>
      <c r="J123" s="137" t="str">
        <f>VLOOKUP(E123,VIP!$A$2:$O13134,8,FALSE)</f>
        <v>Si</v>
      </c>
      <c r="K123" s="137" t="str">
        <f>VLOOKUP(E123,VIP!$A$2:$O16708,6,0)</f>
        <v>SI</v>
      </c>
      <c r="L123" s="138" t="s">
        <v>2681</v>
      </c>
      <c r="M123" s="141" t="s">
        <v>2530</v>
      </c>
      <c r="N123" s="93" t="s">
        <v>2443</v>
      </c>
      <c r="O123" s="137" t="s">
        <v>2445</v>
      </c>
      <c r="P123" s="138"/>
      <c r="Q123" s="236" t="s">
        <v>2703</v>
      </c>
    </row>
    <row r="124" spans="1:17" s="119" customFormat="1" ht="18" hidden="1" x14ac:dyDescent="0.25">
      <c r="A124" s="137" t="str">
        <f>VLOOKUP(E124,'LISTADO ATM'!$A$2:$C$901,3,0)</f>
        <v>DISTRITO NACIONAL</v>
      </c>
      <c r="B124" s="139" t="s">
        <v>2668</v>
      </c>
      <c r="C124" s="94">
        <v>44466.226967592593</v>
      </c>
      <c r="D124" s="94" t="s">
        <v>2174</v>
      </c>
      <c r="E124" s="136">
        <v>70</v>
      </c>
      <c r="F124" s="137" t="str">
        <f>VLOOKUP(E124,VIP!$A$2:$O16257,2,0)</f>
        <v>DRBR070</v>
      </c>
      <c r="G124" s="137" t="str">
        <f>VLOOKUP(E124,'LISTADO ATM'!$A$2:$B$900,2,0)</f>
        <v xml:space="preserve">ATM Autoservicio Plaza Lama Zona Oriental </v>
      </c>
      <c r="H124" s="137" t="str">
        <f>VLOOKUP(E124,VIP!$A$2:$O21218,7,FALSE)</f>
        <v>Si</v>
      </c>
      <c r="I124" s="137" t="str">
        <f>VLOOKUP(E124,VIP!$A$2:$O13183,8,FALSE)</f>
        <v>Si</v>
      </c>
      <c r="J124" s="137" t="str">
        <f>VLOOKUP(E124,VIP!$A$2:$O13133,8,FALSE)</f>
        <v>Si</v>
      </c>
      <c r="K124" s="137" t="str">
        <f>VLOOKUP(E124,VIP!$A$2:$O16707,6,0)</f>
        <v>NO</v>
      </c>
      <c r="L124" s="138" t="s">
        <v>2212</v>
      </c>
      <c r="M124" s="141" t="s">
        <v>2530</v>
      </c>
      <c r="N124" s="93" t="s">
        <v>2443</v>
      </c>
      <c r="O124" s="137" t="s">
        <v>2445</v>
      </c>
      <c r="P124" s="138"/>
      <c r="Q124" s="236" t="s">
        <v>2703</v>
      </c>
    </row>
    <row r="125" spans="1:17" s="119" customFormat="1" ht="18" x14ac:dyDescent="0.25">
      <c r="A125" s="137" t="str">
        <f>VLOOKUP(E125,'LISTADO ATM'!$A$2:$C$901,3,0)</f>
        <v>DISTRITO NACIONAL</v>
      </c>
      <c r="B125" s="139" t="s">
        <v>2667</v>
      </c>
      <c r="C125" s="94">
        <v>44466.22828703704</v>
      </c>
      <c r="D125" s="94" t="s">
        <v>2174</v>
      </c>
      <c r="E125" s="136">
        <v>238</v>
      </c>
      <c r="F125" s="137" t="str">
        <f>VLOOKUP(E125,VIP!$A$2:$O16256,2,0)</f>
        <v>DRBR238</v>
      </c>
      <c r="G125" s="137" t="str">
        <f>VLOOKUP(E125,'LISTADO ATM'!$A$2:$B$900,2,0)</f>
        <v xml:space="preserve">ATM Multicentro La Sirena Charles de Gaulle </v>
      </c>
      <c r="H125" s="137" t="str">
        <f>VLOOKUP(E125,VIP!$A$2:$O21217,7,FALSE)</f>
        <v>Si</v>
      </c>
      <c r="I125" s="137" t="str">
        <f>VLOOKUP(E125,VIP!$A$2:$O13182,8,FALSE)</f>
        <v>Si</v>
      </c>
      <c r="J125" s="137" t="str">
        <f>VLOOKUP(E125,VIP!$A$2:$O13132,8,FALSE)</f>
        <v>Si</v>
      </c>
      <c r="K125" s="137" t="str">
        <f>VLOOKUP(E125,VIP!$A$2:$O16706,6,0)</f>
        <v>No</v>
      </c>
      <c r="L125" s="138" t="s">
        <v>2681</v>
      </c>
      <c r="M125" s="93" t="s">
        <v>2437</v>
      </c>
      <c r="N125" s="93" t="s">
        <v>2443</v>
      </c>
      <c r="O125" s="137" t="s">
        <v>2445</v>
      </c>
      <c r="P125" s="138"/>
      <c r="Q125" s="93" t="s">
        <v>2681</v>
      </c>
    </row>
    <row r="126" spans="1:17" s="119" customFormat="1" ht="18" hidden="1" x14ac:dyDescent="0.25">
      <c r="A126" s="137" t="str">
        <f>VLOOKUP(E126,'LISTADO ATM'!$A$2:$C$901,3,0)</f>
        <v>DISTRITO NACIONAL</v>
      </c>
      <c r="B126" s="139">
        <v>3336037049</v>
      </c>
      <c r="C126" s="94">
        <v>44466.304293981484</v>
      </c>
      <c r="D126" s="94" t="s">
        <v>2440</v>
      </c>
      <c r="E126" s="136">
        <v>552</v>
      </c>
      <c r="F126" s="137" t="str">
        <f>VLOOKUP(E126,VIP!$A$2:$O16297,2,0)</f>
        <v>DRBR323</v>
      </c>
      <c r="G126" s="137" t="str">
        <f>VLOOKUP(E126,'LISTADO ATM'!$A$2:$B$900,2,0)</f>
        <v xml:space="preserve">ATM Suprema Corte de Justicia </v>
      </c>
      <c r="H126" s="137" t="str">
        <f>VLOOKUP(E126,VIP!$A$2:$O21258,7,FALSE)</f>
        <v>Si</v>
      </c>
      <c r="I126" s="137" t="str">
        <f>VLOOKUP(E126,VIP!$A$2:$O13223,8,FALSE)</f>
        <v>Si</v>
      </c>
      <c r="J126" s="137" t="str">
        <f>VLOOKUP(E126,VIP!$A$2:$O13173,8,FALSE)</f>
        <v>Si</v>
      </c>
      <c r="K126" s="137" t="str">
        <f>VLOOKUP(E126,VIP!$A$2:$O16747,6,0)</f>
        <v>NO</v>
      </c>
      <c r="L126" s="138" t="s">
        <v>2409</v>
      </c>
      <c r="M126" s="141" t="s">
        <v>2530</v>
      </c>
      <c r="N126" s="93" t="s">
        <v>2443</v>
      </c>
      <c r="O126" s="137" t="s">
        <v>2444</v>
      </c>
      <c r="P126" s="138"/>
      <c r="Q126" s="142">
        <v>44466.501388888886</v>
      </c>
    </row>
    <row r="127" spans="1:17" s="119" customFormat="1" ht="18" hidden="1" x14ac:dyDescent="0.25">
      <c r="A127" s="137" t="str">
        <f>VLOOKUP(E127,'LISTADO ATM'!$A$2:$C$901,3,0)</f>
        <v>DISTRITO NACIONAL</v>
      </c>
      <c r="B127" s="139">
        <v>3336037100</v>
      </c>
      <c r="C127" s="94">
        <v>44466.335219907407</v>
      </c>
      <c r="D127" s="94" t="s">
        <v>2440</v>
      </c>
      <c r="E127" s="136">
        <v>622</v>
      </c>
      <c r="F127" s="137" t="str">
        <f>VLOOKUP(E127,VIP!$A$2:$O16296,2,0)</f>
        <v>DRBR622</v>
      </c>
      <c r="G127" s="137" t="str">
        <f>VLOOKUP(E127,'LISTADO ATM'!$A$2:$B$900,2,0)</f>
        <v xml:space="preserve">ATM Ayuntamiento D.N. </v>
      </c>
      <c r="H127" s="137" t="str">
        <f>VLOOKUP(E127,VIP!$A$2:$O21257,7,FALSE)</f>
        <v>Si</v>
      </c>
      <c r="I127" s="137" t="str">
        <f>VLOOKUP(E127,VIP!$A$2:$O13222,8,FALSE)</f>
        <v>Si</v>
      </c>
      <c r="J127" s="137" t="str">
        <f>VLOOKUP(E127,VIP!$A$2:$O13172,8,FALSE)</f>
        <v>Si</v>
      </c>
      <c r="K127" s="137" t="str">
        <f>VLOOKUP(E127,VIP!$A$2:$O16746,6,0)</f>
        <v>NO</v>
      </c>
      <c r="L127" s="138" t="s">
        <v>2433</v>
      </c>
      <c r="M127" s="141" t="s">
        <v>2530</v>
      </c>
      <c r="N127" s="93" t="s">
        <v>2443</v>
      </c>
      <c r="O127" s="137" t="s">
        <v>2444</v>
      </c>
      <c r="P127" s="138"/>
      <c r="Q127" s="142">
        <v>44466.469444444447</v>
      </c>
    </row>
    <row r="128" spans="1:17" s="119" customFormat="1" ht="18" hidden="1" x14ac:dyDescent="0.25">
      <c r="A128" s="137" t="str">
        <f>VLOOKUP(E128,'LISTADO ATM'!$A$2:$C$901,3,0)</f>
        <v>NORTE</v>
      </c>
      <c r="B128" s="139">
        <v>3336037111</v>
      </c>
      <c r="C128" s="94">
        <v>44466.337418981479</v>
      </c>
      <c r="D128" s="94" t="s">
        <v>2175</v>
      </c>
      <c r="E128" s="136">
        <v>105</v>
      </c>
      <c r="F128" s="137" t="str">
        <f>VLOOKUP(E128,VIP!$A$2:$O16295,2,0)</f>
        <v>DRBR105</v>
      </c>
      <c r="G128" s="137" t="str">
        <f>VLOOKUP(E128,'LISTADO ATM'!$A$2:$B$900,2,0)</f>
        <v xml:space="preserve">ATM Autobanco Estancia Nueva (Moca) </v>
      </c>
      <c r="H128" s="137" t="str">
        <f>VLOOKUP(E128,VIP!$A$2:$O21256,7,FALSE)</f>
        <v>Si</v>
      </c>
      <c r="I128" s="137" t="str">
        <f>VLOOKUP(E128,VIP!$A$2:$O13221,8,FALSE)</f>
        <v>Si</v>
      </c>
      <c r="J128" s="137" t="str">
        <f>VLOOKUP(E128,VIP!$A$2:$O13171,8,FALSE)</f>
        <v>Si</v>
      </c>
      <c r="K128" s="137" t="str">
        <f>VLOOKUP(E128,VIP!$A$2:$O16745,6,0)</f>
        <v>NO</v>
      </c>
      <c r="L128" s="138" t="s">
        <v>2212</v>
      </c>
      <c r="M128" s="141" t="s">
        <v>2530</v>
      </c>
      <c r="N128" s="93" t="s">
        <v>2443</v>
      </c>
      <c r="O128" s="137" t="s">
        <v>2622</v>
      </c>
      <c r="P128" s="138"/>
      <c r="Q128" s="236" t="s">
        <v>2703</v>
      </c>
    </row>
    <row r="129" spans="1:17" s="119" customFormat="1" ht="18" hidden="1" x14ac:dyDescent="0.25">
      <c r="A129" s="137" t="str">
        <f>VLOOKUP(E129,'LISTADO ATM'!$A$2:$C$901,3,0)</f>
        <v>NORTE</v>
      </c>
      <c r="B129" s="139">
        <v>3336037115</v>
      </c>
      <c r="C129" s="94">
        <v>44466.337824074071</v>
      </c>
      <c r="D129" s="94" t="s">
        <v>2175</v>
      </c>
      <c r="E129" s="136">
        <v>275</v>
      </c>
      <c r="F129" s="137" t="str">
        <f>VLOOKUP(E129,VIP!$A$2:$O16294,2,0)</f>
        <v>DRBR275</v>
      </c>
      <c r="G129" s="137" t="str">
        <f>VLOOKUP(E129,'LISTADO ATM'!$A$2:$B$900,2,0)</f>
        <v xml:space="preserve">ATM Autobanco Duarte Stgo. II </v>
      </c>
      <c r="H129" s="137" t="str">
        <f>VLOOKUP(E129,VIP!$A$2:$O21255,7,FALSE)</f>
        <v>Si</v>
      </c>
      <c r="I129" s="137" t="str">
        <f>VLOOKUP(E129,VIP!$A$2:$O13220,8,FALSE)</f>
        <v>Si</v>
      </c>
      <c r="J129" s="137" t="str">
        <f>VLOOKUP(E129,VIP!$A$2:$O13170,8,FALSE)</f>
        <v>Si</v>
      </c>
      <c r="K129" s="137" t="str">
        <f>VLOOKUP(E129,VIP!$A$2:$O16744,6,0)</f>
        <v>NO</v>
      </c>
      <c r="L129" s="138" t="s">
        <v>2212</v>
      </c>
      <c r="M129" s="141" t="s">
        <v>2530</v>
      </c>
      <c r="N129" s="93" t="s">
        <v>2443</v>
      </c>
      <c r="O129" s="137" t="s">
        <v>2622</v>
      </c>
      <c r="P129" s="138"/>
      <c r="Q129" s="142">
        <v>44466.45</v>
      </c>
    </row>
    <row r="130" spans="1:17" s="119" customFormat="1" ht="18" hidden="1" x14ac:dyDescent="0.25">
      <c r="A130" s="137" t="str">
        <f>VLOOKUP(E130,'LISTADO ATM'!$A$2:$C$901,3,0)</f>
        <v>NORTE</v>
      </c>
      <c r="B130" s="139">
        <v>3336037118</v>
      </c>
      <c r="C130" s="94">
        <v>44466.33829861111</v>
      </c>
      <c r="D130" s="94" t="s">
        <v>2175</v>
      </c>
      <c r="E130" s="136">
        <v>948</v>
      </c>
      <c r="F130" s="137" t="str">
        <f>VLOOKUP(E130,VIP!$A$2:$O16293,2,0)</f>
        <v>DRBR948</v>
      </c>
      <c r="G130" s="137" t="str">
        <f>VLOOKUP(E130,'LISTADO ATM'!$A$2:$B$900,2,0)</f>
        <v xml:space="preserve">ATM Autobanco El Jaya II (SFM) </v>
      </c>
      <c r="H130" s="137" t="str">
        <f>VLOOKUP(E130,VIP!$A$2:$O21254,7,FALSE)</f>
        <v>Si</v>
      </c>
      <c r="I130" s="137" t="str">
        <f>VLOOKUP(E130,VIP!$A$2:$O13219,8,FALSE)</f>
        <v>Si</v>
      </c>
      <c r="J130" s="137" t="str">
        <f>VLOOKUP(E130,VIP!$A$2:$O13169,8,FALSE)</f>
        <v>Si</v>
      </c>
      <c r="K130" s="137" t="str">
        <f>VLOOKUP(E130,VIP!$A$2:$O16743,6,0)</f>
        <v>NO</v>
      </c>
      <c r="L130" s="138" t="s">
        <v>2212</v>
      </c>
      <c r="M130" s="141" t="s">
        <v>2530</v>
      </c>
      <c r="N130" s="93" t="s">
        <v>2443</v>
      </c>
      <c r="O130" s="137" t="s">
        <v>2622</v>
      </c>
      <c r="P130" s="138"/>
      <c r="Q130" s="236" t="s">
        <v>2703</v>
      </c>
    </row>
    <row r="131" spans="1:17" s="119" customFormat="1" ht="18" hidden="1" x14ac:dyDescent="0.25">
      <c r="A131" s="137" t="str">
        <f>VLOOKUP(E131,'LISTADO ATM'!$A$2:$C$901,3,0)</f>
        <v>DISTRITO NACIONAL</v>
      </c>
      <c r="B131" s="139">
        <v>3336037122</v>
      </c>
      <c r="C131" s="94">
        <v>44466.33865740741</v>
      </c>
      <c r="D131" s="94" t="s">
        <v>2174</v>
      </c>
      <c r="E131" s="136">
        <v>18</v>
      </c>
      <c r="F131" s="137" t="str">
        <f>VLOOKUP(E131,VIP!$A$2:$O16292,2,0)</f>
        <v>DRBR018</v>
      </c>
      <c r="G131" s="137" t="str">
        <f>VLOOKUP(E131,'LISTADO ATM'!$A$2:$B$900,2,0)</f>
        <v xml:space="preserve">ATM Oficina Haina Occidental I </v>
      </c>
      <c r="H131" s="137" t="str">
        <f>VLOOKUP(E131,VIP!$A$2:$O21253,7,FALSE)</f>
        <v>Si</v>
      </c>
      <c r="I131" s="137" t="str">
        <f>VLOOKUP(E131,VIP!$A$2:$O13218,8,FALSE)</f>
        <v>Si</v>
      </c>
      <c r="J131" s="137" t="str">
        <f>VLOOKUP(E131,VIP!$A$2:$O13168,8,FALSE)</f>
        <v>Si</v>
      </c>
      <c r="K131" s="137" t="str">
        <f>VLOOKUP(E131,VIP!$A$2:$O16742,6,0)</f>
        <v>SI</v>
      </c>
      <c r="L131" s="138" t="s">
        <v>2212</v>
      </c>
      <c r="M131" s="141" t="s">
        <v>2530</v>
      </c>
      <c r="N131" s="93" t="s">
        <v>2443</v>
      </c>
      <c r="O131" s="137" t="s">
        <v>2445</v>
      </c>
      <c r="P131" s="138"/>
      <c r="Q131" s="236" t="s">
        <v>2703</v>
      </c>
    </row>
    <row r="132" spans="1:17" s="119" customFormat="1" ht="18" x14ac:dyDescent="0.25">
      <c r="A132" s="137" t="str">
        <f>VLOOKUP(E132,'LISTADO ATM'!$A$2:$C$901,3,0)</f>
        <v>DISTRITO NACIONAL</v>
      </c>
      <c r="B132" s="139">
        <v>3336037126</v>
      </c>
      <c r="C132" s="94">
        <v>44466.33902777778</v>
      </c>
      <c r="D132" s="94" t="s">
        <v>2174</v>
      </c>
      <c r="E132" s="136">
        <v>239</v>
      </c>
      <c r="F132" s="137" t="str">
        <f>VLOOKUP(E132,VIP!$A$2:$O16291,2,0)</f>
        <v>DRBR239</v>
      </c>
      <c r="G132" s="137" t="str">
        <f>VLOOKUP(E132,'LISTADO ATM'!$A$2:$B$900,2,0)</f>
        <v xml:space="preserve">ATM Autobanco Charles de Gaulle </v>
      </c>
      <c r="H132" s="137" t="str">
        <f>VLOOKUP(E132,VIP!$A$2:$O21252,7,FALSE)</f>
        <v>Si</v>
      </c>
      <c r="I132" s="137" t="str">
        <f>VLOOKUP(E132,VIP!$A$2:$O13217,8,FALSE)</f>
        <v>Si</v>
      </c>
      <c r="J132" s="137" t="str">
        <f>VLOOKUP(E132,VIP!$A$2:$O13167,8,FALSE)</f>
        <v>Si</v>
      </c>
      <c r="K132" s="137" t="str">
        <f>VLOOKUP(E132,VIP!$A$2:$O16741,6,0)</f>
        <v>SI</v>
      </c>
      <c r="L132" s="138" t="s">
        <v>2212</v>
      </c>
      <c r="M132" s="93" t="s">
        <v>2437</v>
      </c>
      <c r="N132" s="93" t="s">
        <v>2443</v>
      </c>
      <c r="O132" s="137" t="s">
        <v>2445</v>
      </c>
      <c r="P132" s="138"/>
      <c r="Q132" s="93" t="s">
        <v>2212</v>
      </c>
    </row>
    <row r="133" spans="1:17" s="119" customFormat="1" ht="18" x14ac:dyDescent="0.25">
      <c r="A133" s="137" t="str">
        <f>VLOOKUP(E133,'LISTADO ATM'!$A$2:$C$901,3,0)</f>
        <v>DISTRITO NACIONAL</v>
      </c>
      <c r="B133" s="139">
        <v>3336037129</v>
      </c>
      <c r="C133" s="94">
        <v>44466.339386574073</v>
      </c>
      <c r="D133" s="94" t="s">
        <v>2174</v>
      </c>
      <c r="E133" s="136">
        <v>517</v>
      </c>
      <c r="F133" s="137" t="str">
        <f>VLOOKUP(E133,VIP!$A$2:$O16290,2,0)</f>
        <v>DRBR517</v>
      </c>
      <c r="G133" s="137" t="str">
        <f>VLOOKUP(E133,'LISTADO ATM'!$A$2:$B$900,2,0)</f>
        <v xml:space="preserve">ATM Autobanco Oficina Sans Soucí </v>
      </c>
      <c r="H133" s="137" t="str">
        <f>VLOOKUP(E133,VIP!$A$2:$O21251,7,FALSE)</f>
        <v>Si</v>
      </c>
      <c r="I133" s="137" t="str">
        <f>VLOOKUP(E133,VIP!$A$2:$O13216,8,FALSE)</f>
        <v>Si</v>
      </c>
      <c r="J133" s="137" t="str">
        <f>VLOOKUP(E133,VIP!$A$2:$O13166,8,FALSE)</f>
        <v>Si</v>
      </c>
      <c r="K133" s="137" t="str">
        <f>VLOOKUP(E133,VIP!$A$2:$O16740,6,0)</f>
        <v>SI</v>
      </c>
      <c r="L133" s="138" t="s">
        <v>2212</v>
      </c>
      <c r="M133" s="93" t="s">
        <v>2437</v>
      </c>
      <c r="N133" s="93" t="s">
        <v>2443</v>
      </c>
      <c r="O133" s="137" t="s">
        <v>2445</v>
      </c>
      <c r="P133" s="138"/>
      <c r="Q133" s="93" t="s">
        <v>2212</v>
      </c>
    </row>
    <row r="134" spans="1:17" s="119" customFormat="1" ht="18" x14ac:dyDescent="0.25">
      <c r="A134" s="137" t="str">
        <f>VLOOKUP(E134,'LISTADO ATM'!$A$2:$C$901,3,0)</f>
        <v>NORTE</v>
      </c>
      <c r="B134" s="139">
        <v>3336037130</v>
      </c>
      <c r="C134" s="94">
        <v>44466.339861111112</v>
      </c>
      <c r="D134" s="94" t="s">
        <v>2175</v>
      </c>
      <c r="E134" s="136">
        <v>687</v>
      </c>
      <c r="F134" s="137" t="str">
        <f>VLOOKUP(E134,VIP!$A$2:$O16289,2,0)</f>
        <v>DRBR687</v>
      </c>
      <c r="G134" s="137" t="str">
        <f>VLOOKUP(E134,'LISTADO ATM'!$A$2:$B$900,2,0)</f>
        <v>ATM Oficina Monterrico II</v>
      </c>
      <c r="H134" s="137" t="str">
        <f>VLOOKUP(E134,VIP!$A$2:$O21250,7,FALSE)</f>
        <v>NO</v>
      </c>
      <c r="I134" s="137" t="str">
        <f>VLOOKUP(E134,VIP!$A$2:$O13215,8,FALSE)</f>
        <v>NO</v>
      </c>
      <c r="J134" s="137" t="str">
        <f>VLOOKUP(E134,VIP!$A$2:$O13165,8,FALSE)</f>
        <v>NO</v>
      </c>
      <c r="K134" s="137" t="str">
        <f>VLOOKUP(E134,VIP!$A$2:$O16739,6,0)</f>
        <v>SI</v>
      </c>
      <c r="L134" s="138" t="s">
        <v>2212</v>
      </c>
      <c r="M134" s="93" t="s">
        <v>2437</v>
      </c>
      <c r="N134" s="93" t="s">
        <v>2443</v>
      </c>
      <c r="O134" s="137" t="s">
        <v>2622</v>
      </c>
      <c r="P134" s="138"/>
      <c r="Q134" s="93" t="s">
        <v>2212</v>
      </c>
    </row>
    <row r="135" spans="1:17" s="119" customFormat="1" ht="18" hidden="1" x14ac:dyDescent="0.25">
      <c r="A135" s="137" t="str">
        <f>VLOOKUP(E135,'LISTADO ATM'!$A$2:$C$901,3,0)</f>
        <v>DISTRITO NACIONAL</v>
      </c>
      <c r="B135" s="139">
        <v>3336037132</v>
      </c>
      <c r="C135" s="94">
        <v>44466.34033564815</v>
      </c>
      <c r="D135" s="94" t="s">
        <v>2174</v>
      </c>
      <c r="E135" s="136">
        <v>708</v>
      </c>
      <c r="F135" s="137" t="str">
        <f>VLOOKUP(E135,VIP!$A$2:$O16288,2,0)</f>
        <v>DRBR505</v>
      </c>
      <c r="G135" s="137" t="str">
        <f>VLOOKUP(E135,'LISTADO ATM'!$A$2:$B$900,2,0)</f>
        <v xml:space="preserve">ATM El Vestir De Hoy </v>
      </c>
      <c r="H135" s="137" t="str">
        <f>VLOOKUP(E135,VIP!$A$2:$O21249,7,FALSE)</f>
        <v>Si</v>
      </c>
      <c r="I135" s="137" t="str">
        <f>VLOOKUP(E135,VIP!$A$2:$O13214,8,FALSE)</f>
        <v>Si</v>
      </c>
      <c r="J135" s="137" t="str">
        <f>VLOOKUP(E135,VIP!$A$2:$O13164,8,FALSE)</f>
        <v>Si</v>
      </c>
      <c r="K135" s="137" t="str">
        <f>VLOOKUP(E135,VIP!$A$2:$O16738,6,0)</f>
        <v>NO</v>
      </c>
      <c r="L135" s="138" t="s">
        <v>2212</v>
      </c>
      <c r="M135" s="141" t="s">
        <v>2530</v>
      </c>
      <c r="N135" s="93" t="s">
        <v>2443</v>
      </c>
      <c r="O135" s="137" t="s">
        <v>2445</v>
      </c>
      <c r="P135" s="138"/>
      <c r="Q135" s="236" t="s">
        <v>2703</v>
      </c>
    </row>
    <row r="136" spans="1:17" s="119" customFormat="1" ht="18" hidden="1" x14ac:dyDescent="0.25">
      <c r="A136" s="137" t="str">
        <f>VLOOKUP(E136,'LISTADO ATM'!$A$2:$C$901,3,0)</f>
        <v>NORTE</v>
      </c>
      <c r="B136" s="139">
        <v>3336037134</v>
      </c>
      <c r="C136" s="94">
        <v>44466.340798611112</v>
      </c>
      <c r="D136" s="94" t="s">
        <v>2175</v>
      </c>
      <c r="E136" s="136">
        <v>500</v>
      </c>
      <c r="F136" s="137" t="str">
        <f>VLOOKUP(E136,VIP!$A$2:$O16287,2,0)</f>
        <v>DRBR500</v>
      </c>
      <c r="G136" s="137" t="str">
        <f>VLOOKUP(E136,'LISTADO ATM'!$A$2:$B$900,2,0)</f>
        <v xml:space="preserve">ATM UNP Cutupú </v>
      </c>
      <c r="H136" s="137" t="str">
        <f>VLOOKUP(E136,VIP!$A$2:$O21248,7,FALSE)</f>
        <v>Si</v>
      </c>
      <c r="I136" s="137" t="str">
        <f>VLOOKUP(E136,VIP!$A$2:$O13213,8,FALSE)</f>
        <v>Si</v>
      </c>
      <c r="J136" s="137" t="str">
        <f>VLOOKUP(E136,VIP!$A$2:$O13163,8,FALSE)</f>
        <v>Si</v>
      </c>
      <c r="K136" s="137" t="str">
        <f>VLOOKUP(E136,VIP!$A$2:$O16737,6,0)</f>
        <v>NO</v>
      </c>
      <c r="L136" s="138" t="s">
        <v>2212</v>
      </c>
      <c r="M136" s="141" t="s">
        <v>2530</v>
      </c>
      <c r="N136" s="93" t="s">
        <v>2443</v>
      </c>
      <c r="O136" s="137" t="s">
        <v>2622</v>
      </c>
      <c r="P136" s="138"/>
      <c r="Q136" s="142">
        <v>44466.455555555556</v>
      </c>
    </row>
    <row r="137" spans="1:17" s="119" customFormat="1" ht="18" hidden="1" x14ac:dyDescent="0.25">
      <c r="A137" s="137" t="str">
        <f>VLOOKUP(E137,'LISTADO ATM'!$A$2:$C$901,3,0)</f>
        <v>SUR</v>
      </c>
      <c r="B137" s="139">
        <v>3336037247</v>
      </c>
      <c r="C137" s="94">
        <v>44466.362523148149</v>
      </c>
      <c r="D137" s="94" t="s">
        <v>2174</v>
      </c>
      <c r="E137" s="136">
        <v>984</v>
      </c>
      <c r="F137" s="137" t="str">
        <f>VLOOKUP(E137,VIP!$A$2:$O16286,2,0)</f>
        <v>DRBR984</v>
      </c>
      <c r="G137" s="137" t="str">
        <f>VLOOKUP(E137,'LISTADO ATM'!$A$2:$B$900,2,0)</f>
        <v xml:space="preserve">ATM Oficina Neiba II </v>
      </c>
      <c r="H137" s="137" t="str">
        <f>VLOOKUP(E137,VIP!$A$2:$O21247,7,FALSE)</f>
        <v>Si</v>
      </c>
      <c r="I137" s="137" t="str">
        <f>VLOOKUP(E137,VIP!$A$2:$O13212,8,FALSE)</f>
        <v>Si</v>
      </c>
      <c r="J137" s="137" t="str">
        <f>VLOOKUP(E137,VIP!$A$2:$O13162,8,FALSE)</f>
        <v>Si</v>
      </c>
      <c r="K137" s="137" t="str">
        <f>VLOOKUP(E137,VIP!$A$2:$O16736,6,0)</f>
        <v>NO</v>
      </c>
      <c r="L137" s="138" t="s">
        <v>2685</v>
      </c>
      <c r="M137" s="141" t="s">
        <v>2530</v>
      </c>
      <c r="N137" s="93" t="s">
        <v>2443</v>
      </c>
      <c r="O137" s="137" t="s">
        <v>2445</v>
      </c>
      <c r="P137" s="138"/>
      <c r="Q137" s="142">
        <v>44466.6</v>
      </c>
    </row>
    <row r="138" spans="1:17" s="119" customFormat="1" ht="18" x14ac:dyDescent="0.25">
      <c r="A138" s="137" t="str">
        <f>VLOOKUP(E138,'LISTADO ATM'!$A$2:$C$901,3,0)</f>
        <v>DISTRITO NACIONAL</v>
      </c>
      <c r="B138" s="139">
        <v>3336037259</v>
      </c>
      <c r="C138" s="94">
        <v>44466.363888888889</v>
      </c>
      <c r="D138" s="94" t="s">
        <v>2174</v>
      </c>
      <c r="E138" s="136">
        <v>676</v>
      </c>
      <c r="F138" s="137" t="str">
        <f>VLOOKUP(E138,VIP!$A$2:$O16285,2,0)</f>
        <v>DRBR676</v>
      </c>
      <c r="G138" s="137" t="str">
        <f>VLOOKUP(E138,'LISTADO ATM'!$A$2:$B$900,2,0)</f>
        <v>ATM S/M Bravo Colina Del Oeste</v>
      </c>
      <c r="H138" s="137" t="str">
        <f>VLOOKUP(E138,VIP!$A$2:$O21246,7,FALSE)</f>
        <v>Si</v>
      </c>
      <c r="I138" s="137" t="str">
        <f>VLOOKUP(E138,VIP!$A$2:$O13211,8,FALSE)</f>
        <v>Si</v>
      </c>
      <c r="J138" s="137" t="str">
        <f>VLOOKUP(E138,VIP!$A$2:$O13161,8,FALSE)</f>
        <v>Si</v>
      </c>
      <c r="K138" s="137" t="str">
        <f>VLOOKUP(E138,VIP!$A$2:$O16735,6,0)</f>
        <v>NO</v>
      </c>
      <c r="L138" s="138" t="s">
        <v>2455</v>
      </c>
      <c r="M138" s="93" t="s">
        <v>2437</v>
      </c>
      <c r="N138" s="93" t="s">
        <v>2443</v>
      </c>
      <c r="O138" s="137" t="s">
        <v>2445</v>
      </c>
      <c r="P138" s="138"/>
      <c r="Q138" s="93" t="s">
        <v>2455</v>
      </c>
    </row>
    <row r="139" spans="1:17" s="119" customFormat="1" ht="18" hidden="1" x14ac:dyDescent="0.25">
      <c r="A139" s="137" t="str">
        <f>VLOOKUP(E139,'LISTADO ATM'!$A$2:$C$901,3,0)</f>
        <v>DISTRITO NACIONAL</v>
      </c>
      <c r="B139" s="139">
        <v>3336037272</v>
      </c>
      <c r="C139" s="94">
        <v>44466.366956018515</v>
      </c>
      <c r="D139" s="94" t="s">
        <v>2174</v>
      </c>
      <c r="E139" s="136">
        <v>946</v>
      </c>
      <c r="F139" s="137" t="str">
        <f>VLOOKUP(E139,VIP!$A$2:$O16284,2,0)</f>
        <v>DRBR24R</v>
      </c>
      <c r="G139" s="137" t="str">
        <f>VLOOKUP(E139,'LISTADO ATM'!$A$2:$B$900,2,0)</f>
        <v xml:space="preserve">ATM Oficina Núñez de Cáceres I </v>
      </c>
      <c r="H139" s="137" t="str">
        <f>VLOOKUP(E139,VIP!$A$2:$O21245,7,FALSE)</f>
        <v>Si</v>
      </c>
      <c r="I139" s="137" t="str">
        <f>VLOOKUP(E139,VIP!$A$2:$O13210,8,FALSE)</f>
        <v>Si</v>
      </c>
      <c r="J139" s="137" t="str">
        <f>VLOOKUP(E139,VIP!$A$2:$O13160,8,FALSE)</f>
        <v>Si</v>
      </c>
      <c r="K139" s="137" t="str">
        <f>VLOOKUP(E139,VIP!$A$2:$O16734,6,0)</f>
        <v>NO</v>
      </c>
      <c r="L139" s="138" t="s">
        <v>2455</v>
      </c>
      <c r="M139" s="141" t="s">
        <v>2530</v>
      </c>
      <c r="N139" s="93" t="s">
        <v>2443</v>
      </c>
      <c r="O139" s="137" t="s">
        <v>2445</v>
      </c>
      <c r="P139" s="138"/>
      <c r="Q139" s="142">
        <v>44466.599305555559</v>
      </c>
    </row>
    <row r="140" spans="1:17" s="119" customFormat="1" ht="18" hidden="1" x14ac:dyDescent="0.25">
      <c r="A140" s="137" t="str">
        <f>VLOOKUP(E140,'LISTADO ATM'!$A$2:$C$901,3,0)</f>
        <v>DISTRITO NACIONAL</v>
      </c>
      <c r="B140" s="139">
        <v>3336037356</v>
      </c>
      <c r="C140" s="94">
        <v>44466.379479166666</v>
      </c>
      <c r="D140" s="94" t="s">
        <v>2440</v>
      </c>
      <c r="E140" s="136">
        <v>640</v>
      </c>
      <c r="F140" s="137" t="str">
        <f>VLOOKUP(E140,VIP!$A$2:$O16283,2,0)</f>
        <v>DRBR640</v>
      </c>
      <c r="G140" s="137" t="str">
        <f>VLOOKUP(E140,'LISTADO ATM'!$A$2:$B$900,2,0)</f>
        <v xml:space="preserve">ATM Ministerio Obras Públicas </v>
      </c>
      <c r="H140" s="137" t="str">
        <f>VLOOKUP(E140,VIP!$A$2:$O21244,7,FALSE)</f>
        <v>Si</v>
      </c>
      <c r="I140" s="137" t="str">
        <f>VLOOKUP(E140,VIP!$A$2:$O13209,8,FALSE)</f>
        <v>Si</v>
      </c>
      <c r="J140" s="137" t="str">
        <f>VLOOKUP(E140,VIP!$A$2:$O13159,8,FALSE)</f>
        <v>Si</v>
      </c>
      <c r="K140" s="137" t="str">
        <f>VLOOKUP(E140,VIP!$A$2:$O16733,6,0)</f>
        <v>NO</v>
      </c>
      <c r="L140" s="138" t="s">
        <v>2433</v>
      </c>
      <c r="M140" s="141" t="s">
        <v>2530</v>
      </c>
      <c r="N140" s="93" t="s">
        <v>2443</v>
      </c>
      <c r="O140" s="137" t="s">
        <v>2444</v>
      </c>
      <c r="P140" s="138"/>
      <c r="Q140" s="142">
        <v>44466.470138888886</v>
      </c>
    </row>
    <row r="141" spans="1:17" s="119" customFormat="1" ht="18" x14ac:dyDescent="0.25">
      <c r="A141" s="137" t="str">
        <f>VLOOKUP(E141,'LISTADO ATM'!$A$2:$C$901,3,0)</f>
        <v>DISTRITO NACIONAL</v>
      </c>
      <c r="B141" s="139">
        <v>3336037376</v>
      </c>
      <c r="C141" s="94">
        <v>44466.382743055554</v>
      </c>
      <c r="D141" s="94" t="s">
        <v>2440</v>
      </c>
      <c r="E141" s="136">
        <v>672</v>
      </c>
      <c r="F141" s="137" t="str">
        <f>VLOOKUP(E141,VIP!$A$2:$O16282,2,0)</f>
        <v>DRBR672</v>
      </c>
      <c r="G141" s="137" t="str">
        <f>VLOOKUP(E141,'LISTADO ATM'!$A$2:$B$900,2,0)</f>
        <v>ATM Destacamento Policía Nacional La Victoria</v>
      </c>
      <c r="H141" s="137" t="str">
        <f>VLOOKUP(E141,VIP!$A$2:$O21243,7,FALSE)</f>
        <v>Si</v>
      </c>
      <c r="I141" s="137" t="str">
        <f>VLOOKUP(E141,VIP!$A$2:$O13208,8,FALSE)</f>
        <v>Si</v>
      </c>
      <c r="J141" s="137" t="str">
        <f>VLOOKUP(E141,VIP!$A$2:$O13158,8,FALSE)</f>
        <v>Si</v>
      </c>
      <c r="K141" s="137" t="str">
        <f>VLOOKUP(E141,VIP!$A$2:$O16732,6,0)</f>
        <v>SI</v>
      </c>
      <c r="L141" s="138" t="s">
        <v>2409</v>
      </c>
      <c r="M141" s="93" t="s">
        <v>2437</v>
      </c>
      <c r="N141" s="93" t="s">
        <v>2443</v>
      </c>
      <c r="O141" s="137" t="s">
        <v>2444</v>
      </c>
      <c r="P141" s="138"/>
      <c r="Q141" s="93" t="s">
        <v>2409</v>
      </c>
    </row>
    <row r="142" spans="1:17" s="119" customFormat="1" ht="18" hidden="1" x14ac:dyDescent="0.25">
      <c r="A142" s="137" t="str">
        <f>VLOOKUP(E142,'LISTADO ATM'!$A$2:$C$901,3,0)</f>
        <v>ESTE</v>
      </c>
      <c r="B142" s="139">
        <v>3336037382</v>
      </c>
      <c r="C142" s="94">
        <v>44466.38453703704</v>
      </c>
      <c r="D142" s="94" t="s">
        <v>2459</v>
      </c>
      <c r="E142" s="136">
        <v>480</v>
      </c>
      <c r="F142" s="137" t="str">
        <f>VLOOKUP(E142,VIP!$A$2:$O16281,2,0)</f>
        <v>DRBR480</v>
      </c>
      <c r="G142" s="137" t="str">
        <f>VLOOKUP(E142,'LISTADO ATM'!$A$2:$B$900,2,0)</f>
        <v>ATM UNP Farmaconal Higuey</v>
      </c>
      <c r="H142" s="137" t="str">
        <f>VLOOKUP(E142,VIP!$A$2:$O21242,7,FALSE)</f>
        <v>N/A</v>
      </c>
      <c r="I142" s="137" t="str">
        <f>VLOOKUP(E142,VIP!$A$2:$O13207,8,FALSE)</f>
        <v>N/A</v>
      </c>
      <c r="J142" s="137" t="str">
        <f>VLOOKUP(E142,VIP!$A$2:$O13157,8,FALSE)</f>
        <v>N/A</v>
      </c>
      <c r="K142" s="137" t="str">
        <f>VLOOKUP(E142,VIP!$A$2:$O16731,6,0)</f>
        <v>N/A</v>
      </c>
      <c r="L142" s="138" t="s">
        <v>2409</v>
      </c>
      <c r="M142" s="141" t="s">
        <v>2530</v>
      </c>
      <c r="N142" s="93" t="s">
        <v>2443</v>
      </c>
      <c r="O142" s="137" t="s">
        <v>2614</v>
      </c>
      <c r="P142" s="138"/>
      <c r="Q142" s="142">
        <v>44466.609027777777</v>
      </c>
    </row>
    <row r="143" spans="1:17" s="119" customFormat="1" ht="18" x14ac:dyDescent="0.25">
      <c r="A143" s="137" t="str">
        <f>VLOOKUP(E143,'LISTADO ATM'!$A$2:$C$901,3,0)</f>
        <v>DISTRITO NACIONAL</v>
      </c>
      <c r="B143" s="139">
        <v>3336037395</v>
      </c>
      <c r="C143" s="94">
        <v>44466.386041666665</v>
      </c>
      <c r="D143" s="94" t="s">
        <v>2440</v>
      </c>
      <c r="E143" s="136">
        <v>312</v>
      </c>
      <c r="F143" s="137" t="str">
        <f>VLOOKUP(E143,VIP!$A$2:$O16280,2,0)</f>
        <v>DRBR312</v>
      </c>
      <c r="G143" s="137" t="str">
        <f>VLOOKUP(E143,'LISTADO ATM'!$A$2:$B$900,2,0)</f>
        <v xml:space="preserve">ATM Oficina Tiradentes II (Naco) </v>
      </c>
      <c r="H143" s="137" t="str">
        <f>VLOOKUP(E143,VIP!$A$2:$O21241,7,FALSE)</f>
        <v>Si</v>
      </c>
      <c r="I143" s="137" t="str">
        <f>VLOOKUP(E143,VIP!$A$2:$O13206,8,FALSE)</f>
        <v>Si</v>
      </c>
      <c r="J143" s="137" t="str">
        <f>VLOOKUP(E143,VIP!$A$2:$O13156,8,FALSE)</f>
        <v>Si</v>
      </c>
      <c r="K143" s="137" t="str">
        <f>VLOOKUP(E143,VIP!$A$2:$O16730,6,0)</f>
        <v>NO</v>
      </c>
      <c r="L143" s="138" t="s">
        <v>2433</v>
      </c>
      <c r="M143" s="93" t="s">
        <v>2437</v>
      </c>
      <c r="N143" s="93" t="s">
        <v>2443</v>
      </c>
      <c r="O143" s="137" t="s">
        <v>2444</v>
      </c>
      <c r="P143" s="138"/>
      <c r="Q143" s="93" t="s">
        <v>2433</v>
      </c>
    </row>
    <row r="144" spans="1:17" s="119" customFormat="1" ht="18" hidden="1" x14ac:dyDescent="0.25">
      <c r="A144" s="137" t="str">
        <f>VLOOKUP(E144,'LISTADO ATM'!$A$2:$C$901,3,0)</f>
        <v>ESTE</v>
      </c>
      <c r="B144" s="139">
        <v>3336037402</v>
      </c>
      <c r="C144" s="94">
        <v>44466.388043981482</v>
      </c>
      <c r="D144" s="94" t="s">
        <v>2459</v>
      </c>
      <c r="E144" s="136">
        <v>111</v>
      </c>
      <c r="F144" s="137" t="str">
        <f>VLOOKUP(E144,VIP!$A$2:$O16279,2,0)</f>
        <v>DRBR111</v>
      </c>
      <c r="G144" s="137" t="str">
        <f>VLOOKUP(E144,'LISTADO ATM'!$A$2:$B$900,2,0)</f>
        <v xml:space="preserve">ATM Oficina San Pedro </v>
      </c>
      <c r="H144" s="137" t="str">
        <f>VLOOKUP(E144,VIP!$A$2:$O21240,7,FALSE)</f>
        <v>Si</v>
      </c>
      <c r="I144" s="137" t="str">
        <f>VLOOKUP(E144,VIP!$A$2:$O13205,8,FALSE)</f>
        <v>Si</v>
      </c>
      <c r="J144" s="137" t="str">
        <f>VLOOKUP(E144,VIP!$A$2:$O13155,8,FALSE)</f>
        <v>Si</v>
      </c>
      <c r="K144" s="137" t="str">
        <f>VLOOKUP(E144,VIP!$A$2:$O16729,6,0)</f>
        <v>SI</v>
      </c>
      <c r="L144" s="138" t="s">
        <v>2433</v>
      </c>
      <c r="M144" s="141" t="s">
        <v>2530</v>
      </c>
      <c r="N144" s="93" t="s">
        <v>2443</v>
      </c>
      <c r="O144" s="137" t="s">
        <v>2614</v>
      </c>
      <c r="P144" s="138"/>
      <c r="Q144" s="142">
        <v>44466.470833333333</v>
      </c>
    </row>
    <row r="145" spans="1:17" s="119" customFormat="1" ht="18" x14ac:dyDescent="0.25">
      <c r="A145" s="137" t="str">
        <f>VLOOKUP(E145,'LISTADO ATM'!$A$2:$C$901,3,0)</f>
        <v>DISTRITO NACIONAL</v>
      </c>
      <c r="B145" s="139">
        <v>3336037421</v>
      </c>
      <c r="C145" s="94">
        <v>44466.391724537039</v>
      </c>
      <c r="D145" s="94" t="s">
        <v>2459</v>
      </c>
      <c r="E145" s="136">
        <v>735</v>
      </c>
      <c r="F145" s="137" t="str">
        <f>VLOOKUP(E145,VIP!$A$2:$O16278,2,0)</f>
        <v>DRBR179</v>
      </c>
      <c r="G145" s="137" t="str">
        <f>VLOOKUP(E145,'LISTADO ATM'!$A$2:$B$900,2,0)</f>
        <v xml:space="preserve">ATM Oficina Independencia II  </v>
      </c>
      <c r="H145" s="137" t="str">
        <f>VLOOKUP(E145,VIP!$A$2:$O21239,7,FALSE)</f>
        <v>Si</v>
      </c>
      <c r="I145" s="137" t="str">
        <f>VLOOKUP(E145,VIP!$A$2:$O13204,8,FALSE)</f>
        <v>Si</v>
      </c>
      <c r="J145" s="137" t="str">
        <f>VLOOKUP(E145,VIP!$A$2:$O13154,8,FALSE)</f>
        <v>Si</v>
      </c>
      <c r="K145" s="137" t="str">
        <f>VLOOKUP(E145,VIP!$A$2:$O16728,6,0)</f>
        <v>NO</v>
      </c>
      <c r="L145" s="138" t="s">
        <v>2409</v>
      </c>
      <c r="M145" s="93" t="s">
        <v>2437</v>
      </c>
      <c r="N145" s="93" t="s">
        <v>2443</v>
      </c>
      <c r="O145" s="137" t="s">
        <v>2614</v>
      </c>
      <c r="P145" s="138"/>
      <c r="Q145" s="93" t="s">
        <v>2409</v>
      </c>
    </row>
    <row r="146" spans="1:17" s="119" customFormat="1" ht="18" x14ac:dyDescent="0.25">
      <c r="A146" s="137" t="str">
        <f>VLOOKUP(E146,'LISTADO ATM'!$A$2:$C$901,3,0)</f>
        <v>DISTRITO NACIONAL</v>
      </c>
      <c r="B146" s="139">
        <v>3336037431</v>
      </c>
      <c r="C146" s="94">
        <v>44466.39335648148</v>
      </c>
      <c r="D146" s="94" t="s">
        <v>2440</v>
      </c>
      <c r="E146" s="136">
        <v>951</v>
      </c>
      <c r="F146" s="137" t="str">
        <f>VLOOKUP(E146,VIP!$A$2:$O16277,2,0)</f>
        <v>DRBR203</v>
      </c>
      <c r="G146" s="137" t="str">
        <f>VLOOKUP(E146,'LISTADO ATM'!$A$2:$B$900,2,0)</f>
        <v xml:space="preserve">ATM Oficina Plaza Haché JFK </v>
      </c>
      <c r="H146" s="137" t="str">
        <f>VLOOKUP(E146,VIP!$A$2:$O21238,7,FALSE)</f>
        <v>Si</v>
      </c>
      <c r="I146" s="137" t="str">
        <f>VLOOKUP(E146,VIP!$A$2:$O13203,8,FALSE)</f>
        <v>Si</v>
      </c>
      <c r="J146" s="137" t="str">
        <f>VLOOKUP(E146,VIP!$A$2:$O13153,8,FALSE)</f>
        <v>Si</v>
      </c>
      <c r="K146" s="137" t="str">
        <f>VLOOKUP(E146,VIP!$A$2:$O16727,6,0)</f>
        <v>NO</v>
      </c>
      <c r="L146" s="138" t="s">
        <v>2433</v>
      </c>
      <c r="M146" s="93" t="s">
        <v>2437</v>
      </c>
      <c r="N146" s="93" t="s">
        <v>2443</v>
      </c>
      <c r="O146" s="137" t="s">
        <v>2444</v>
      </c>
      <c r="P146" s="138"/>
      <c r="Q146" s="93" t="s">
        <v>2433</v>
      </c>
    </row>
    <row r="147" spans="1:17" s="119" customFormat="1" ht="18" hidden="1" x14ac:dyDescent="0.25">
      <c r="A147" s="137" t="str">
        <f>VLOOKUP(E147,'LISTADO ATM'!$A$2:$C$901,3,0)</f>
        <v>DISTRITO NACIONAL</v>
      </c>
      <c r="B147" s="139">
        <v>3336037444</v>
      </c>
      <c r="C147" s="94">
        <v>44466.396874999999</v>
      </c>
      <c r="D147" s="94" t="s">
        <v>2174</v>
      </c>
      <c r="E147" s="136">
        <v>87</v>
      </c>
      <c r="F147" s="137" t="str">
        <f>VLOOKUP(E147,VIP!$A$2:$O16276,2,0)</f>
        <v>DRBR087</v>
      </c>
      <c r="G147" s="137" t="str">
        <f>VLOOKUP(E147,'LISTADO ATM'!$A$2:$B$900,2,0)</f>
        <v xml:space="preserve">ATM Autoservicio Sarasota </v>
      </c>
      <c r="H147" s="137" t="str">
        <f>VLOOKUP(E147,VIP!$A$2:$O21237,7,FALSE)</f>
        <v>Si</v>
      </c>
      <c r="I147" s="137" t="str">
        <f>VLOOKUP(E147,VIP!$A$2:$O13202,8,FALSE)</f>
        <v>Si</v>
      </c>
      <c r="J147" s="137" t="str">
        <f>VLOOKUP(E147,VIP!$A$2:$O13152,8,FALSE)</f>
        <v>Si</v>
      </c>
      <c r="K147" s="137" t="str">
        <f>VLOOKUP(E147,VIP!$A$2:$O16726,6,0)</f>
        <v>NO</v>
      </c>
      <c r="L147" s="138" t="s">
        <v>2212</v>
      </c>
      <c r="M147" s="141" t="s">
        <v>2530</v>
      </c>
      <c r="N147" s="93" t="s">
        <v>2443</v>
      </c>
      <c r="O147" s="137" t="s">
        <v>2445</v>
      </c>
      <c r="P147" s="138"/>
      <c r="Q147" s="236" t="s">
        <v>2703</v>
      </c>
    </row>
    <row r="148" spans="1:17" s="119" customFormat="1" ht="18" x14ac:dyDescent="0.25">
      <c r="A148" s="137" t="str">
        <f>VLOOKUP(E148,'LISTADO ATM'!$A$2:$C$901,3,0)</f>
        <v>NORTE</v>
      </c>
      <c r="B148" s="139">
        <v>3336037451</v>
      </c>
      <c r="C148" s="94">
        <v>44466.397789351853</v>
      </c>
      <c r="D148" s="94" t="s">
        <v>2174</v>
      </c>
      <c r="E148" s="136">
        <v>290</v>
      </c>
      <c r="F148" s="137" t="str">
        <f>VLOOKUP(E148,VIP!$A$2:$O16275,2,0)</f>
        <v>DRBR290</v>
      </c>
      <c r="G148" s="137" t="str">
        <f>VLOOKUP(E148,'LISTADO ATM'!$A$2:$B$900,2,0)</f>
        <v xml:space="preserve">ATM Oficina San Francisco de Macorís </v>
      </c>
      <c r="H148" s="137" t="str">
        <f>VLOOKUP(E148,VIP!$A$2:$O21236,7,FALSE)</f>
        <v>Si</v>
      </c>
      <c r="I148" s="137" t="str">
        <f>VLOOKUP(E148,VIP!$A$2:$O13201,8,FALSE)</f>
        <v>Si</v>
      </c>
      <c r="J148" s="137" t="str">
        <f>VLOOKUP(E148,VIP!$A$2:$O13151,8,FALSE)</f>
        <v>Si</v>
      </c>
      <c r="K148" s="137" t="str">
        <f>VLOOKUP(E148,VIP!$A$2:$O16725,6,0)</f>
        <v>NO</v>
      </c>
      <c r="L148" s="138" t="s">
        <v>2212</v>
      </c>
      <c r="M148" s="93" t="s">
        <v>2437</v>
      </c>
      <c r="N148" s="93" t="s">
        <v>2443</v>
      </c>
      <c r="O148" s="137" t="s">
        <v>2445</v>
      </c>
      <c r="P148" s="138"/>
      <c r="Q148" s="134" t="s">
        <v>2212</v>
      </c>
    </row>
    <row r="149" spans="1:17" s="119" customFormat="1" ht="18" hidden="1" x14ac:dyDescent="0.25">
      <c r="A149" s="137" t="str">
        <f>VLOOKUP(E149,'LISTADO ATM'!$A$2:$C$901,3,0)</f>
        <v>NORTE</v>
      </c>
      <c r="B149" s="139">
        <v>3336037455</v>
      </c>
      <c r="C149" s="94">
        <v>44466.398958333331</v>
      </c>
      <c r="D149" s="94" t="s">
        <v>2174</v>
      </c>
      <c r="E149" s="136">
        <v>62</v>
      </c>
      <c r="F149" s="137" t="str">
        <f>VLOOKUP(E149,VIP!$A$2:$O16274,2,0)</f>
        <v>DRBR062</v>
      </c>
      <c r="G149" s="137" t="str">
        <f>VLOOKUP(E149,'LISTADO ATM'!$A$2:$B$900,2,0)</f>
        <v xml:space="preserve">ATM Oficina Dajabón </v>
      </c>
      <c r="H149" s="137" t="str">
        <f>VLOOKUP(E149,VIP!$A$2:$O21235,7,FALSE)</f>
        <v>Si</v>
      </c>
      <c r="I149" s="137" t="str">
        <f>VLOOKUP(E149,VIP!$A$2:$O13200,8,FALSE)</f>
        <v>Si</v>
      </c>
      <c r="J149" s="137" t="str">
        <f>VLOOKUP(E149,VIP!$A$2:$O13150,8,FALSE)</f>
        <v>Si</v>
      </c>
      <c r="K149" s="137" t="str">
        <f>VLOOKUP(E149,VIP!$A$2:$O16724,6,0)</f>
        <v>SI</v>
      </c>
      <c r="L149" s="138" t="s">
        <v>2212</v>
      </c>
      <c r="M149" s="141" t="s">
        <v>2530</v>
      </c>
      <c r="N149" s="93" t="s">
        <v>2443</v>
      </c>
      <c r="O149" s="137" t="s">
        <v>2445</v>
      </c>
      <c r="P149" s="138"/>
      <c r="Q149" s="142">
        <v>44466.38958333333</v>
      </c>
    </row>
    <row r="150" spans="1:17" s="119" customFormat="1" ht="18" x14ac:dyDescent="0.25">
      <c r="A150" s="137" t="str">
        <f>VLOOKUP(E150,'LISTADO ATM'!$A$2:$C$901,3,0)</f>
        <v>SUR</v>
      </c>
      <c r="B150" s="139">
        <v>3336037457</v>
      </c>
      <c r="C150" s="94">
        <v>44466.399780092594</v>
      </c>
      <c r="D150" s="94" t="s">
        <v>2174</v>
      </c>
      <c r="E150" s="136">
        <v>403</v>
      </c>
      <c r="F150" s="137" t="str">
        <f>VLOOKUP(E150,VIP!$A$2:$O16273,2,0)</f>
        <v>DRBR403</v>
      </c>
      <c r="G150" s="137" t="str">
        <f>VLOOKUP(E150,'LISTADO ATM'!$A$2:$B$900,2,0)</f>
        <v xml:space="preserve">ATM Oficina Vicente Noble </v>
      </c>
      <c r="H150" s="137" t="str">
        <f>VLOOKUP(E150,VIP!$A$2:$O21234,7,FALSE)</f>
        <v>Si</v>
      </c>
      <c r="I150" s="137" t="str">
        <f>VLOOKUP(E150,VIP!$A$2:$O13199,8,FALSE)</f>
        <v>Si</v>
      </c>
      <c r="J150" s="137" t="str">
        <f>VLOOKUP(E150,VIP!$A$2:$O13149,8,FALSE)</f>
        <v>Si</v>
      </c>
      <c r="K150" s="137" t="str">
        <f>VLOOKUP(E150,VIP!$A$2:$O16723,6,0)</f>
        <v>NO</v>
      </c>
      <c r="L150" s="138" t="s">
        <v>2455</v>
      </c>
      <c r="M150" s="93" t="s">
        <v>2437</v>
      </c>
      <c r="N150" s="93" t="s">
        <v>2443</v>
      </c>
      <c r="O150" s="137" t="s">
        <v>2445</v>
      </c>
      <c r="P150" s="138"/>
      <c r="Q150" s="93" t="s">
        <v>2455</v>
      </c>
    </row>
    <row r="151" spans="1:17" s="119" customFormat="1" ht="18" hidden="1" x14ac:dyDescent="0.25">
      <c r="A151" s="137" t="str">
        <f>VLOOKUP(E151,'LISTADO ATM'!$A$2:$C$901,3,0)</f>
        <v>SUR</v>
      </c>
      <c r="B151" s="139">
        <v>3336037461</v>
      </c>
      <c r="C151" s="94">
        <v>44466.400543981479</v>
      </c>
      <c r="D151" s="94" t="s">
        <v>2174</v>
      </c>
      <c r="E151" s="136">
        <v>135</v>
      </c>
      <c r="F151" s="137" t="str">
        <f>VLOOKUP(E151,VIP!$A$2:$O16272,2,0)</f>
        <v>DRBR135</v>
      </c>
      <c r="G151" s="137" t="str">
        <f>VLOOKUP(E151,'LISTADO ATM'!$A$2:$B$900,2,0)</f>
        <v xml:space="preserve">ATM Oficina Las Dunas Baní </v>
      </c>
      <c r="H151" s="137" t="str">
        <f>VLOOKUP(E151,VIP!$A$2:$O21233,7,FALSE)</f>
        <v>Si</v>
      </c>
      <c r="I151" s="137" t="str">
        <f>VLOOKUP(E151,VIP!$A$2:$O13198,8,FALSE)</f>
        <v>Si</v>
      </c>
      <c r="J151" s="137" t="str">
        <f>VLOOKUP(E151,VIP!$A$2:$O13148,8,FALSE)</f>
        <v>Si</v>
      </c>
      <c r="K151" s="137" t="str">
        <f>VLOOKUP(E151,VIP!$A$2:$O16722,6,0)</f>
        <v>SI</v>
      </c>
      <c r="L151" s="138" t="s">
        <v>2212</v>
      </c>
      <c r="M151" s="141" t="s">
        <v>2530</v>
      </c>
      <c r="N151" s="93" t="s">
        <v>2443</v>
      </c>
      <c r="O151" s="137" t="s">
        <v>2445</v>
      </c>
      <c r="P151" s="138"/>
      <c r="Q151" s="142">
        <v>44466.447916666664</v>
      </c>
    </row>
    <row r="152" spans="1:17" s="119" customFormat="1" ht="18" hidden="1" x14ac:dyDescent="0.25">
      <c r="A152" s="137" t="str">
        <f>VLOOKUP(E152,'LISTADO ATM'!$A$2:$C$901,3,0)</f>
        <v>DISTRITO NACIONAL</v>
      </c>
      <c r="B152" s="139">
        <v>3336037468</v>
      </c>
      <c r="C152" s="94">
        <v>44466.401354166665</v>
      </c>
      <c r="D152" s="94" t="s">
        <v>2174</v>
      </c>
      <c r="E152" s="136">
        <v>858</v>
      </c>
      <c r="F152" s="137" t="str">
        <f>VLOOKUP(E152,VIP!$A$2:$O16271,2,0)</f>
        <v>DRBR858</v>
      </c>
      <c r="G152" s="137" t="str">
        <f>VLOOKUP(E152,'LISTADO ATM'!$A$2:$B$900,2,0)</f>
        <v xml:space="preserve">ATM Cooperativa Maestros (COOPNAMA) </v>
      </c>
      <c r="H152" s="137" t="str">
        <f>VLOOKUP(E152,VIP!$A$2:$O21232,7,FALSE)</f>
        <v>Si</v>
      </c>
      <c r="I152" s="137" t="str">
        <f>VLOOKUP(E152,VIP!$A$2:$O13197,8,FALSE)</f>
        <v>No</v>
      </c>
      <c r="J152" s="137" t="str">
        <f>VLOOKUP(E152,VIP!$A$2:$O13147,8,FALSE)</f>
        <v>No</v>
      </c>
      <c r="K152" s="137" t="str">
        <f>VLOOKUP(E152,VIP!$A$2:$O16721,6,0)</f>
        <v>NO</v>
      </c>
      <c r="L152" s="138" t="s">
        <v>2212</v>
      </c>
      <c r="M152" s="141" t="s">
        <v>2530</v>
      </c>
      <c r="N152" s="93" t="s">
        <v>2443</v>
      </c>
      <c r="O152" s="137" t="s">
        <v>2445</v>
      </c>
      <c r="P152" s="138"/>
      <c r="Q152" s="142">
        <v>44466.45416666667</v>
      </c>
    </row>
    <row r="153" spans="1:17" s="119" customFormat="1" ht="18" x14ac:dyDescent="0.25">
      <c r="A153" s="137" t="str">
        <f>VLOOKUP(E153,'LISTADO ATM'!$A$2:$C$901,3,0)</f>
        <v>NORTE</v>
      </c>
      <c r="B153" s="139">
        <v>3336037471</v>
      </c>
      <c r="C153" s="94">
        <v>44466.401967592596</v>
      </c>
      <c r="D153" s="94" t="s">
        <v>2174</v>
      </c>
      <c r="E153" s="136">
        <v>869</v>
      </c>
      <c r="F153" s="137" t="str">
        <f>VLOOKUP(E153,VIP!$A$2:$O16270,2,0)</f>
        <v>DRBR869</v>
      </c>
      <c r="G153" s="137" t="str">
        <f>VLOOKUP(E153,'LISTADO ATM'!$A$2:$B$900,2,0)</f>
        <v xml:space="preserve">ATM Estación Isla La Cueva (Cotuí) </v>
      </c>
      <c r="H153" s="137" t="str">
        <f>VLOOKUP(E153,VIP!$A$2:$O21231,7,FALSE)</f>
        <v>Si</v>
      </c>
      <c r="I153" s="137" t="str">
        <f>VLOOKUP(E153,VIP!$A$2:$O13196,8,FALSE)</f>
        <v>Si</v>
      </c>
      <c r="J153" s="137" t="str">
        <f>VLOOKUP(E153,VIP!$A$2:$O13146,8,FALSE)</f>
        <v>Si</v>
      </c>
      <c r="K153" s="137" t="str">
        <f>VLOOKUP(E153,VIP!$A$2:$O16720,6,0)</f>
        <v>NO</v>
      </c>
      <c r="L153" s="138" t="s">
        <v>2212</v>
      </c>
      <c r="M153" s="93" t="s">
        <v>2437</v>
      </c>
      <c r="N153" s="93" t="s">
        <v>2443</v>
      </c>
      <c r="O153" s="137" t="s">
        <v>2445</v>
      </c>
      <c r="P153" s="138"/>
      <c r="Q153" s="93" t="s">
        <v>2212</v>
      </c>
    </row>
    <row r="154" spans="1:17" s="119" customFormat="1" ht="18" hidden="1" x14ac:dyDescent="0.25">
      <c r="A154" s="137" t="str">
        <f>VLOOKUP(E154,'LISTADO ATM'!$A$2:$C$901,3,0)</f>
        <v>DISTRITO NACIONAL</v>
      </c>
      <c r="B154" s="139">
        <v>3336037478</v>
      </c>
      <c r="C154" s="94">
        <v>44466.402916666666</v>
      </c>
      <c r="D154" s="94" t="s">
        <v>2440</v>
      </c>
      <c r="E154" s="136">
        <v>54</v>
      </c>
      <c r="F154" s="137" t="str">
        <f>VLOOKUP(E154,VIP!$A$2:$O16269,2,0)</f>
        <v>DRBR054</v>
      </c>
      <c r="G154" s="137" t="str">
        <f>VLOOKUP(E154,'LISTADO ATM'!$A$2:$B$900,2,0)</f>
        <v xml:space="preserve">ATM Autoservicio Galería 360 </v>
      </c>
      <c r="H154" s="137" t="str">
        <f>VLOOKUP(E154,VIP!$A$2:$O21230,7,FALSE)</f>
        <v>Si</v>
      </c>
      <c r="I154" s="137" t="str">
        <f>VLOOKUP(E154,VIP!$A$2:$O13195,8,FALSE)</f>
        <v>Si</v>
      </c>
      <c r="J154" s="137" t="str">
        <f>VLOOKUP(E154,VIP!$A$2:$O13145,8,FALSE)</f>
        <v>Si</v>
      </c>
      <c r="K154" s="137" t="str">
        <f>VLOOKUP(E154,VIP!$A$2:$O16719,6,0)</f>
        <v>NO</v>
      </c>
      <c r="L154" s="138" t="s">
        <v>2684</v>
      </c>
      <c r="M154" s="141" t="s">
        <v>2530</v>
      </c>
      <c r="N154" s="93" t="s">
        <v>2443</v>
      </c>
      <c r="O154" s="137" t="s">
        <v>2444</v>
      </c>
      <c r="P154" s="138"/>
      <c r="Q154" s="236" t="s">
        <v>2703</v>
      </c>
    </row>
    <row r="155" spans="1:17" s="119" customFormat="1" ht="18" hidden="1" x14ac:dyDescent="0.25">
      <c r="A155" s="137" t="str">
        <f>VLOOKUP(E155,'LISTADO ATM'!$A$2:$C$901,3,0)</f>
        <v>DISTRITO NACIONAL</v>
      </c>
      <c r="B155" s="139">
        <v>3336037483</v>
      </c>
      <c r="C155" s="94">
        <v>44466.404780092591</v>
      </c>
      <c r="D155" s="94" t="s">
        <v>2174</v>
      </c>
      <c r="E155" s="136">
        <v>953</v>
      </c>
      <c r="F155" s="137" t="str">
        <f>VLOOKUP(E155,VIP!$A$2:$O16268,2,0)</f>
        <v>DRBR01I</v>
      </c>
      <c r="G155" s="137" t="str">
        <f>VLOOKUP(E155,'LISTADO ATM'!$A$2:$B$900,2,0)</f>
        <v xml:space="preserve">ATM Estafeta Dirección General de Pasaportes/Migración </v>
      </c>
      <c r="H155" s="137" t="str">
        <f>VLOOKUP(E155,VIP!$A$2:$O21229,7,FALSE)</f>
        <v>Si</v>
      </c>
      <c r="I155" s="137" t="str">
        <f>VLOOKUP(E155,VIP!$A$2:$O13194,8,FALSE)</f>
        <v>Si</v>
      </c>
      <c r="J155" s="137" t="str">
        <f>VLOOKUP(E155,VIP!$A$2:$O13144,8,FALSE)</f>
        <v>Si</v>
      </c>
      <c r="K155" s="137" t="str">
        <f>VLOOKUP(E155,VIP!$A$2:$O16718,6,0)</f>
        <v>No</v>
      </c>
      <c r="L155" s="138" t="s">
        <v>2212</v>
      </c>
      <c r="M155" s="141" t="s">
        <v>2530</v>
      </c>
      <c r="N155" s="93" t="s">
        <v>2443</v>
      </c>
      <c r="O155" s="137" t="s">
        <v>2445</v>
      </c>
      <c r="P155" s="138"/>
      <c r="Q155" s="236" t="s">
        <v>2703</v>
      </c>
    </row>
    <row r="156" spans="1:17" s="119" customFormat="1" ht="18" hidden="1" x14ac:dyDescent="0.25">
      <c r="A156" s="137" t="str">
        <f>VLOOKUP(E156,'LISTADO ATM'!$A$2:$C$901,3,0)</f>
        <v>SUR</v>
      </c>
      <c r="B156" s="139">
        <v>3336037495</v>
      </c>
      <c r="C156" s="94">
        <v>44466.407106481478</v>
      </c>
      <c r="D156" s="94" t="s">
        <v>2174</v>
      </c>
      <c r="E156" s="136">
        <v>33</v>
      </c>
      <c r="F156" s="137" t="str">
        <f>VLOOKUP(E156,VIP!$A$2:$O16267,2,0)</f>
        <v>DRBR033</v>
      </c>
      <c r="G156" s="137" t="str">
        <f>VLOOKUP(E156,'LISTADO ATM'!$A$2:$B$900,2,0)</f>
        <v xml:space="preserve">ATM UNP Juan de Herrera </v>
      </c>
      <c r="H156" s="137" t="str">
        <f>VLOOKUP(E156,VIP!$A$2:$O21228,7,FALSE)</f>
        <v>Si</v>
      </c>
      <c r="I156" s="137" t="str">
        <f>VLOOKUP(E156,VIP!$A$2:$O13193,8,FALSE)</f>
        <v>Si</v>
      </c>
      <c r="J156" s="137" t="str">
        <f>VLOOKUP(E156,VIP!$A$2:$O13143,8,FALSE)</f>
        <v>Si</v>
      </c>
      <c r="K156" s="137" t="str">
        <f>VLOOKUP(E156,VIP!$A$2:$O16717,6,0)</f>
        <v>NO</v>
      </c>
      <c r="L156" s="138" t="s">
        <v>2212</v>
      </c>
      <c r="M156" s="141" t="s">
        <v>2530</v>
      </c>
      <c r="N156" s="93" t="s">
        <v>2443</v>
      </c>
      <c r="O156" s="137" t="s">
        <v>2445</v>
      </c>
      <c r="P156" s="138"/>
      <c r="Q156" s="236" t="s">
        <v>2703</v>
      </c>
    </row>
    <row r="157" spans="1:17" s="119" customFormat="1" ht="18" hidden="1" x14ac:dyDescent="0.25">
      <c r="A157" s="137" t="str">
        <f>VLOOKUP(E157,'LISTADO ATM'!$A$2:$C$901,3,0)</f>
        <v>DISTRITO NACIONAL</v>
      </c>
      <c r="B157" s="139">
        <v>3336037500</v>
      </c>
      <c r="C157" s="94">
        <v>44466.407372685186</v>
      </c>
      <c r="D157" s="94" t="s">
        <v>2440</v>
      </c>
      <c r="E157" s="136">
        <v>554</v>
      </c>
      <c r="F157" s="137" t="str">
        <f>VLOOKUP(E157,VIP!$A$2:$O16266,2,0)</f>
        <v>DRBR011</v>
      </c>
      <c r="G157" s="137" t="str">
        <f>VLOOKUP(E157,'LISTADO ATM'!$A$2:$B$900,2,0)</f>
        <v xml:space="preserve">ATM Oficina Isabel La Católica I </v>
      </c>
      <c r="H157" s="137" t="str">
        <f>VLOOKUP(E157,VIP!$A$2:$O21227,7,FALSE)</f>
        <v>Si</v>
      </c>
      <c r="I157" s="137" t="str">
        <f>VLOOKUP(E157,VIP!$A$2:$O13192,8,FALSE)</f>
        <v>Si</v>
      </c>
      <c r="J157" s="137" t="str">
        <f>VLOOKUP(E157,VIP!$A$2:$O13142,8,FALSE)</f>
        <v>Si</v>
      </c>
      <c r="K157" s="137" t="str">
        <f>VLOOKUP(E157,VIP!$A$2:$O16716,6,0)</f>
        <v>NO</v>
      </c>
      <c r="L157" s="138" t="s">
        <v>2409</v>
      </c>
      <c r="M157" s="141" t="s">
        <v>2530</v>
      </c>
      <c r="N157" s="93" t="s">
        <v>2443</v>
      </c>
      <c r="O157" s="137" t="s">
        <v>2444</v>
      </c>
      <c r="P157" s="138"/>
      <c r="Q157" s="142">
        <v>44466.604166666664</v>
      </c>
    </row>
    <row r="158" spans="1:17" s="119" customFormat="1" ht="18" hidden="1" x14ac:dyDescent="0.25">
      <c r="A158" s="137" t="str">
        <f>VLOOKUP(E158,'LISTADO ATM'!$A$2:$C$901,3,0)</f>
        <v>SUR</v>
      </c>
      <c r="B158" s="139">
        <v>3336037524</v>
      </c>
      <c r="C158" s="94">
        <v>44466.410150462965</v>
      </c>
      <c r="D158" s="94" t="s">
        <v>2459</v>
      </c>
      <c r="E158" s="136">
        <v>766</v>
      </c>
      <c r="F158" s="137" t="str">
        <f>VLOOKUP(E158,VIP!$A$2:$O16265,2,0)</f>
        <v>DRBR440</v>
      </c>
      <c r="G158" s="137" t="str">
        <f>VLOOKUP(E158,'LISTADO ATM'!$A$2:$B$900,2,0)</f>
        <v xml:space="preserve">ATM Oficina Azua II </v>
      </c>
      <c r="H158" s="137" t="str">
        <f>VLOOKUP(E158,VIP!$A$2:$O21226,7,FALSE)</f>
        <v>Si</v>
      </c>
      <c r="I158" s="137" t="str">
        <f>VLOOKUP(E158,VIP!$A$2:$O13191,8,FALSE)</f>
        <v>Si</v>
      </c>
      <c r="J158" s="137" t="str">
        <f>VLOOKUP(E158,VIP!$A$2:$O13141,8,FALSE)</f>
        <v>Si</v>
      </c>
      <c r="K158" s="137" t="str">
        <f>VLOOKUP(E158,VIP!$A$2:$O16715,6,0)</f>
        <v>SI</v>
      </c>
      <c r="L158" s="138" t="s">
        <v>2433</v>
      </c>
      <c r="M158" s="141" t="s">
        <v>2530</v>
      </c>
      <c r="N158" s="93" t="s">
        <v>2443</v>
      </c>
      <c r="O158" s="137" t="s">
        <v>2614</v>
      </c>
      <c r="P158" s="138"/>
      <c r="Q158" s="236" t="s">
        <v>2703</v>
      </c>
    </row>
    <row r="159" spans="1:17" s="119" customFormat="1" ht="18" hidden="1" x14ac:dyDescent="0.25">
      <c r="A159" s="137" t="str">
        <f>VLOOKUP(E159,'LISTADO ATM'!$A$2:$C$901,3,0)</f>
        <v>NORTE</v>
      </c>
      <c r="B159" s="139">
        <v>3336037548</v>
      </c>
      <c r="C159" s="94">
        <v>44466.414259259262</v>
      </c>
      <c r="D159" s="94" t="s">
        <v>2459</v>
      </c>
      <c r="E159" s="136">
        <v>292</v>
      </c>
      <c r="F159" s="137" t="str">
        <f>VLOOKUP(E159,VIP!$A$2:$O16264,2,0)</f>
        <v>DRBR292</v>
      </c>
      <c r="G159" s="137" t="str">
        <f>VLOOKUP(E159,'LISTADO ATM'!$A$2:$B$900,2,0)</f>
        <v xml:space="preserve">ATM UNP Castañuelas (Montecristi) </v>
      </c>
      <c r="H159" s="137" t="str">
        <f>VLOOKUP(E159,VIP!$A$2:$O21225,7,FALSE)</f>
        <v>Si</v>
      </c>
      <c r="I159" s="137" t="str">
        <f>VLOOKUP(E159,VIP!$A$2:$O13190,8,FALSE)</f>
        <v>Si</v>
      </c>
      <c r="J159" s="137" t="str">
        <f>VLOOKUP(E159,VIP!$A$2:$O13140,8,FALSE)</f>
        <v>Si</v>
      </c>
      <c r="K159" s="137" t="str">
        <f>VLOOKUP(E159,VIP!$A$2:$O16714,6,0)</f>
        <v>NO</v>
      </c>
      <c r="L159" s="138" t="s">
        <v>2409</v>
      </c>
      <c r="M159" s="141" t="s">
        <v>2530</v>
      </c>
      <c r="N159" s="93" t="s">
        <v>2443</v>
      </c>
      <c r="O159" s="137" t="s">
        <v>2614</v>
      </c>
      <c r="P159" s="138"/>
      <c r="Q159" s="236" t="s">
        <v>2703</v>
      </c>
    </row>
    <row r="160" spans="1:17" s="119" customFormat="1" ht="18" hidden="1" x14ac:dyDescent="0.25">
      <c r="A160" s="137" t="str">
        <f>VLOOKUP(E160,'LISTADO ATM'!$A$2:$C$901,3,0)</f>
        <v>DISTRITO NACIONAL</v>
      </c>
      <c r="B160" s="139">
        <v>3336037556</v>
      </c>
      <c r="C160" s="94">
        <v>44466.41679398148</v>
      </c>
      <c r="D160" s="94" t="s">
        <v>2440</v>
      </c>
      <c r="E160" s="136">
        <v>889</v>
      </c>
      <c r="F160" s="137" t="str">
        <f>VLOOKUP(E160,VIP!$A$2:$O16263,2,0)</f>
        <v>DRBR889</v>
      </c>
      <c r="G160" s="137" t="str">
        <f>VLOOKUP(E160,'LISTADO ATM'!$A$2:$B$900,2,0)</f>
        <v>ATM Oficina Plaza Lama Máximo Gómez II</v>
      </c>
      <c r="H160" s="137" t="str">
        <f>VLOOKUP(E160,VIP!$A$2:$O21224,7,FALSE)</f>
        <v>Si</v>
      </c>
      <c r="I160" s="137" t="str">
        <f>VLOOKUP(E160,VIP!$A$2:$O13189,8,FALSE)</f>
        <v>Si</v>
      </c>
      <c r="J160" s="137" t="str">
        <f>VLOOKUP(E160,VIP!$A$2:$O13139,8,FALSE)</f>
        <v>Si</v>
      </c>
      <c r="K160" s="137" t="str">
        <f>VLOOKUP(E160,VIP!$A$2:$O16713,6,0)</f>
        <v>NO</v>
      </c>
      <c r="L160" s="138" t="s">
        <v>2409</v>
      </c>
      <c r="M160" s="141" t="s">
        <v>2530</v>
      </c>
      <c r="N160" s="93" t="s">
        <v>2443</v>
      </c>
      <c r="O160" s="137" t="s">
        <v>2444</v>
      </c>
      <c r="P160" s="138"/>
      <c r="Q160" s="142">
        <v>44466.503472222219</v>
      </c>
    </row>
    <row r="161" spans="1:17" s="119" customFormat="1" ht="18" hidden="1" x14ac:dyDescent="0.25">
      <c r="A161" s="137" t="str">
        <f>VLOOKUP(E161,'LISTADO ATM'!$A$2:$C$901,3,0)</f>
        <v>NORTE</v>
      </c>
      <c r="B161" s="139">
        <v>3336037565</v>
      </c>
      <c r="C161" s="94">
        <v>44466.420439814814</v>
      </c>
      <c r="D161" s="94" t="s">
        <v>2612</v>
      </c>
      <c r="E161" s="136">
        <v>732</v>
      </c>
      <c r="F161" s="137" t="str">
        <f>VLOOKUP(E161,VIP!$A$2:$O16262,2,0)</f>
        <v>DRBR12H</v>
      </c>
      <c r="G161" s="137" t="str">
        <f>VLOOKUP(E161,'LISTADO ATM'!$A$2:$B$900,2,0)</f>
        <v xml:space="preserve">ATM Molino del Valle (Santiago) </v>
      </c>
      <c r="H161" s="137" t="str">
        <f>VLOOKUP(E161,VIP!$A$2:$O21223,7,FALSE)</f>
        <v>Si</v>
      </c>
      <c r="I161" s="137" t="str">
        <f>VLOOKUP(E161,VIP!$A$2:$O13188,8,FALSE)</f>
        <v>Si</v>
      </c>
      <c r="J161" s="137" t="str">
        <f>VLOOKUP(E161,VIP!$A$2:$O13138,8,FALSE)</f>
        <v>Si</v>
      </c>
      <c r="K161" s="137" t="str">
        <f>VLOOKUP(E161,VIP!$A$2:$O16712,6,0)</f>
        <v>NO</v>
      </c>
      <c r="L161" s="138" t="s">
        <v>2625</v>
      </c>
      <c r="M161" s="141" t="s">
        <v>2530</v>
      </c>
      <c r="N161" s="93" t="s">
        <v>2443</v>
      </c>
      <c r="O161" s="137" t="s">
        <v>2613</v>
      </c>
      <c r="P161" s="138"/>
      <c r="Q161" s="142">
        <v>44466.463888888888</v>
      </c>
    </row>
    <row r="162" spans="1:17" s="119" customFormat="1" ht="18" hidden="1" x14ac:dyDescent="0.25">
      <c r="A162" s="137" t="str">
        <f>VLOOKUP(E162,'LISTADO ATM'!$A$2:$C$901,3,0)</f>
        <v>DISTRITO NACIONAL</v>
      </c>
      <c r="B162" s="139">
        <v>3336037568</v>
      </c>
      <c r="C162" s="94">
        <v>44466.421782407408</v>
      </c>
      <c r="D162" s="94" t="s">
        <v>2440</v>
      </c>
      <c r="E162" s="136">
        <v>165</v>
      </c>
      <c r="F162" s="137" t="str">
        <f>VLOOKUP(E162,VIP!$A$2:$O16261,2,0)</f>
        <v>DRBR165</v>
      </c>
      <c r="G162" s="137" t="str">
        <f>VLOOKUP(E162,'LISTADO ATM'!$A$2:$B$900,2,0)</f>
        <v>ATM Autoservicio Megacentro</v>
      </c>
      <c r="H162" s="137" t="str">
        <f>VLOOKUP(E162,VIP!$A$2:$O21222,7,FALSE)</f>
        <v>Si</v>
      </c>
      <c r="I162" s="137" t="str">
        <f>VLOOKUP(E162,VIP!$A$2:$O13187,8,FALSE)</f>
        <v>Si</v>
      </c>
      <c r="J162" s="137" t="str">
        <f>VLOOKUP(E162,VIP!$A$2:$O13137,8,FALSE)</f>
        <v>Si</v>
      </c>
      <c r="K162" s="137" t="str">
        <f>VLOOKUP(E162,VIP!$A$2:$O16711,6,0)</f>
        <v>SI</v>
      </c>
      <c r="L162" s="138" t="s">
        <v>2684</v>
      </c>
      <c r="M162" s="141" t="s">
        <v>2530</v>
      </c>
      <c r="N162" s="93" t="s">
        <v>2443</v>
      </c>
      <c r="O162" s="137" t="s">
        <v>2444</v>
      </c>
      <c r="P162" s="138"/>
      <c r="Q162" s="236" t="s">
        <v>2703</v>
      </c>
    </row>
    <row r="163" spans="1:17" s="119" customFormat="1" ht="18" hidden="1" x14ac:dyDescent="0.25">
      <c r="A163" s="137" t="str">
        <f>VLOOKUP(E163,'LISTADO ATM'!$A$2:$C$901,3,0)</f>
        <v>DISTRITO NACIONAL</v>
      </c>
      <c r="B163" s="139">
        <v>3336037579</v>
      </c>
      <c r="C163" s="94">
        <v>44466.424178240741</v>
      </c>
      <c r="D163" s="94" t="s">
        <v>2174</v>
      </c>
      <c r="E163" s="136">
        <v>26</v>
      </c>
      <c r="F163" s="137" t="str">
        <f>VLOOKUP(E163,VIP!$A$2:$O16260,2,0)</f>
        <v>DRBR221</v>
      </c>
      <c r="G163" s="137" t="str">
        <f>VLOOKUP(E163,'LISTADO ATM'!$A$2:$B$900,2,0)</f>
        <v>ATM S/M Jumbo San Isidro</v>
      </c>
      <c r="H163" s="137" t="str">
        <f>VLOOKUP(E163,VIP!$A$2:$O21221,7,FALSE)</f>
        <v>Si</v>
      </c>
      <c r="I163" s="137" t="str">
        <f>VLOOKUP(E163,VIP!$A$2:$O13186,8,FALSE)</f>
        <v>Si</v>
      </c>
      <c r="J163" s="137" t="str">
        <f>VLOOKUP(E163,VIP!$A$2:$O13136,8,FALSE)</f>
        <v>Si</v>
      </c>
      <c r="K163" s="137" t="str">
        <f>VLOOKUP(E163,VIP!$A$2:$O16710,6,0)</f>
        <v>NO</v>
      </c>
      <c r="L163" s="138" t="s">
        <v>2455</v>
      </c>
      <c r="M163" s="141" t="s">
        <v>2530</v>
      </c>
      <c r="N163" s="93" t="s">
        <v>2443</v>
      </c>
      <c r="O163" s="137" t="s">
        <v>2445</v>
      </c>
      <c r="P163" s="138"/>
      <c r="Q163" s="142">
        <v>44466.6</v>
      </c>
    </row>
    <row r="164" spans="1:17" s="119" customFormat="1" ht="18" hidden="1" x14ac:dyDescent="0.25">
      <c r="A164" s="137" t="str">
        <f>VLOOKUP(E164,'LISTADO ATM'!$A$2:$C$901,3,0)</f>
        <v>NORTE</v>
      </c>
      <c r="B164" s="139">
        <v>3336037582</v>
      </c>
      <c r="C164" s="94">
        <v>44466.424456018518</v>
      </c>
      <c r="D164" s="94" t="s">
        <v>2174</v>
      </c>
      <c r="E164" s="136">
        <v>370</v>
      </c>
      <c r="F164" s="137" t="str">
        <f>VLOOKUP(E164,VIP!$A$2:$O16259,2,0)</f>
        <v>DRBR370</v>
      </c>
      <c r="G164" s="137" t="str">
        <f>VLOOKUP(E164,'LISTADO ATM'!$A$2:$B$900,2,0)</f>
        <v>ATM Oficina Cruce de Imbert II (puerto Plata)</v>
      </c>
      <c r="H164" s="137" t="str">
        <f>VLOOKUP(E164,VIP!$A$2:$O21220,7,FALSE)</f>
        <v>N/A</v>
      </c>
      <c r="I164" s="137" t="str">
        <f>VLOOKUP(E164,VIP!$A$2:$O13185,8,FALSE)</f>
        <v>N/A</v>
      </c>
      <c r="J164" s="137" t="str">
        <f>VLOOKUP(E164,VIP!$A$2:$O13135,8,FALSE)</f>
        <v>N/A</v>
      </c>
      <c r="K164" s="137" t="str">
        <f>VLOOKUP(E164,VIP!$A$2:$O16709,6,0)</f>
        <v>N/A</v>
      </c>
      <c r="L164" s="138" t="s">
        <v>2212</v>
      </c>
      <c r="M164" s="141" t="s">
        <v>2530</v>
      </c>
      <c r="N164" s="93" t="s">
        <v>2443</v>
      </c>
      <c r="O164" s="137" t="s">
        <v>2445</v>
      </c>
      <c r="P164" s="138"/>
      <c r="Q164" s="236" t="s">
        <v>2703</v>
      </c>
    </row>
    <row r="165" spans="1:17" s="119" customFormat="1" ht="18" hidden="1" x14ac:dyDescent="0.25">
      <c r="A165" s="137" t="str">
        <f>VLOOKUP(E165,'LISTADO ATM'!$A$2:$C$901,3,0)</f>
        <v>DISTRITO NACIONAL</v>
      </c>
      <c r="B165" s="139" t="s">
        <v>2695</v>
      </c>
      <c r="C165" s="94">
        <v>44466.438680555555</v>
      </c>
      <c r="D165" s="94" t="s">
        <v>2459</v>
      </c>
      <c r="E165" s="136">
        <v>823</v>
      </c>
      <c r="F165" s="137" t="str">
        <f>VLOOKUP(E165,VIP!$A$2:$O16329,2,0)</f>
        <v>DRBR823</v>
      </c>
      <c r="G165" s="137" t="str">
        <f>VLOOKUP(E165,'LISTADO ATM'!$A$2:$B$900,2,0)</f>
        <v xml:space="preserve">ATM UNP El Carril (Haina) </v>
      </c>
      <c r="H165" s="137" t="str">
        <f>VLOOKUP(E165,VIP!$A$2:$O21290,7,FALSE)</f>
        <v>Si</v>
      </c>
      <c r="I165" s="137" t="str">
        <f>VLOOKUP(E165,VIP!$A$2:$O13255,8,FALSE)</f>
        <v>Si</v>
      </c>
      <c r="J165" s="137" t="str">
        <f>VLOOKUP(E165,VIP!$A$2:$O13205,8,FALSE)</f>
        <v>Si</v>
      </c>
      <c r="K165" s="137" t="str">
        <f>VLOOKUP(E165,VIP!$A$2:$O16779,6,0)</f>
        <v>NO</v>
      </c>
      <c r="L165" s="138" t="s">
        <v>2690</v>
      </c>
      <c r="M165" s="141" t="s">
        <v>2530</v>
      </c>
      <c r="N165" s="93" t="s">
        <v>2635</v>
      </c>
      <c r="O165" s="137" t="s">
        <v>2692</v>
      </c>
      <c r="P165" s="141" t="s">
        <v>2693</v>
      </c>
      <c r="Q165" s="142">
        <v>44466.611805555556</v>
      </c>
    </row>
    <row r="166" spans="1:17" s="119" customFormat="1" ht="18" x14ac:dyDescent="0.25">
      <c r="A166" s="137" t="str">
        <f>VLOOKUP(E166,'LISTADO ATM'!$A$2:$C$901,3,0)</f>
        <v>ESTE</v>
      </c>
      <c r="B166" s="139">
        <v>3336037655</v>
      </c>
      <c r="C166" s="94">
        <v>44466.439363425925</v>
      </c>
      <c r="D166" s="94" t="s">
        <v>2174</v>
      </c>
      <c r="E166" s="136">
        <v>27</v>
      </c>
      <c r="F166" s="137" t="str">
        <f>VLOOKUP(E166,VIP!$A$2:$O16258,2,0)</f>
        <v>DRBR240</v>
      </c>
      <c r="G166" s="137" t="str">
        <f>VLOOKUP(E166,'LISTADO ATM'!$A$2:$B$900,2,0)</f>
        <v>ATM Oficina El Seibo II</v>
      </c>
      <c r="H166" s="137" t="str">
        <f>VLOOKUP(E166,VIP!$A$2:$O21219,7,FALSE)</f>
        <v>Si</v>
      </c>
      <c r="I166" s="137" t="str">
        <f>VLOOKUP(E166,VIP!$A$2:$O13184,8,FALSE)</f>
        <v>Si</v>
      </c>
      <c r="J166" s="137" t="str">
        <f>VLOOKUP(E166,VIP!$A$2:$O13134,8,FALSE)</f>
        <v>Si</v>
      </c>
      <c r="K166" s="137" t="str">
        <f>VLOOKUP(E166,VIP!$A$2:$O16708,6,0)</f>
        <v>NO</v>
      </c>
      <c r="L166" s="138" t="s">
        <v>2683</v>
      </c>
      <c r="M166" s="93" t="s">
        <v>2437</v>
      </c>
      <c r="N166" s="93" t="s">
        <v>2443</v>
      </c>
      <c r="O166" s="137" t="s">
        <v>2445</v>
      </c>
      <c r="P166" s="141" t="s">
        <v>2696</v>
      </c>
      <c r="Q166" s="93" t="s">
        <v>2683</v>
      </c>
    </row>
    <row r="167" spans="1:17" s="119" customFormat="1" ht="18" hidden="1" x14ac:dyDescent="0.25">
      <c r="A167" s="137" t="str">
        <f>VLOOKUP(E167,'LISTADO ATM'!$A$2:$C$901,3,0)</f>
        <v>NORTE</v>
      </c>
      <c r="B167" s="139">
        <v>3336037669</v>
      </c>
      <c r="C167" s="94">
        <v>44466.441759259258</v>
      </c>
      <c r="D167" s="94" t="s">
        <v>2459</v>
      </c>
      <c r="E167" s="136">
        <v>857</v>
      </c>
      <c r="F167" s="137" t="str">
        <f>VLOOKUP(E167,VIP!$A$2:$O16325,2,0)</f>
        <v>DRBR857</v>
      </c>
      <c r="G167" s="137" t="str">
        <f>VLOOKUP(E167,'LISTADO ATM'!$A$2:$B$900,2,0)</f>
        <v xml:space="preserve">ATM Oficina Los Alamos </v>
      </c>
      <c r="H167" s="137" t="str">
        <f>VLOOKUP(E167,VIP!$A$2:$O21286,7,FALSE)</f>
        <v>Si</v>
      </c>
      <c r="I167" s="137" t="str">
        <f>VLOOKUP(E167,VIP!$A$2:$O13251,8,FALSE)</f>
        <v>Si</v>
      </c>
      <c r="J167" s="137" t="str">
        <f>VLOOKUP(E167,VIP!$A$2:$O13201,8,FALSE)</f>
        <v>Si</v>
      </c>
      <c r="K167" s="137" t="str">
        <f>VLOOKUP(E167,VIP!$A$2:$O16775,6,0)</f>
        <v>NO</v>
      </c>
      <c r="L167" s="138" t="s">
        <v>2409</v>
      </c>
      <c r="M167" s="141" t="s">
        <v>2530</v>
      </c>
      <c r="N167" s="93" t="s">
        <v>2443</v>
      </c>
      <c r="O167" s="137" t="s">
        <v>2614</v>
      </c>
      <c r="P167" s="158"/>
      <c r="Q167" s="236" t="s">
        <v>2703</v>
      </c>
    </row>
    <row r="168" spans="1:17" s="119" customFormat="1" ht="18" hidden="1" x14ac:dyDescent="0.25">
      <c r="A168" s="137" t="str">
        <f>VLOOKUP(E168,'LISTADO ATM'!$A$2:$C$901,3,0)</f>
        <v>NORTE</v>
      </c>
      <c r="B168" s="139">
        <v>3336037678</v>
      </c>
      <c r="C168" s="94">
        <v>44466.443043981482</v>
      </c>
      <c r="D168" s="94" t="s">
        <v>2612</v>
      </c>
      <c r="E168" s="136">
        <v>304</v>
      </c>
      <c r="F168" s="137" t="str">
        <f>VLOOKUP(E168,VIP!$A$2:$O16324,2,0)</f>
        <v>DRBR304</v>
      </c>
      <c r="G168" s="137" t="str">
        <f>VLOOKUP(E168,'LISTADO ATM'!$A$2:$B$900,2,0)</f>
        <v xml:space="preserve">ATM Multicentro La Sirena Estrella Sadhala </v>
      </c>
      <c r="H168" s="137" t="str">
        <f>VLOOKUP(E168,VIP!$A$2:$O21285,7,FALSE)</f>
        <v>Si</v>
      </c>
      <c r="I168" s="137" t="str">
        <f>VLOOKUP(E168,VIP!$A$2:$O13250,8,FALSE)</f>
        <v>Si</v>
      </c>
      <c r="J168" s="137" t="str">
        <f>VLOOKUP(E168,VIP!$A$2:$O13200,8,FALSE)</f>
        <v>Si</v>
      </c>
      <c r="K168" s="137" t="str">
        <f>VLOOKUP(E168,VIP!$A$2:$O16774,6,0)</f>
        <v>NO</v>
      </c>
      <c r="L168" s="138" t="s">
        <v>2409</v>
      </c>
      <c r="M168" s="141" t="s">
        <v>2530</v>
      </c>
      <c r="N168" s="93" t="s">
        <v>2443</v>
      </c>
      <c r="O168" s="137" t="s">
        <v>2613</v>
      </c>
      <c r="P168" s="158"/>
      <c r="Q168" s="236" t="s">
        <v>2703</v>
      </c>
    </row>
    <row r="169" spans="1:17" s="119" customFormat="1" ht="18" hidden="1" x14ac:dyDescent="0.25">
      <c r="A169" s="137" t="str">
        <f>VLOOKUP(E169,'LISTADO ATM'!$A$2:$C$901,3,0)</f>
        <v>ESTE</v>
      </c>
      <c r="B169" s="139">
        <v>3336037843</v>
      </c>
      <c r="C169" s="94">
        <v>44466.484479166669</v>
      </c>
      <c r="D169" s="94" t="s">
        <v>2174</v>
      </c>
      <c r="E169" s="136">
        <v>289</v>
      </c>
      <c r="F169" s="137" t="str">
        <f>VLOOKUP(E169,VIP!$A$2:$O16323,2,0)</f>
        <v>DRBR910</v>
      </c>
      <c r="G169" s="137" t="str">
        <f>VLOOKUP(E169,'LISTADO ATM'!$A$2:$B$900,2,0)</f>
        <v>ATM Oficina Bávaro II</v>
      </c>
      <c r="H169" s="137" t="str">
        <f>VLOOKUP(E169,VIP!$A$2:$O21284,7,FALSE)</f>
        <v>Si</v>
      </c>
      <c r="I169" s="137" t="str">
        <f>VLOOKUP(E169,VIP!$A$2:$O13249,8,FALSE)</f>
        <v>Si</v>
      </c>
      <c r="J169" s="137" t="str">
        <f>VLOOKUP(E169,VIP!$A$2:$O13199,8,FALSE)</f>
        <v>Si</v>
      </c>
      <c r="K169" s="137" t="str">
        <f>VLOOKUP(E169,VIP!$A$2:$O16773,6,0)</f>
        <v>NO</v>
      </c>
      <c r="L169" s="138" t="s">
        <v>2626</v>
      </c>
      <c r="M169" s="141" t="s">
        <v>2530</v>
      </c>
      <c r="N169" s="93" t="s">
        <v>2443</v>
      </c>
      <c r="O169" s="137" t="s">
        <v>2445</v>
      </c>
      <c r="P169" s="158"/>
      <c r="Q169" s="236" t="s">
        <v>2703</v>
      </c>
    </row>
    <row r="170" spans="1:17" s="119" customFormat="1" ht="18" hidden="1" x14ac:dyDescent="0.25">
      <c r="A170" s="137" t="str">
        <f>VLOOKUP(E170,'LISTADO ATM'!$A$2:$C$901,3,0)</f>
        <v>NORTE</v>
      </c>
      <c r="B170" s="139">
        <v>3336037978</v>
      </c>
      <c r="C170" s="94">
        <v>44466.52107638889</v>
      </c>
      <c r="D170" s="94" t="s">
        <v>2174</v>
      </c>
      <c r="E170" s="136">
        <v>76</v>
      </c>
      <c r="F170" s="137" t="str">
        <f>VLOOKUP(E170,VIP!$A$2:$O16322,2,0)</f>
        <v>DRBR076</v>
      </c>
      <c r="G170" s="137" t="str">
        <f>VLOOKUP(E170,'LISTADO ATM'!$A$2:$B$900,2,0)</f>
        <v xml:space="preserve">ATM Casa Nelson (Puerto Plata) </v>
      </c>
      <c r="H170" s="137" t="str">
        <f>VLOOKUP(E170,VIP!$A$2:$O21283,7,FALSE)</f>
        <v>Si</v>
      </c>
      <c r="I170" s="137" t="str">
        <f>VLOOKUP(E170,VIP!$A$2:$O13248,8,FALSE)</f>
        <v>Si</v>
      </c>
      <c r="J170" s="137" t="str">
        <f>VLOOKUP(E170,VIP!$A$2:$O13198,8,FALSE)</f>
        <v>Si</v>
      </c>
      <c r="K170" s="137" t="str">
        <f>VLOOKUP(E170,VIP!$A$2:$O16772,6,0)</f>
        <v>NO</v>
      </c>
      <c r="L170" s="138" t="s">
        <v>2238</v>
      </c>
      <c r="M170" s="141" t="s">
        <v>2530</v>
      </c>
      <c r="N170" s="93" t="s">
        <v>2443</v>
      </c>
      <c r="O170" s="137" t="s">
        <v>2445</v>
      </c>
      <c r="P170" s="138"/>
      <c r="Q170" s="236" t="s">
        <v>2703</v>
      </c>
    </row>
    <row r="171" spans="1:17" s="119" customFormat="1" ht="18" x14ac:dyDescent="0.25">
      <c r="A171" s="137" t="str">
        <f>VLOOKUP(E171,'LISTADO ATM'!$A$2:$C$901,3,0)</f>
        <v>DISTRITO NACIONAL</v>
      </c>
      <c r="B171" s="139">
        <v>3336037988</v>
      </c>
      <c r="C171" s="94">
        <v>44466.525069444448</v>
      </c>
      <c r="D171" s="94" t="s">
        <v>2174</v>
      </c>
      <c r="E171" s="136">
        <v>35</v>
      </c>
      <c r="F171" s="137" t="str">
        <f>VLOOKUP(E171,VIP!$A$2:$O16321,2,0)</f>
        <v>DRBR035</v>
      </c>
      <c r="G171" s="137" t="str">
        <f>VLOOKUP(E171,'LISTADO ATM'!$A$2:$B$900,2,0)</f>
        <v xml:space="preserve">ATM Dirección General de Aduanas I </v>
      </c>
      <c r="H171" s="137" t="str">
        <f>VLOOKUP(E171,VIP!$A$2:$O21282,7,FALSE)</f>
        <v>Si</v>
      </c>
      <c r="I171" s="137" t="str">
        <f>VLOOKUP(E171,VIP!$A$2:$O13247,8,FALSE)</f>
        <v>Si</v>
      </c>
      <c r="J171" s="137" t="str">
        <f>VLOOKUP(E171,VIP!$A$2:$O13197,8,FALSE)</f>
        <v>Si</v>
      </c>
      <c r="K171" s="137" t="str">
        <f>VLOOKUP(E171,VIP!$A$2:$O16771,6,0)</f>
        <v>NO</v>
      </c>
      <c r="L171" s="138" t="s">
        <v>2212</v>
      </c>
      <c r="M171" s="93" t="s">
        <v>2437</v>
      </c>
      <c r="N171" s="93" t="s">
        <v>2443</v>
      </c>
      <c r="O171" s="137" t="s">
        <v>2445</v>
      </c>
      <c r="P171" s="138"/>
      <c r="Q171" s="93" t="s">
        <v>2212</v>
      </c>
    </row>
    <row r="172" spans="1:17" s="119" customFormat="1" ht="18" hidden="1" x14ac:dyDescent="0.25">
      <c r="A172" s="137" t="str">
        <f>VLOOKUP(E172,'LISTADO ATM'!$A$2:$C$901,3,0)</f>
        <v>SUR</v>
      </c>
      <c r="B172" s="139">
        <v>3336037991</v>
      </c>
      <c r="C172" s="94">
        <v>44466.52553240741</v>
      </c>
      <c r="D172" s="94" t="s">
        <v>2174</v>
      </c>
      <c r="E172" s="136">
        <v>134</v>
      </c>
      <c r="F172" s="137" t="str">
        <f>VLOOKUP(E172,VIP!$A$2:$O16320,2,0)</f>
        <v>DRBR134</v>
      </c>
      <c r="G172" s="137" t="str">
        <f>VLOOKUP(E172,'LISTADO ATM'!$A$2:$B$900,2,0)</f>
        <v xml:space="preserve">ATM Oficina San José de Ocoa </v>
      </c>
      <c r="H172" s="137" t="str">
        <f>VLOOKUP(E172,VIP!$A$2:$O21281,7,FALSE)</f>
        <v>Si</v>
      </c>
      <c r="I172" s="137" t="str">
        <f>VLOOKUP(E172,VIP!$A$2:$O13246,8,FALSE)</f>
        <v>Si</v>
      </c>
      <c r="J172" s="137" t="str">
        <f>VLOOKUP(E172,VIP!$A$2:$O13196,8,FALSE)</f>
        <v>Si</v>
      </c>
      <c r="K172" s="137" t="str">
        <f>VLOOKUP(E172,VIP!$A$2:$O16770,6,0)</f>
        <v>SI</v>
      </c>
      <c r="L172" s="138" t="s">
        <v>2212</v>
      </c>
      <c r="M172" s="141" t="s">
        <v>2530</v>
      </c>
      <c r="N172" s="93" t="s">
        <v>2443</v>
      </c>
      <c r="O172" s="137" t="s">
        <v>2445</v>
      </c>
      <c r="P172" s="138"/>
      <c r="Q172" s="236" t="s">
        <v>2703</v>
      </c>
    </row>
    <row r="173" spans="1:17" s="119" customFormat="1" ht="18" x14ac:dyDescent="0.25">
      <c r="A173" s="137" t="str">
        <f>VLOOKUP(E173,'LISTADO ATM'!$A$2:$C$901,3,0)</f>
        <v>DISTRITO NACIONAL</v>
      </c>
      <c r="B173" s="139">
        <v>3336037992</v>
      </c>
      <c r="C173" s="94">
        <v>44466.525902777779</v>
      </c>
      <c r="D173" s="94" t="s">
        <v>2174</v>
      </c>
      <c r="E173" s="136">
        <v>180</v>
      </c>
      <c r="F173" s="137" t="str">
        <f>VLOOKUP(E173,VIP!$A$2:$O16319,2,0)</f>
        <v>DRBR180</v>
      </c>
      <c r="G173" s="137" t="str">
        <f>VLOOKUP(E173,'LISTADO ATM'!$A$2:$B$900,2,0)</f>
        <v xml:space="preserve">ATM Megacentro II </v>
      </c>
      <c r="H173" s="137" t="str">
        <f>VLOOKUP(E173,VIP!$A$2:$O21280,7,FALSE)</f>
        <v>Si</v>
      </c>
      <c r="I173" s="137" t="str">
        <f>VLOOKUP(E173,VIP!$A$2:$O13245,8,FALSE)</f>
        <v>Si</v>
      </c>
      <c r="J173" s="137" t="str">
        <f>VLOOKUP(E173,VIP!$A$2:$O13195,8,FALSE)</f>
        <v>Si</v>
      </c>
      <c r="K173" s="137" t="str">
        <f>VLOOKUP(E173,VIP!$A$2:$O16769,6,0)</f>
        <v>SI</v>
      </c>
      <c r="L173" s="138" t="s">
        <v>2212</v>
      </c>
      <c r="M173" s="93" t="s">
        <v>2437</v>
      </c>
      <c r="N173" s="93" t="s">
        <v>2443</v>
      </c>
      <c r="O173" s="137" t="s">
        <v>2445</v>
      </c>
      <c r="P173" s="138"/>
      <c r="Q173" s="93" t="s">
        <v>2212</v>
      </c>
    </row>
    <row r="174" spans="1:17" s="119" customFormat="1" ht="18" x14ac:dyDescent="0.25">
      <c r="A174" s="137" t="str">
        <f>VLOOKUP(E174,'LISTADO ATM'!$A$2:$C$901,3,0)</f>
        <v>DISTRITO NACIONAL</v>
      </c>
      <c r="B174" s="139">
        <v>3336037995</v>
      </c>
      <c r="C174" s="94">
        <v>44466.526319444441</v>
      </c>
      <c r="D174" s="94" t="s">
        <v>2174</v>
      </c>
      <c r="E174" s="136">
        <v>225</v>
      </c>
      <c r="F174" s="137" t="str">
        <f>VLOOKUP(E174,VIP!$A$2:$O16318,2,0)</f>
        <v>DRBR225</v>
      </c>
      <c r="G174" s="137" t="str">
        <f>VLOOKUP(E174,'LISTADO ATM'!$A$2:$B$900,2,0)</f>
        <v xml:space="preserve">ATM S/M Nacional Arroyo Hondo </v>
      </c>
      <c r="H174" s="137" t="str">
        <f>VLOOKUP(E174,VIP!$A$2:$O21279,7,FALSE)</f>
        <v>Si</v>
      </c>
      <c r="I174" s="137" t="str">
        <f>VLOOKUP(E174,VIP!$A$2:$O13244,8,FALSE)</f>
        <v>Si</v>
      </c>
      <c r="J174" s="137" t="str">
        <f>VLOOKUP(E174,VIP!$A$2:$O13194,8,FALSE)</f>
        <v>Si</v>
      </c>
      <c r="K174" s="137" t="str">
        <f>VLOOKUP(E174,VIP!$A$2:$O16768,6,0)</f>
        <v>NO</v>
      </c>
      <c r="L174" s="138" t="s">
        <v>2212</v>
      </c>
      <c r="M174" s="93" t="s">
        <v>2437</v>
      </c>
      <c r="N174" s="93" t="s">
        <v>2443</v>
      </c>
      <c r="O174" s="137" t="s">
        <v>2445</v>
      </c>
      <c r="P174" s="138"/>
      <c r="Q174" s="93" t="s">
        <v>2212</v>
      </c>
    </row>
    <row r="175" spans="1:17" s="119" customFormat="1" ht="18" x14ac:dyDescent="0.25">
      <c r="A175" s="137" t="str">
        <f>VLOOKUP(E175,'LISTADO ATM'!$A$2:$C$901,3,0)</f>
        <v>DISTRITO NACIONAL</v>
      </c>
      <c r="B175" s="139">
        <v>3336037998</v>
      </c>
      <c r="C175" s="94">
        <v>44466.526759259257</v>
      </c>
      <c r="D175" s="94" t="s">
        <v>2174</v>
      </c>
      <c r="E175" s="136">
        <v>264</v>
      </c>
      <c r="F175" s="137" t="str">
        <f>VLOOKUP(E175,VIP!$A$2:$O16317,2,0)</f>
        <v>DRBR264</v>
      </c>
      <c r="G175" s="137" t="str">
        <f>VLOOKUP(E175,'LISTADO ATM'!$A$2:$B$900,2,0)</f>
        <v xml:space="preserve">ATM S/M Nacional Independencia </v>
      </c>
      <c r="H175" s="137" t="str">
        <f>VLOOKUP(E175,VIP!$A$2:$O21278,7,FALSE)</f>
        <v>Si</v>
      </c>
      <c r="I175" s="137" t="str">
        <f>VLOOKUP(E175,VIP!$A$2:$O13243,8,FALSE)</f>
        <v>Si</v>
      </c>
      <c r="J175" s="137" t="str">
        <f>VLOOKUP(E175,VIP!$A$2:$O13193,8,FALSE)</f>
        <v>Si</v>
      </c>
      <c r="K175" s="137" t="str">
        <f>VLOOKUP(E175,VIP!$A$2:$O16767,6,0)</f>
        <v>SI</v>
      </c>
      <c r="L175" s="138" t="s">
        <v>2212</v>
      </c>
      <c r="M175" s="93" t="s">
        <v>2437</v>
      </c>
      <c r="N175" s="93" t="s">
        <v>2443</v>
      </c>
      <c r="O175" s="137" t="s">
        <v>2445</v>
      </c>
      <c r="P175" s="138"/>
      <c r="Q175" s="93" t="s">
        <v>2212</v>
      </c>
    </row>
    <row r="176" spans="1:17" s="119" customFormat="1" ht="18" x14ac:dyDescent="0.25">
      <c r="A176" s="137" t="str">
        <f>VLOOKUP(E176,'LISTADO ATM'!$A$2:$C$901,3,0)</f>
        <v>DISTRITO NACIONAL</v>
      </c>
      <c r="B176" s="139">
        <v>3336038004</v>
      </c>
      <c r="C176" s="94">
        <v>44466.529432870368</v>
      </c>
      <c r="D176" s="94" t="s">
        <v>2174</v>
      </c>
      <c r="E176" s="136">
        <v>818</v>
      </c>
      <c r="F176" s="137" t="str">
        <f>VLOOKUP(E176,VIP!$A$2:$O16316,2,0)</f>
        <v>DRBR818</v>
      </c>
      <c r="G176" s="137" t="str">
        <f>VLOOKUP(E176,'LISTADO ATM'!$A$2:$B$900,2,0)</f>
        <v xml:space="preserve">ATM Juridicción Inmobiliaria </v>
      </c>
      <c r="H176" s="137" t="str">
        <f>VLOOKUP(E176,VIP!$A$2:$O21277,7,FALSE)</f>
        <v>No</v>
      </c>
      <c r="I176" s="137" t="str">
        <f>VLOOKUP(E176,VIP!$A$2:$O13242,8,FALSE)</f>
        <v>No</v>
      </c>
      <c r="J176" s="137" t="str">
        <f>VLOOKUP(E176,VIP!$A$2:$O13192,8,FALSE)</f>
        <v>No</v>
      </c>
      <c r="K176" s="137" t="str">
        <f>VLOOKUP(E176,VIP!$A$2:$O16766,6,0)</f>
        <v>NO</v>
      </c>
      <c r="L176" s="138" t="s">
        <v>2212</v>
      </c>
      <c r="M176" s="93" t="s">
        <v>2437</v>
      </c>
      <c r="N176" s="93" t="s">
        <v>2443</v>
      </c>
      <c r="O176" s="137" t="s">
        <v>2445</v>
      </c>
      <c r="P176" s="138"/>
      <c r="Q176" s="93" t="s">
        <v>2212</v>
      </c>
    </row>
    <row r="177" spans="1:17" s="119" customFormat="1" ht="18" x14ac:dyDescent="0.25">
      <c r="A177" s="137" t="str">
        <f>VLOOKUP(E177,'LISTADO ATM'!$A$2:$C$901,3,0)</f>
        <v>SUR</v>
      </c>
      <c r="B177" s="139">
        <v>3336038007</v>
      </c>
      <c r="C177" s="94">
        <v>44466.530046296299</v>
      </c>
      <c r="D177" s="94" t="s">
        <v>2174</v>
      </c>
      <c r="E177" s="136">
        <v>50</v>
      </c>
      <c r="F177" s="137" t="str">
        <f>VLOOKUP(E177,VIP!$A$2:$O16315,2,0)</f>
        <v>DRBR050</v>
      </c>
      <c r="G177" s="137" t="str">
        <f>VLOOKUP(E177,'LISTADO ATM'!$A$2:$B$900,2,0)</f>
        <v xml:space="preserve">ATM Oficina Padre Las Casas (Azua) </v>
      </c>
      <c r="H177" s="137" t="str">
        <f>VLOOKUP(E177,VIP!$A$2:$O21276,7,FALSE)</f>
        <v>Si</v>
      </c>
      <c r="I177" s="137" t="str">
        <f>VLOOKUP(E177,VIP!$A$2:$O13241,8,FALSE)</f>
        <v>Si</v>
      </c>
      <c r="J177" s="137" t="str">
        <f>VLOOKUP(E177,VIP!$A$2:$O13191,8,FALSE)</f>
        <v>Si</v>
      </c>
      <c r="K177" s="137" t="str">
        <f>VLOOKUP(E177,VIP!$A$2:$O16765,6,0)</f>
        <v>NO</v>
      </c>
      <c r="L177" s="138" t="s">
        <v>2212</v>
      </c>
      <c r="M177" s="93" t="s">
        <v>2437</v>
      </c>
      <c r="N177" s="93" t="s">
        <v>2443</v>
      </c>
      <c r="O177" s="137" t="s">
        <v>2445</v>
      </c>
      <c r="P177" s="138"/>
      <c r="Q177" s="93" t="s">
        <v>2212</v>
      </c>
    </row>
    <row r="178" spans="1:17" s="119" customFormat="1" ht="18" hidden="1" x14ac:dyDescent="0.25">
      <c r="A178" s="137" t="str">
        <f>VLOOKUP(E178,'LISTADO ATM'!$A$2:$C$901,3,0)</f>
        <v>ESTE</v>
      </c>
      <c r="B178" s="139">
        <v>3336038013</v>
      </c>
      <c r="C178" s="94">
        <v>44466.531377314815</v>
      </c>
      <c r="D178" s="94" t="s">
        <v>2174</v>
      </c>
      <c r="E178" s="136">
        <v>513</v>
      </c>
      <c r="F178" s="137" t="str">
        <f>VLOOKUP(E178,VIP!$A$2:$O16314,2,0)</f>
        <v>DRBR513</v>
      </c>
      <c r="G178" s="137" t="str">
        <f>VLOOKUP(E178,'LISTADO ATM'!$A$2:$B$900,2,0)</f>
        <v xml:space="preserve">ATM UNP Lagunas de Nisibón </v>
      </c>
      <c r="H178" s="137" t="str">
        <f>VLOOKUP(E178,VIP!$A$2:$O21275,7,FALSE)</f>
        <v>Si</v>
      </c>
      <c r="I178" s="137" t="str">
        <f>VLOOKUP(E178,VIP!$A$2:$O13240,8,FALSE)</f>
        <v>Si</v>
      </c>
      <c r="J178" s="137" t="str">
        <f>VLOOKUP(E178,VIP!$A$2:$O13190,8,FALSE)</f>
        <v>Si</v>
      </c>
      <c r="K178" s="137" t="str">
        <f>VLOOKUP(E178,VIP!$A$2:$O16764,6,0)</f>
        <v>NO</v>
      </c>
      <c r="L178" s="138" t="s">
        <v>2689</v>
      </c>
      <c r="M178" s="141" t="s">
        <v>2530</v>
      </c>
      <c r="N178" s="93" t="s">
        <v>2443</v>
      </c>
      <c r="O178" s="137" t="s">
        <v>2445</v>
      </c>
      <c r="P178" s="138"/>
      <c r="Q178" s="236" t="s">
        <v>2703</v>
      </c>
    </row>
    <row r="179" spans="1:17" s="119" customFormat="1" ht="18" hidden="1" x14ac:dyDescent="0.25">
      <c r="A179" s="137" t="str">
        <f>VLOOKUP(E179,'LISTADO ATM'!$A$2:$C$901,3,0)</f>
        <v>NORTE</v>
      </c>
      <c r="B179" s="139">
        <v>3336038020</v>
      </c>
      <c r="C179" s="94">
        <v>44466.53361111111</v>
      </c>
      <c r="D179" s="94" t="s">
        <v>2459</v>
      </c>
      <c r="E179" s="136">
        <v>395</v>
      </c>
      <c r="F179" s="137" t="str">
        <f>VLOOKUP(E179,VIP!$A$2:$O16313,2,0)</f>
        <v>DRBR395</v>
      </c>
      <c r="G179" s="137" t="str">
        <f>VLOOKUP(E179,'LISTADO ATM'!$A$2:$B$900,2,0)</f>
        <v xml:space="preserve">ATM UNP Sabana Iglesia </v>
      </c>
      <c r="H179" s="137" t="str">
        <f>VLOOKUP(E179,VIP!$A$2:$O21274,7,FALSE)</f>
        <v>Si</v>
      </c>
      <c r="I179" s="137" t="str">
        <f>VLOOKUP(E179,VIP!$A$2:$O13239,8,FALSE)</f>
        <v>Si</v>
      </c>
      <c r="J179" s="137" t="str">
        <f>VLOOKUP(E179,VIP!$A$2:$O13189,8,FALSE)</f>
        <v>Si</v>
      </c>
      <c r="K179" s="137" t="str">
        <f>VLOOKUP(E179,VIP!$A$2:$O16763,6,0)</f>
        <v>NO</v>
      </c>
      <c r="L179" s="138" t="s">
        <v>2625</v>
      </c>
      <c r="M179" s="141" t="s">
        <v>2530</v>
      </c>
      <c r="N179" s="93" t="s">
        <v>2443</v>
      </c>
      <c r="O179" s="137" t="s">
        <v>2614</v>
      </c>
      <c r="P179" s="138"/>
      <c r="Q179" s="236" t="s">
        <v>2703</v>
      </c>
    </row>
    <row r="180" spans="1:17" s="119" customFormat="1" ht="18" x14ac:dyDescent="0.25">
      <c r="A180" s="137" t="str">
        <f>VLOOKUP(E180,'LISTADO ATM'!$A$2:$C$901,3,0)</f>
        <v>DISTRITO NACIONAL</v>
      </c>
      <c r="B180" s="139">
        <v>3336038023</v>
      </c>
      <c r="C180" s="94">
        <v>44466.533993055556</v>
      </c>
      <c r="D180" s="94" t="s">
        <v>2174</v>
      </c>
      <c r="E180" s="136">
        <v>623</v>
      </c>
      <c r="F180" s="137" t="str">
        <f>VLOOKUP(E180,VIP!$A$2:$O16312,2,0)</f>
        <v>DRBR623</v>
      </c>
      <c r="G180" s="137" t="str">
        <f>VLOOKUP(E180,'LISTADO ATM'!$A$2:$B$900,2,0)</f>
        <v xml:space="preserve">ATM Operaciones Especiales (Manoguayabo) </v>
      </c>
      <c r="H180" s="137" t="str">
        <f>VLOOKUP(E180,VIP!$A$2:$O21273,7,FALSE)</f>
        <v>Si</v>
      </c>
      <c r="I180" s="137" t="str">
        <f>VLOOKUP(E180,VIP!$A$2:$O13238,8,FALSE)</f>
        <v>Si</v>
      </c>
      <c r="J180" s="137" t="str">
        <f>VLOOKUP(E180,VIP!$A$2:$O13188,8,FALSE)</f>
        <v>Si</v>
      </c>
      <c r="K180" s="137" t="str">
        <f>VLOOKUP(E180,VIP!$A$2:$O16762,6,0)</f>
        <v>No</v>
      </c>
      <c r="L180" s="138" t="s">
        <v>2212</v>
      </c>
      <c r="M180" s="93" t="s">
        <v>2437</v>
      </c>
      <c r="N180" s="93" t="s">
        <v>2443</v>
      </c>
      <c r="O180" s="137" t="s">
        <v>2445</v>
      </c>
      <c r="P180" s="138"/>
      <c r="Q180" s="93" t="s">
        <v>2212</v>
      </c>
    </row>
    <row r="181" spans="1:17" s="119" customFormat="1" ht="18" hidden="1" x14ac:dyDescent="0.25">
      <c r="A181" s="137" t="str">
        <f>VLOOKUP(E181,'LISTADO ATM'!$A$2:$C$901,3,0)</f>
        <v>ESTE</v>
      </c>
      <c r="B181" s="139">
        <v>3336038026</v>
      </c>
      <c r="C181" s="94">
        <v>44466.534328703703</v>
      </c>
      <c r="D181" s="94" t="s">
        <v>2459</v>
      </c>
      <c r="E181" s="136">
        <v>844</v>
      </c>
      <c r="F181" s="137" t="str">
        <f>VLOOKUP(E181,VIP!$A$2:$O16311,2,0)</f>
        <v>DRBR844</v>
      </c>
      <c r="G181" s="137" t="str">
        <f>VLOOKUP(E181,'LISTADO ATM'!$A$2:$B$900,2,0)</f>
        <v xml:space="preserve">ATM San Juan Shopping Center (Bávaro) </v>
      </c>
      <c r="H181" s="137" t="str">
        <f>VLOOKUP(E181,VIP!$A$2:$O21272,7,FALSE)</f>
        <v>Si</v>
      </c>
      <c r="I181" s="137" t="str">
        <f>VLOOKUP(E181,VIP!$A$2:$O13237,8,FALSE)</f>
        <v>Si</v>
      </c>
      <c r="J181" s="137" t="str">
        <f>VLOOKUP(E181,VIP!$A$2:$O13187,8,FALSE)</f>
        <v>Si</v>
      </c>
      <c r="K181" s="137" t="str">
        <f>VLOOKUP(E181,VIP!$A$2:$O16761,6,0)</f>
        <v>NO</v>
      </c>
      <c r="L181" s="138" t="s">
        <v>2625</v>
      </c>
      <c r="M181" s="141" t="s">
        <v>2530</v>
      </c>
      <c r="N181" s="93" t="s">
        <v>2443</v>
      </c>
      <c r="O181" s="137" t="s">
        <v>2614</v>
      </c>
      <c r="P181" s="138"/>
      <c r="Q181" s="236" t="s">
        <v>2703</v>
      </c>
    </row>
    <row r="182" spans="1:17" s="119" customFormat="1" ht="18" hidden="1" x14ac:dyDescent="0.25">
      <c r="A182" s="137" t="str">
        <f>VLOOKUP(E182,'LISTADO ATM'!$A$2:$C$901,3,0)</f>
        <v>NORTE</v>
      </c>
      <c r="B182" s="139">
        <v>3336038029</v>
      </c>
      <c r="C182" s="94">
        <v>44466.535312499997</v>
      </c>
      <c r="D182" s="94" t="s">
        <v>2174</v>
      </c>
      <c r="E182" s="136">
        <v>9</v>
      </c>
      <c r="F182" s="137" t="str">
        <f>VLOOKUP(E182,VIP!$A$2:$O16310,2,0)</f>
        <v>DRBR009</v>
      </c>
      <c r="G182" s="137" t="str">
        <f>VLOOKUP(E182,'LISTADO ATM'!$A$2:$B$900,2,0)</f>
        <v>ATM Hispañiola Fresh Fruit</v>
      </c>
      <c r="H182" s="137" t="str">
        <f>VLOOKUP(E182,VIP!$A$2:$O21271,7,FALSE)</f>
        <v>Si</v>
      </c>
      <c r="I182" s="137" t="str">
        <f>VLOOKUP(E182,VIP!$A$2:$O13236,8,FALSE)</f>
        <v>Si</v>
      </c>
      <c r="J182" s="137" t="str">
        <f>VLOOKUP(E182,VIP!$A$2:$O13186,8,FALSE)</f>
        <v>Si</v>
      </c>
      <c r="K182" s="137" t="str">
        <f>VLOOKUP(E182,VIP!$A$2:$O16760,6,0)</f>
        <v>NO</v>
      </c>
      <c r="L182" s="138" t="s">
        <v>2238</v>
      </c>
      <c r="M182" s="141" t="s">
        <v>2530</v>
      </c>
      <c r="N182" s="93" t="s">
        <v>2443</v>
      </c>
      <c r="O182" s="137" t="s">
        <v>2445</v>
      </c>
      <c r="P182" s="138"/>
      <c r="Q182" s="236" t="s">
        <v>2703</v>
      </c>
    </row>
    <row r="183" spans="1:17" s="119" customFormat="1" ht="18" hidden="1" x14ac:dyDescent="0.25">
      <c r="A183" s="137" t="str">
        <f>VLOOKUP(E183,'LISTADO ATM'!$A$2:$C$901,3,0)</f>
        <v>SUR</v>
      </c>
      <c r="B183" s="139">
        <v>3336038031</v>
      </c>
      <c r="C183" s="94">
        <v>44466.537581018521</v>
      </c>
      <c r="D183" s="94" t="s">
        <v>2175</v>
      </c>
      <c r="E183" s="136">
        <v>89</v>
      </c>
      <c r="F183" s="137" t="str">
        <f>VLOOKUP(E183,VIP!$A$2:$O16309,2,0)</f>
        <v>DRBR089</v>
      </c>
      <c r="G183" s="137" t="str">
        <f>VLOOKUP(E183,'LISTADO ATM'!$A$2:$B$900,2,0)</f>
        <v xml:space="preserve">ATM UNP El Cercado (San Juan) </v>
      </c>
      <c r="H183" s="137" t="str">
        <f>VLOOKUP(E183,VIP!$A$2:$O21270,7,FALSE)</f>
        <v>Si</v>
      </c>
      <c r="I183" s="137" t="str">
        <f>VLOOKUP(E183,VIP!$A$2:$O13235,8,FALSE)</f>
        <v>Si</v>
      </c>
      <c r="J183" s="137" t="str">
        <f>VLOOKUP(E183,VIP!$A$2:$O13185,8,FALSE)</f>
        <v>Si</v>
      </c>
      <c r="K183" s="137" t="str">
        <f>VLOOKUP(E183,VIP!$A$2:$O16759,6,0)</f>
        <v>NO</v>
      </c>
      <c r="L183" s="138" t="s">
        <v>2238</v>
      </c>
      <c r="M183" s="141" t="s">
        <v>2530</v>
      </c>
      <c r="N183" s="93" t="s">
        <v>2443</v>
      </c>
      <c r="O183" s="137" t="s">
        <v>2628</v>
      </c>
      <c r="P183" s="138"/>
      <c r="Q183" s="236" t="s">
        <v>2703</v>
      </c>
    </row>
    <row r="184" spans="1:17" s="119" customFormat="1" ht="18" x14ac:dyDescent="0.25">
      <c r="A184" s="137" t="str">
        <f>VLOOKUP(E184,'LISTADO ATM'!$A$2:$C$901,3,0)</f>
        <v>SUR</v>
      </c>
      <c r="B184" s="139">
        <v>3336038110</v>
      </c>
      <c r="C184" s="94">
        <v>44466.575868055559</v>
      </c>
      <c r="D184" s="94" t="s">
        <v>2459</v>
      </c>
      <c r="E184" s="136">
        <v>297</v>
      </c>
      <c r="F184" s="137" t="str">
        <f>VLOOKUP(E184,VIP!$A$2:$O16308,2,0)</f>
        <v>DRBR297</v>
      </c>
      <c r="G184" s="137" t="str">
        <f>VLOOKUP(E184,'LISTADO ATM'!$A$2:$B$900,2,0)</f>
        <v xml:space="preserve">ATM S/M Cadena Ocoa </v>
      </c>
      <c r="H184" s="137" t="str">
        <f>VLOOKUP(E184,VIP!$A$2:$O21269,7,FALSE)</f>
        <v>Si</v>
      </c>
      <c r="I184" s="137" t="str">
        <f>VLOOKUP(E184,VIP!$A$2:$O13234,8,FALSE)</f>
        <v>Si</v>
      </c>
      <c r="J184" s="137" t="str">
        <f>VLOOKUP(E184,VIP!$A$2:$O13184,8,FALSE)</f>
        <v>Si</v>
      </c>
      <c r="K184" s="137" t="str">
        <f>VLOOKUP(E184,VIP!$A$2:$O16758,6,0)</f>
        <v>NO</v>
      </c>
      <c r="L184" s="138" t="s">
        <v>2688</v>
      </c>
      <c r="M184" s="93" t="s">
        <v>2437</v>
      </c>
      <c r="N184" s="93" t="s">
        <v>2443</v>
      </c>
      <c r="O184" s="137" t="s">
        <v>2614</v>
      </c>
      <c r="P184" s="138"/>
      <c r="Q184" s="93" t="s">
        <v>2688</v>
      </c>
    </row>
    <row r="185" spans="1:17" s="119" customFormat="1" ht="18" hidden="1" x14ac:dyDescent="0.25">
      <c r="A185" s="137" t="str">
        <f>VLOOKUP(E185,'LISTADO ATM'!$A$2:$C$901,3,0)</f>
        <v>DISTRITO NACIONAL</v>
      </c>
      <c r="B185" s="139">
        <v>3336038117</v>
      </c>
      <c r="C185" s="94">
        <v>44466.578796296293</v>
      </c>
      <c r="D185" s="94" t="s">
        <v>2440</v>
      </c>
      <c r="E185" s="136">
        <v>958</v>
      </c>
      <c r="F185" s="137" t="str">
        <f>VLOOKUP(E185,VIP!$A$2:$O16307,2,0)</f>
        <v>DRBR958</v>
      </c>
      <c r="G185" s="137" t="str">
        <f>VLOOKUP(E185,'LISTADO ATM'!$A$2:$B$900,2,0)</f>
        <v xml:space="preserve">ATM Olé Aut. San Isidro </v>
      </c>
      <c r="H185" s="137" t="str">
        <f>VLOOKUP(E185,VIP!$A$2:$O21268,7,FALSE)</f>
        <v>Si</v>
      </c>
      <c r="I185" s="137" t="str">
        <f>VLOOKUP(E185,VIP!$A$2:$O13233,8,FALSE)</f>
        <v>Si</v>
      </c>
      <c r="J185" s="137" t="str">
        <f>VLOOKUP(E185,VIP!$A$2:$O13183,8,FALSE)</f>
        <v>Si</v>
      </c>
      <c r="K185" s="137" t="str">
        <f>VLOOKUP(E185,VIP!$A$2:$O16757,6,0)</f>
        <v>NO</v>
      </c>
      <c r="L185" s="138" t="s">
        <v>2682</v>
      </c>
      <c r="M185" s="141" t="s">
        <v>2530</v>
      </c>
      <c r="N185" s="93" t="s">
        <v>2443</v>
      </c>
      <c r="O185" s="137" t="s">
        <v>2444</v>
      </c>
      <c r="P185" s="138"/>
      <c r="Q185" s="236" t="s">
        <v>2703</v>
      </c>
    </row>
    <row r="186" spans="1:17" s="119" customFormat="1" ht="18" hidden="1" x14ac:dyDescent="0.25">
      <c r="A186" s="137" t="str">
        <f>VLOOKUP(E186,'LISTADO ATM'!$A$2:$C$901,3,0)</f>
        <v>NORTE</v>
      </c>
      <c r="B186" s="139">
        <v>3336038120</v>
      </c>
      <c r="C186" s="94">
        <v>44466.582858796297</v>
      </c>
      <c r="D186" s="94" t="s">
        <v>2174</v>
      </c>
      <c r="E186" s="136">
        <v>92</v>
      </c>
      <c r="F186" s="137" t="str">
        <f>VLOOKUP(E186,VIP!$A$2:$O16306,2,0)</f>
        <v>DRBR092</v>
      </c>
      <c r="G186" s="137" t="str">
        <f>VLOOKUP(E186,'LISTADO ATM'!$A$2:$B$900,2,0)</f>
        <v xml:space="preserve">ATM Oficina Salcedo </v>
      </c>
      <c r="H186" s="137" t="str">
        <f>VLOOKUP(E186,VIP!$A$2:$O21267,7,FALSE)</f>
        <v>Si</v>
      </c>
      <c r="I186" s="137" t="str">
        <f>VLOOKUP(E186,VIP!$A$2:$O13232,8,FALSE)</f>
        <v>Si</v>
      </c>
      <c r="J186" s="137" t="str">
        <f>VLOOKUP(E186,VIP!$A$2:$O13182,8,FALSE)</f>
        <v>Si</v>
      </c>
      <c r="K186" s="137" t="str">
        <f>VLOOKUP(E186,VIP!$A$2:$O16756,6,0)</f>
        <v>SI</v>
      </c>
      <c r="L186" s="138" t="s">
        <v>2212</v>
      </c>
      <c r="M186" s="141" t="s">
        <v>2530</v>
      </c>
      <c r="N186" s="93" t="s">
        <v>2443</v>
      </c>
      <c r="O186" s="137" t="s">
        <v>2445</v>
      </c>
      <c r="P186" s="138"/>
      <c r="Q186" s="236" t="s">
        <v>2703</v>
      </c>
    </row>
    <row r="187" spans="1:17" s="119" customFormat="1" ht="18" x14ac:dyDescent="0.25">
      <c r="A187" s="137" t="str">
        <f>VLOOKUP(E187,'LISTADO ATM'!$A$2:$C$901,3,0)</f>
        <v>ESTE</v>
      </c>
      <c r="B187" s="139">
        <v>3336038122</v>
      </c>
      <c r="C187" s="94">
        <v>44466.583356481482</v>
      </c>
      <c r="D187" s="94" t="s">
        <v>2459</v>
      </c>
      <c r="E187" s="136">
        <v>427</v>
      </c>
      <c r="F187" s="137" t="str">
        <f>VLOOKUP(E187,VIP!$A$2:$O16305,2,0)</f>
        <v>DRBR427</v>
      </c>
      <c r="G187" s="137" t="str">
        <f>VLOOKUP(E187,'LISTADO ATM'!$A$2:$B$900,2,0)</f>
        <v xml:space="preserve">ATM Almacenes Iberia (Hato Mayor) </v>
      </c>
      <c r="H187" s="137" t="str">
        <f>VLOOKUP(E187,VIP!$A$2:$O21266,7,FALSE)</f>
        <v>Si</v>
      </c>
      <c r="I187" s="137" t="str">
        <f>VLOOKUP(E187,VIP!$A$2:$O13231,8,FALSE)</f>
        <v>Si</v>
      </c>
      <c r="J187" s="137" t="str">
        <f>VLOOKUP(E187,VIP!$A$2:$O13181,8,FALSE)</f>
        <v>Si</v>
      </c>
      <c r="K187" s="137" t="str">
        <f>VLOOKUP(E187,VIP!$A$2:$O16755,6,0)</f>
        <v>NO</v>
      </c>
      <c r="L187" s="138" t="s">
        <v>2409</v>
      </c>
      <c r="M187" s="93" t="s">
        <v>2437</v>
      </c>
      <c r="N187" s="93" t="s">
        <v>2443</v>
      </c>
      <c r="O187" s="137" t="s">
        <v>2614</v>
      </c>
      <c r="P187" s="138"/>
      <c r="Q187" s="93" t="s">
        <v>2409</v>
      </c>
    </row>
    <row r="188" spans="1:17" s="119" customFormat="1" ht="18" hidden="1" x14ac:dyDescent="0.25">
      <c r="A188" s="137" t="str">
        <f>VLOOKUP(E188,'LISTADO ATM'!$A$2:$C$901,3,0)</f>
        <v>DISTRITO NACIONAL</v>
      </c>
      <c r="B188" s="139">
        <v>3336038123</v>
      </c>
      <c r="C188" s="94">
        <v>44466.58353009259</v>
      </c>
      <c r="D188" s="94" t="s">
        <v>2174</v>
      </c>
      <c r="E188" s="136">
        <v>308</v>
      </c>
      <c r="F188" s="137" t="str">
        <f>VLOOKUP(E188,VIP!$A$2:$O16304,2,0)</f>
        <v>DRBR308</v>
      </c>
      <c r="G188" s="137" t="str">
        <f>VLOOKUP(E188,'LISTADO ATM'!$A$2:$B$900,2,0)</f>
        <v>Ofic. Dual Blue Mall #1</v>
      </c>
      <c r="H188" s="137" t="str">
        <f>VLOOKUP(E188,VIP!$A$2:$O21265,7,FALSE)</f>
        <v>Si</v>
      </c>
      <c r="I188" s="137" t="str">
        <f>VLOOKUP(E188,VIP!$A$2:$O13230,8,FALSE)</f>
        <v>Si</v>
      </c>
      <c r="J188" s="137" t="str">
        <f>VLOOKUP(E188,VIP!$A$2:$O13180,8,FALSE)</f>
        <v>Si</v>
      </c>
      <c r="K188" s="137" t="str">
        <f>VLOOKUP(E188,VIP!$A$2:$O16754,6,0)</f>
        <v>SI</v>
      </c>
      <c r="L188" s="138" t="s">
        <v>2212</v>
      </c>
      <c r="M188" s="141" t="s">
        <v>2530</v>
      </c>
      <c r="N188" s="93" t="s">
        <v>2443</v>
      </c>
      <c r="O188" s="137" t="s">
        <v>2445</v>
      </c>
      <c r="P188" s="138"/>
      <c r="Q188" s="236" t="s">
        <v>2703</v>
      </c>
    </row>
    <row r="189" spans="1:17" s="119" customFormat="1" ht="18" x14ac:dyDescent="0.25">
      <c r="A189" s="137" t="str">
        <f>VLOOKUP(E189,'LISTADO ATM'!$A$2:$C$901,3,0)</f>
        <v>DISTRITO NACIONAL</v>
      </c>
      <c r="B189" s="139">
        <v>3336038129</v>
      </c>
      <c r="C189" s="94">
        <v>44466.585173611114</v>
      </c>
      <c r="D189" s="94" t="s">
        <v>2174</v>
      </c>
      <c r="E189" s="136">
        <v>336</v>
      </c>
      <c r="F189" s="137" t="str">
        <f>VLOOKUP(E189,VIP!$A$2:$O16303,2,0)</f>
        <v>DRBR336</v>
      </c>
      <c r="G189" s="137" t="str">
        <f>VLOOKUP(E189,'LISTADO ATM'!$A$2:$B$900,2,0)</f>
        <v>ATM Instituto Nacional de Cancer (incart)</v>
      </c>
      <c r="H189" s="137" t="str">
        <f>VLOOKUP(E189,VIP!$A$2:$O21264,7,FALSE)</f>
        <v>Si</v>
      </c>
      <c r="I189" s="137" t="str">
        <f>VLOOKUP(E189,VIP!$A$2:$O13229,8,FALSE)</f>
        <v>Si</v>
      </c>
      <c r="J189" s="137" t="str">
        <f>VLOOKUP(E189,VIP!$A$2:$O13179,8,FALSE)</f>
        <v>Si</v>
      </c>
      <c r="K189" s="137" t="str">
        <f>VLOOKUP(E189,VIP!$A$2:$O16753,6,0)</f>
        <v>NO</v>
      </c>
      <c r="L189" s="138" t="s">
        <v>2212</v>
      </c>
      <c r="M189" s="93" t="s">
        <v>2437</v>
      </c>
      <c r="N189" s="93" t="s">
        <v>2443</v>
      </c>
      <c r="O189" s="137" t="s">
        <v>2445</v>
      </c>
      <c r="P189" s="138"/>
      <c r="Q189" s="93" t="s">
        <v>2212</v>
      </c>
    </row>
    <row r="190" spans="1:17" s="119" customFormat="1" ht="18" x14ac:dyDescent="0.25">
      <c r="A190" s="137" t="str">
        <f>VLOOKUP(E190,'LISTADO ATM'!$A$2:$C$901,3,0)</f>
        <v>ESTE</v>
      </c>
      <c r="B190" s="139">
        <v>3336038130</v>
      </c>
      <c r="C190" s="94">
        <v>44466.585763888892</v>
      </c>
      <c r="D190" s="94" t="s">
        <v>2459</v>
      </c>
      <c r="E190" s="136">
        <v>429</v>
      </c>
      <c r="F190" s="137" t="str">
        <f>VLOOKUP(E190,VIP!$A$2:$O16302,2,0)</f>
        <v>DRBR429</v>
      </c>
      <c r="G190" s="137" t="str">
        <f>VLOOKUP(E190,'LISTADO ATM'!$A$2:$B$900,2,0)</f>
        <v xml:space="preserve">ATM Oficina Jumbo La Romana </v>
      </c>
      <c r="H190" s="137" t="str">
        <f>VLOOKUP(E190,VIP!$A$2:$O21263,7,FALSE)</f>
        <v>Si</v>
      </c>
      <c r="I190" s="137" t="str">
        <f>VLOOKUP(E190,VIP!$A$2:$O13228,8,FALSE)</f>
        <v>Si</v>
      </c>
      <c r="J190" s="137" t="str">
        <f>VLOOKUP(E190,VIP!$A$2:$O13178,8,FALSE)</f>
        <v>Si</v>
      </c>
      <c r="K190" s="137" t="str">
        <f>VLOOKUP(E190,VIP!$A$2:$O16752,6,0)</f>
        <v>NO</v>
      </c>
      <c r="L190" s="138" t="s">
        <v>2409</v>
      </c>
      <c r="M190" s="93" t="s">
        <v>2437</v>
      </c>
      <c r="N190" s="93" t="s">
        <v>2443</v>
      </c>
      <c r="O190" s="137" t="s">
        <v>2614</v>
      </c>
      <c r="P190" s="138"/>
      <c r="Q190" s="93" t="s">
        <v>2409</v>
      </c>
    </row>
    <row r="191" spans="1:17" s="119" customFormat="1" ht="18" hidden="1" x14ac:dyDescent="0.25">
      <c r="A191" s="137" t="str">
        <f>VLOOKUP(E191,'LISTADO ATM'!$A$2:$C$901,3,0)</f>
        <v>DISTRITO NACIONAL</v>
      </c>
      <c r="B191" s="139">
        <v>3336038131</v>
      </c>
      <c r="C191" s="94">
        <v>44466.585868055554</v>
      </c>
      <c r="D191" s="94" t="s">
        <v>2174</v>
      </c>
      <c r="E191" s="136">
        <v>586</v>
      </c>
      <c r="F191" s="137" t="str">
        <f>VLOOKUP(E191,VIP!$A$2:$O16301,2,0)</f>
        <v>DRBR01Q</v>
      </c>
      <c r="G191" s="137" t="str">
        <f>VLOOKUP(E191,'LISTADO ATM'!$A$2:$B$900,2,0)</f>
        <v xml:space="preserve">ATM Palacio de Justicia D.N. </v>
      </c>
      <c r="H191" s="137" t="str">
        <f>VLOOKUP(E191,VIP!$A$2:$O21262,7,FALSE)</f>
        <v>Si</v>
      </c>
      <c r="I191" s="137" t="str">
        <f>VLOOKUP(E191,VIP!$A$2:$O13227,8,FALSE)</f>
        <v>Si</v>
      </c>
      <c r="J191" s="137" t="str">
        <f>VLOOKUP(E191,VIP!$A$2:$O13177,8,FALSE)</f>
        <v>Si</v>
      </c>
      <c r="K191" s="137" t="str">
        <f>VLOOKUP(E191,VIP!$A$2:$O16751,6,0)</f>
        <v>NO</v>
      </c>
      <c r="L191" s="138" t="s">
        <v>2212</v>
      </c>
      <c r="M191" s="141" t="s">
        <v>2530</v>
      </c>
      <c r="N191" s="93" t="s">
        <v>2443</v>
      </c>
      <c r="O191" s="137" t="s">
        <v>2445</v>
      </c>
      <c r="P191" s="138"/>
      <c r="Q191" s="236" t="s">
        <v>2703</v>
      </c>
    </row>
    <row r="192" spans="1:17" s="119" customFormat="1" ht="18" x14ac:dyDescent="0.25">
      <c r="A192" s="137" t="str">
        <f>VLOOKUP(E192,'LISTADO ATM'!$A$2:$C$901,3,0)</f>
        <v>DISTRITO NACIONAL</v>
      </c>
      <c r="B192" s="139">
        <v>3336038136</v>
      </c>
      <c r="C192" s="94">
        <v>44466.587268518517</v>
      </c>
      <c r="D192" s="94" t="s">
        <v>2174</v>
      </c>
      <c r="E192" s="136">
        <v>976</v>
      </c>
      <c r="F192" s="137" t="str">
        <f>VLOOKUP(E192,VIP!$A$2:$O16300,2,0)</f>
        <v>DRBR24W</v>
      </c>
      <c r="G192" s="137" t="str">
        <f>VLOOKUP(E192,'LISTADO ATM'!$A$2:$B$900,2,0)</f>
        <v xml:space="preserve">ATM Oficina Diamond Plaza I </v>
      </c>
      <c r="H192" s="137" t="str">
        <f>VLOOKUP(E192,VIP!$A$2:$O21261,7,FALSE)</f>
        <v>Si</v>
      </c>
      <c r="I192" s="137" t="str">
        <f>VLOOKUP(E192,VIP!$A$2:$O13226,8,FALSE)</f>
        <v>Si</v>
      </c>
      <c r="J192" s="137" t="str">
        <f>VLOOKUP(E192,VIP!$A$2:$O13176,8,FALSE)</f>
        <v>Si</v>
      </c>
      <c r="K192" s="137" t="str">
        <f>VLOOKUP(E192,VIP!$A$2:$O16750,6,0)</f>
        <v>NO</v>
      </c>
      <c r="L192" s="138" t="s">
        <v>2455</v>
      </c>
      <c r="M192" s="93" t="s">
        <v>2437</v>
      </c>
      <c r="N192" s="93" t="s">
        <v>2443</v>
      </c>
      <c r="O192" s="137" t="s">
        <v>2445</v>
      </c>
      <c r="P192" s="138"/>
      <c r="Q192" s="93" t="s">
        <v>2455</v>
      </c>
    </row>
    <row r="193" spans="1:17" s="119" customFormat="1" ht="18" hidden="1" x14ac:dyDescent="0.25">
      <c r="A193" s="137" t="str">
        <f>VLOOKUP(E193,'LISTADO ATM'!$A$2:$C$901,3,0)</f>
        <v>DISTRITO NACIONAL</v>
      </c>
      <c r="B193" s="139">
        <v>3336038137</v>
      </c>
      <c r="C193" s="94">
        <v>44466.587326388886</v>
      </c>
      <c r="D193" s="94" t="s">
        <v>2440</v>
      </c>
      <c r="E193" s="136">
        <v>563</v>
      </c>
      <c r="F193" s="137" t="str">
        <f>VLOOKUP(E193,VIP!$A$2:$O16299,2,0)</f>
        <v>DRBR233</v>
      </c>
      <c r="G193" s="137" t="str">
        <f>VLOOKUP(E193,'LISTADO ATM'!$A$2:$B$900,2,0)</f>
        <v xml:space="preserve">ATM Base Aérea San Isidro </v>
      </c>
      <c r="H193" s="137" t="str">
        <f>VLOOKUP(E193,VIP!$A$2:$O21260,7,FALSE)</f>
        <v>Si</v>
      </c>
      <c r="I193" s="137" t="str">
        <f>VLOOKUP(E193,VIP!$A$2:$O13225,8,FALSE)</f>
        <v>Si</v>
      </c>
      <c r="J193" s="137" t="str">
        <f>VLOOKUP(E193,VIP!$A$2:$O13175,8,FALSE)</f>
        <v>Si</v>
      </c>
      <c r="K193" s="137" t="str">
        <f>VLOOKUP(E193,VIP!$A$2:$O16749,6,0)</f>
        <v>NO</v>
      </c>
      <c r="L193" s="138" t="s">
        <v>2409</v>
      </c>
      <c r="M193" s="141" t="s">
        <v>2530</v>
      </c>
      <c r="N193" s="93" t="s">
        <v>2443</v>
      </c>
      <c r="O193" s="137" t="s">
        <v>2444</v>
      </c>
      <c r="P193" s="138"/>
      <c r="Q193" s="236" t="s">
        <v>2703</v>
      </c>
    </row>
    <row r="194" spans="1:17" s="119" customFormat="1" ht="18" x14ac:dyDescent="0.25">
      <c r="A194" s="137" t="str">
        <f>VLOOKUP(E194,'LISTADO ATM'!$A$2:$C$901,3,0)</f>
        <v>ESTE</v>
      </c>
      <c r="B194" s="139">
        <v>3336038141</v>
      </c>
      <c r="C194" s="94">
        <v>44466.587858796294</v>
      </c>
      <c r="D194" s="94" t="s">
        <v>2174</v>
      </c>
      <c r="E194" s="136">
        <v>963</v>
      </c>
      <c r="F194" s="137" t="str">
        <f>VLOOKUP(E194,VIP!$A$2:$O16298,2,0)</f>
        <v>DRBR963</v>
      </c>
      <c r="G194" s="137" t="str">
        <f>VLOOKUP(E194,'LISTADO ATM'!$A$2:$B$900,2,0)</f>
        <v xml:space="preserve">ATM Multiplaza La Romana </v>
      </c>
      <c r="H194" s="137" t="str">
        <f>VLOOKUP(E194,VIP!$A$2:$O21259,7,FALSE)</f>
        <v>Si</v>
      </c>
      <c r="I194" s="137" t="str">
        <f>VLOOKUP(E194,VIP!$A$2:$O13224,8,FALSE)</f>
        <v>Si</v>
      </c>
      <c r="J194" s="137" t="str">
        <f>VLOOKUP(E194,VIP!$A$2:$O13174,8,FALSE)</f>
        <v>Si</v>
      </c>
      <c r="K194" s="137" t="str">
        <f>VLOOKUP(E194,VIP!$A$2:$O16748,6,0)</f>
        <v>NO</v>
      </c>
      <c r="L194" s="138" t="s">
        <v>2455</v>
      </c>
      <c r="M194" s="93" t="s">
        <v>2437</v>
      </c>
      <c r="N194" s="93" t="s">
        <v>2443</v>
      </c>
      <c r="O194" s="137" t="s">
        <v>2445</v>
      </c>
      <c r="P194" s="138"/>
      <c r="Q194" s="93" t="s">
        <v>2455</v>
      </c>
    </row>
    <row r="195" spans="1:17" s="119" customFormat="1" ht="18" x14ac:dyDescent="0.25">
      <c r="A195" s="137" t="str">
        <f>VLOOKUP(E195,'LISTADO ATM'!$A$2:$C$901,3,0)</f>
        <v>DISTRITO NACIONAL</v>
      </c>
      <c r="B195" s="139">
        <v>3336038143</v>
      </c>
      <c r="C195" s="94">
        <v>44466.588564814818</v>
      </c>
      <c r="D195" s="94" t="s">
        <v>2174</v>
      </c>
      <c r="E195" s="136">
        <v>951</v>
      </c>
      <c r="F195" s="137" t="str">
        <f>VLOOKUP(E195,VIP!$A$2:$O16297,2,0)</f>
        <v>DRBR203</v>
      </c>
      <c r="G195" s="137" t="str">
        <f>VLOOKUP(E195,'LISTADO ATM'!$A$2:$B$900,2,0)</f>
        <v xml:space="preserve">ATM Oficina Plaza Haché JFK </v>
      </c>
      <c r="H195" s="137" t="str">
        <f>VLOOKUP(E195,VIP!$A$2:$O21258,7,FALSE)</f>
        <v>Si</v>
      </c>
      <c r="I195" s="137" t="str">
        <f>VLOOKUP(E195,VIP!$A$2:$O13223,8,FALSE)</f>
        <v>Si</v>
      </c>
      <c r="J195" s="137" t="str">
        <f>VLOOKUP(E195,VIP!$A$2:$O13173,8,FALSE)</f>
        <v>Si</v>
      </c>
      <c r="K195" s="137" t="str">
        <f>VLOOKUP(E195,VIP!$A$2:$O16747,6,0)</f>
        <v>NO</v>
      </c>
      <c r="L195" s="138" t="s">
        <v>2455</v>
      </c>
      <c r="M195" s="93" t="s">
        <v>2437</v>
      </c>
      <c r="N195" s="93" t="s">
        <v>2443</v>
      </c>
      <c r="O195" s="137" t="s">
        <v>2445</v>
      </c>
      <c r="P195" s="138"/>
      <c r="Q195" s="93" t="s">
        <v>2455</v>
      </c>
    </row>
    <row r="196" spans="1:17" s="119" customFormat="1" ht="18" hidden="1" x14ac:dyDescent="0.25">
      <c r="A196" s="137" t="str">
        <f>VLOOKUP(E196,'LISTADO ATM'!$A$2:$C$901,3,0)</f>
        <v>NORTE</v>
      </c>
      <c r="B196" s="139">
        <v>3336038144</v>
      </c>
      <c r="C196" s="94">
        <v>44466.588726851849</v>
      </c>
      <c r="D196" s="94" t="s">
        <v>2459</v>
      </c>
      <c r="E196" s="136">
        <v>8</v>
      </c>
      <c r="F196" s="137" t="str">
        <f>VLOOKUP(E196,VIP!$A$2:$O16296,2,0)</f>
        <v>DRBR008</v>
      </c>
      <c r="G196" s="137" t="str">
        <f>VLOOKUP(E196,'LISTADO ATM'!$A$2:$B$900,2,0)</f>
        <v>ATM Autoservicio Yaque</v>
      </c>
      <c r="H196" s="137" t="str">
        <f>VLOOKUP(E196,VIP!$A$2:$O21257,7,FALSE)</f>
        <v>Si</v>
      </c>
      <c r="I196" s="137" t="str">
        <f>VLOOKUP(E196,VIP!$A$2:$O13222,8,FALSE)</f>
        <v>Si</v>
      </c>
      <c r="J196" s="137" t="str">
        <f>VLOOKUP(E196,VIP!$A$2:$O13172,8,FALSE)</f>
        <v>Si</v>
      </c>
      <c r="K196" s="137" t="str">
        <f>VLOOKUP(E196,VIP!$A$2:$O16746,6,0)</f>
        <v>NO</v>
      </c>
      <c r="L196" s="138" t="s">
        <v>2625</v>
      </c>
      <c r="M196" s="141" t="s">
        <v>2530</v>
      </c>
      <c r="N196" s="93" t="s">
        <v>2443</v>
      </c>
      <c r="O196" s="137" t="s">
        <v>2614</v>
      </c>
      <c r="P196" s="138"/>
      <c r="Q196" s="236" t="s">
        <v>2703</v>
      </c>
    </row>
    <row r="197" spans="1:17" s="119" customFormat="1" ht="18" hidden="1" x14ac:dyDescent="0.25">
      <c r="A197" s="137" t="str">
        <f>VLOOKUP(E197,'LISTADO ATM'!$A$2:$C$901,3,0)</f>
        <v>DISTRITO NACIONAL</v>
      </c>
      <c r="B197" s="139">
        <v>3336038149</v>
      </c>
      <c r="C197" s="94">
        <v>44466.589699074073</v>
      </c>
      <c r="D197" s="94" t="s">
        <v>2174</v>
      </c>
      <c r="E197" s="136">
        <v>85</v>
      </c>
      <c r="F197" s="137" t="str">
        <f>VLOOKUP(E197,VIP!$A$2:$O16295,2,0)</f>
        <v>DRBR085</v>
      </c>
      <c r="G197" s="137" t="str">
        <f>VLOOKUP(E197,'LISTADO ATM'!$A$2:$B$900,2,0)</f>
        <v xml:space="preserve">ATM Oficina San Isidro (Fuerza Aérea) </v>
      </c>
      <c r="H197" s="137" t="str">
        <f>VLOOKUP(E197,VIP!$A$2:$O21256,7,FALSE)</f>
        <v>Si</v>
      </c>
      <c r="I197" s="137" t="str">
        <f>VLOOKUP(E197,VIP!$A$2:$O13221,8,FALSE)</f>
        <v>Si</v>
      </c>
      <c r="J197" s="137" t="str">
        <f>VLOOKUP(E197,VIP!$A$2:$O13171,8,FALSE)</f>
        <v>Si</v>
      </c>
      <c r="K197" s="137" t="str">
        <f>VLOOKUP(E197,VIP!$A$2:$O16745,6,0)</f>
        <v>NO</v>
      </c>
      <c r="L197" s="138" t="s">
        <v>2455</v>
      </c>
      <c r="M197" s="141" t="s">
        <v>2530</v>
      </c>
      <c r="N197" s="93" t="s">
        <v>2443</v>
      </c>
      <c r="O197" s="137" t="s">
        <v>2445</v>
      </c>
      <c r="P197" s="138"/>
      <c r="Q197" s="236" t="s">
        <v>2703</v>
      </c>
    </row>
    <row r="198" spans="1:17" s="119" customFormat="1" ht="18" hidden="1" x14ac:dyDescent="0.25">
      <c r="A198" s="137" t="str">
        <f>VLOOKUP(E198,'LISTADO ATM'!$A$2:$C$901,3,0)</f>
        <v>ESTE</v>
      </c>
      <c r="B198" s="139">
        <v>3336038153</v>
      </c>
      <c r="C198" s="94">
        <v>44466.591145833336</v>
      </c>
      <c r="D198" s="94" t="s">
        <v>2174</v>
      </c>
      <c r="E198" s="136">
        <v>104</v>
      </c>
      <c r="F198" s="137" t="str">
        <f>VLOOKUP(E198,VIP!$A$2:$O16294,2,0)</f>
        <v>DRBR104</v>
      </c>
      <c r="G198" s="137" t="str">
        <f>VLOOKUP(E198,'LISTADO ATM'!$A$2:$B$900,2,0)</f>
        <v xml:space="preserve">ATM Jumbo Higuey </v>
      </c>
      <c r="H198" s="137" t="str">
        <f>VLOOKUP(E198,VIP!$A$2:$O21255,7,FALSE)</f>
        <v>Si</v>
      </c>
      <c r="I198" s="137" t="str">
        <f>VLOOKUP(E198,VIP!$A$2:$O13220,8,FALSE)</f>
        <v>Si</v>
      </c>
      <c r="J198" s="137" t="str">
        <f>VLOOKUP(E198,VIP!$A$2:$O13170,8,FALSE)</f>
        <v>Si</v>
      </c>
      <c r="K198" s="137" t="str">
        <f>VLOOKUP(E198,VIP!$A$2:$O16744,6,0)</f>
        <v>NO</v>
      </c>
      <c r="L198" s="138" t="s">
        <v>2455</v>
      </c>
      <c r="M198" s="141" t="s">
        <v>2530</v>
      </c>
      <c r="N198" s="93" t="s">
        <v>2443</v>
      </c>
      <c r="O198" s="137" t="s">
        <v>2445</v>
      </c>
      <c r="P198" s="138"/>
      <c r="Q198" s="236" t="s">
        <v>2703</v>
      </c>
    </row>
    <row r="199" spans="1:17" s="119" customFormat="1" ht="18" x14ac:dyDescent="0.25">
      <c r="A199" s="137" t="str">
        <f>VLOOKUP(E199,'LISTADO ATM'!$A$2:$C$901,3,0)</f>
        <v>DISTRITO NACIONAL</v>
      </c>
      <c r="B199" s="139">
        <v>3336038156</v>
      </c>
      <c r="C199" s="94">
        <v>44466.591990740744</v>
      </c>
      <c r="D199" s="94" t="s">
        <v>2174</v>
      </c>
      <c r="E199" s="136">
        <v>281</v>
      </c>
      <c r="F199" s="137" t="str">
        <f>VLOOKUP(E199,VIP!$A$2:$O16293,2,0)</f>
        <v>DRBR737</v>
      </c>
      <c r="G199" s="137" t="str">
        <f>VLOOKUP(E199,'LISTADO ATM'!$A$2:$B$900,2,0)</f>
        <v xml:space="preserve">ATM S/M Pola Independencia </v>
      </c>
      <c r="H199" s="137" t="str">
        <f>VLOOKUP(E199,VIP!$A$2:$O21254,7,FALSE)</f>
        <v>Si</v>
      </c>
      <c r="I199" s="137" t="str">
        <f>VLOOKUP(E199,VIP!$A$2:$O13219,8,FALSE)</f>
        <v>Si</v>
      </c>
      <c r="J199" s="137" t="str">
        <f>VLOOKUP(E199,VIP!$A$2:$O13169,8,FALSE)</f>
        <v>Si</v>
      </c>
      <c r="K199" s="137" t="str">
        <f>VLOOKUP(E199,VIP!$A$2:$O16743,6,0)</f>
        <v>NO</v>
      </c>
      <c r="L199" s="138" t="s">
        <v>2455</v>
      </c>
      <c r="M199" s="93" t="s">
        <v>2437</v>
      </c>
      <c r="N199" s="93" t="s">
        <v>2443</v>
      </c>
      <c r="O199" s="137" t="s">
        <v>2445</v>
      </c>
      <c r="P199" s="138"/>
      <c r="Q199" s="93" t="s">
        <v>2455</v>
      </c>
    </row>
    <row r="200" spans="1:17" s="119" customFormat="1" ht="18" hidden="1" x14ac:dyDescent="0.25">
      <c r="A200" s="137" t="str">
        <f>VLOOKUP(E200,'LISTADO ATM'!$A$2:$C$901,3,0)</f>
        <v>DISTRITO NACIONAL</v>
      </c>
      <c r="B200" s="139">
        <v>3336038158</v>
      </c>
      <c r="C200" s="94">
        <v>44466.593229166669</v>
      </c>
      <c r="D200" s="94" t="s">
        <v>2174</v>
      </c>
      <c r="E200" s="136">
        <v>490</v>
      </c>
      <c r="F200" s="137" t="str">
        <f>VLOOKUP(E200,VIP!$A$2:$O16291,2,0)</f>
        <v>DRBR490</v>
      </c>
      <c r="G200" s="137" t="str">
        <f>VLOOKUP(E200,'LISTADO ATM'!$A$2:$B$900,2,0)</f>
        <v xml:space="preserve">ATM Hospital Ney Arias Lora </v>
      </c>
      <c r="H200" s="137" t="str">
        <f>VLOOKUP(E200,VIP!$A$2:$O21252,7,FALSE)</f>
        <v>Si</v>
      </c>
      <c r="I200" s="137" t="str">
        <f>VLOOKUP(E200,VIP!$A$2:$O13217,8,FALSE)</f>
        <v>Si</v>
      </c>
      <c r="J200" s="137" t="str">
        <f>VLOOKUP(E200,VIP!$A$2:$O13167,8,FALSE)</f>
        <v>Si</v>
      </c>
      <c r="K200" s="137" t="str">
        <f>VLOOKUP(E200,VIP!$A$2:$O16741,6,0)</f>
        <v>NO</v>
      </c>
      <c r="L200" s="138" t="s">
        <v>2455</v>
      </c>
      <c r="M200" s="141" t="s">
        <v>2530</v>
      </c>
      <c r="N200" s="93" t="s">
        <v>2443</v>
      </c>
      <c r="O200" s="137" t="s">
        <v>2445</v>
      </c>
      <c r="P200" s="138"/>
      <c r="Q200" s="236" t="s">
        <v>2703</v>
      </c>
    </row>
    <row r="201" spans="1:17" s="119" customFormat="1" ht="18" x14ac:dyDescent="0.25">
      <c r="A201" s="137" t="str">
        <f>VLOOKUP(E201,'LISTADO ATM'!$A$2:$C$901,3,0)</f>
        <v>SUR</v>
      </c>
      <c r="B201" s="139">
        <v>3336038160</v>
      </c>
      <c r="C201" s="94">
        <v>44466.593807870369</v>
      </c>
      <c r="D201" s="94" t="s">
        <v>2174</v>
      </c>
      <c r="E201" s="136">
        <v>584</v>
      </c>
      <c r="F201" s="137" t="str">
        <f>VLOOKUP(E201,VIP!$A$2:$O16290,2,0)</f>
        <v>DRBR404</v>
      </c>
      <c r="G201" s="137" t="str">
        <f>VLOOKUP(E201,'LISTADO ATM'!$A$2:$B$900,2,0)</f>
        <v xml:space="preserve">ATM Oficina San Cristóbal I </v>
      </c>
      <c r="H201" s="137" t="str">
        <f>VLOOKUP(E201,VIP!$A$2:$O21251,7,FALSE)</f>
        <v>Si</v>
      </c>
      <c r="I201" s="137" t="str">
        <f>VLOOKUP(E201,VIP!$A$2:$O13216,8,FALSE)</f>
        <v>Si</v>
      </c>
      <c r="J201" s="137" t="str">
        <f>VLOOKUP(E201,VIP!$A$2:$O13166,8,FALSE)</f>
        <v>Si</v>
      </c>
      <c r="K201" s="137" t="str">
        <f>VLOOKUP(E201,VIP!$A$2:$O16740,6,0)</f>
        <v>SI</v>
      </c>
      <c r="L201" s="138" t="s">
        <v>2687</v>
      </c>
      <c r="M201" s="93" t="s">
        <v>2437</v>
      </c>
      <c r="N201" s="93" t="s">
        <v>2443</v>
      </c>
      <c r="O201" s="137" t="s">
        <v>2445</v>
      </c>
      <c r="P201" s="138"/>
      <c r="Q201" s="93" t="s">
        <v>2687</v>
      </c>
    </row>
    <row r="202" spans="1:17" s="119" customFormat="1" ht="18" hidden="1" x14ac:dyDescent="0.25">
      <c r="A202" s="137" t="str">
        <f>VLOOKUP(E202,'LISTADO ATM'!$A$2:$C$901,3,0)</f>
        <v>NORTE</v>
      </c>
      <c r="B202" s="139">
        <v>3336038210</v>
      </c>
      <c r="C202" s="94">
        <v>44466.610648148147</v>
      </c>
      <c r="D202" s="94" t="s">
        <v>2174</v>
      </c>
      <c r="E202" s="136">
        <v>151</v>
      </c>
      <c r="F202" s="137" t="str">
        <f>VLOOKUP(E202,VIP!$A$2:$O16289,2,0)</f>
        <v>DRBR151</v>
      </c>
      <c r="G202" s="137" t="str">
        <f>VLOOKUP(E202,'LISTADO ATM'!$A$2:$B$900,2,0)</f>
        <v xml:space="preserve">ATM Oficina Nagua </v>
      </c>
      <c r="H202" s="137" t="str">
        <f>VLOOKUP(E202,VIP!$A$2:$O21250,7,FALSE)</f>
        <v>Si</v>
      </c>
      <c r="I202" s="137" t="str">
        <f>VLOOKUP(E202,VIP!$A$2:$O13215,8,FALSE)</f>
        <v>Si</v>
      </c>
      <c r="J202" s="137" t="str">
        <f>VLOOKUP(E202,VIP!$A$2:$O13165,8,FALSE)</f>
        <v>Si</v>
      </c>
      <c r="K202" s="137" t="str">
        <f>VLOOKUP(E202,VIP!$A$2:$O16739,6,0)</f>
        <v>SI</v>
      </c>
      <c r="L202" s="138" t="s">
        <v>2686</v>
      </c>
      <c r="M202" s="141" t="s">
        <v>2530</v>
      </c>
      <c r="N202" s="93" t="s">
        <v>2443</v>
      </c>
      <c r="O202" s="137" t="s">
        <v>2628</v>
      </c>
      <c r="P202" s="138"/>
      <c r="Q202" s="236" t="s">
        <v>2703</v>
      </c>
    </row>
    <row r="203" spans="1:17" s="119" customFormat="1" ht="18" x14ac:dyDescent="0.25">
      <c r="A203" s="137" t="str">
        <f>VLOOKUP(E203,'LISTADO ATM'!$A$2:$C$901,3,0)</f>
        <v>DISTRITO NACIONAL</v>
      </c>
      <c r="B203" s="139" t="s">
        <v>2694</v>
      </c>
      <c r="C203" s="94">
        <v>44466.619085648148</v>
      </c>
      <c r="D203" s="94" t="s">
        <v>2459</v>
      </c>
      <c r="E203" s="136">
        <v>327</v>
      </c>
      <c r="F203" s="137" t="str">
        <f>VLOOKUP(E203,VIP!$A$2:$O16328,2,0)</f>
        <v>DRBR327</v>
      </c>
      <c r="G203" s="137" t="str">
        <f>VLOOKUP(E203,'LISTADO ATM'!$A$2:$B$900,2,0)</f>
        <v xml:space="preserve">ATM UNP CCN (Nacional 27 de Febrero) </v>
      </c>
      <c r="H203" s="137" t="str">
        <f>VLOOKUP(E203,VIP!$A$2:$O21289,7,FALSE)</f>
        <v>Si</v>
      </c>
      <c r="I203" s="137" t="str">
        <f>VLOOKUP(E203,VIP!$A$2:$O13254,8,FALSE)</f>
        <v>Si</v>
      </c>
      <c r="J203" s="137" t="str">
        <f>VLOOKUP(E203,VIP!$A$2:$O13204,8,FALSE)</f>
        <v>Si</v>
      </c>
      <c r="K203" s="137" t="str">
        <f>VLOOKUP(E203,VIP!$A$2:$O16778,6,0)</f>
        <v>NO</v>
      </c>
      <c r="L203" s="138" t="s">
        <v>2690</v>
      </c>
      <c r="M203" s="93" t="s">
        <v>2437</v>
      </c>
      <c r="N203" s="93" t="s">
        <v>2635</v>
      </c>
      <c r="O203" s="137" t="s">
        <v>2691</v>
      </c>
      <c r="P203" s="141" t="s">
        <v>2693</v>
      </c>
      <c r="Q203" s="142">
        <v>44466.611805555556</v>
      </c>
    </row>
    <row r="204" spans="1:17" s="119" customFormat="1" ht="18" x14ac:dyDescent="0.25">
      <c r="A204" s="137" t="str">
        <f>VLOOKUP(E204,'LISTADO ATM'!$A$2:$C$901,3,0)</f>
        <v>DISTRITO NACIONAL</v>
      </c>
      <c r="B204" s="139">
        <v>3336038247</v>
      </c>
      <c r="C204" s="94">
        <v>44466.621828703705</v>
      </c>
      <c r="D204" s="94" t="s">
        <v>2440</v>
      </c>
      <c r="E204" s="136">
        <v>655</v>
      </c>
      <c r="F204" s="137" t="str">
        <f>VLOOKUP(E204,VIP!$A$2:$O16288,2,0)</f>
        <v>DRBR655</v>
      </c>
      <c r="G204" s="137" t="str">
        <f>VLOOKUP(E204,'LISTADO ATM'!$A$2:$B$900,2,0)</f>
        <v>ATM Farmacia Sandra</v>
      </c>
      <c r="H204" s="137" t="str">
        <f>VLOOKUP(E204,VIP!$A$2:$O21249,7,FALSE)</f>
        <v>Si</v>
      </c>
      <c r="I204" s="137" t="str">
        <f>VLOOKUP(E204,VIP!$A$2:$O13214,8,FALSE)</f>
        <v>Si</v>
      </c>
      <c r="J204" s="137" t="str">
        <f>VLOOKUP(E204,VIP!$A$2:$O13164,8,FALSE)</f>
        <v>Si</v>
      </c>
      <c r="K204" s="137" t="str">
        <f>VLOOKUP(E204,VIP!$A$2:$O16738,6,0)</f>
        <v>NO</v>
      </c>
      <c r="L204" s="138" t="s">
        <v>2409</v>
      </c>
      <c r="M204" s="93" t="s">
        <v>2437</v>
      </c>
      <c r="N204" s="93" t="s">
        <v>2443</v>
      </c>
      <c r="O204" s="137" t="s">
        <v>2444</v>
      </c>
      <c r="P204" s="138"/>
      <c r="Q204" s="93" t="s">
        <v>2409</v>
      </c>
    </row>
    <row r="205" spans="1:17" s="119" customFormat="1" ht="18" x14ac:dyDescent="0.25">
      <c r="A205" s="137" t="str">
        <f>VLOOKUP(E205,'LISTADO ATM'!$A$2:$C$901,3,0)</f>
        <v>NORTE</v>
      </c>
      <c r="B205" s="139">
        <v>3336038259</v>
      </c>
      <c r="C205" s="94">
        <v>44466.626388888886</v>
      </c>
      <c r="D205" s="94" t="s">
        <v>2175</v>
      </c>
      <c r="E205" s="136">
        <v>64</v>
      </c>
      <c r="F205" s="137" t="str">
        <f>VLOOKUP(E205,VIP!$A$2:$O16287,2,0)</f>
        <v>DRBR064</v>
      </c>
      <c r="G205" s="137" t="str">
        <f>VLOOKUP(E205,'LISTADO ATM'!$A$2:$B$900,2,0)</f>
        <v xml:space="preserve">ATM COOPALINA (Cotuí) </v>
      </c>
      <c r="H205" s="137" t="str">
        <f>VLOOKUP(E205,VIP!$A$2:$O21248,7,FALSE)</f>
        <v>Si</v>
      </c>
      <c r="I205" s="137" t="str">
        <f>VLOOKUP(E205,VIP!$A$2:$O13213,8,FALSE)</f>
        <v>Si</v>
      </c>
      <c r="J205" s="137" t="str">
        <f>VLOOKUP(E205,VIP!$A$2:$O13163,8,FALSE)</f>
        <v>Si</v>
      </c>
      <c r="K205" s="137" t="str">
        <f>VLOOKUP(E205,VIP!$A$2:$O16737,6,0)</f>
        <v>NO</v>
      </c>
      <c r="L205" s="138" t="s">
        <v>2238</v>
      </c>
      <c r="M205" s="93" t="s">
        <v>2437</v>
      </c>
      <c r="N205" s="93" t="s">
        <v>2443</v>
      </c>
      <c r="O205" s="137" t="s">
        <v>2628</v>
      </c>
      <c r="P205" s="138"/>
      <c r="Q205" s="93" t="s">
        <v>2238</v>
      </c>
    </row>
    <row r="206" spans="1:17" ht="18" x14ac:dyDescent="0.25">
      <c r="A206" s="145" t="str">
        <f>VLOOKUP(E206,'LISTADO ATM'!$A$2:$C$901,3,0)</f>
        <v>DISTRITO NACIONAL</v>
      </c>
      <c r="B206" s="159" t="s">
        <v>2704</v>
      </c>
      <c r="C206" s="94">
        <v>44466.629849537036</v>
      </c>
      <c r="D206" s="94" t="s">
        <v>2174</v>
      </c>
      <c r="E206" s="143">
        <v>628</v>
      </c>
      <c r="F206" s="145" t="str">
        <f>VLOOKUP(E206,VIP!$A$2:$O16288,2,0)</f>
        <v>DRBR086</v>
      </c>
      <c r="G206" s="145" t="str">
        <f>VLOOKUP(E206,'LISTADO ATM'!$A$2:$B$900,2,0)</f>
        <v xml:space="preserve">ATM Autobanco San Isidro </v>
      </c>
      <c r="H206" s="145" t="str">
        <f>VLOOKUP(E206,VIP!$A$2:$O21249,7,FALSE)</f>
        <v>Si</v>
      </c>
      <c r="I206" s="145" t="str">
        <f>VLOOKUP(E206,VIP!$A$2:$O13214,8,FALSE)</f>
        <v>Si</v>
      </c>
      <c r="J206" s="145" t="str">
        <f>VLOOKUP(E206,VIP!$A$2:$O13164,8,FALSE)</f>
        <v>Si</v>
      </c>
      <c r="K206" s="145" t="str">
        <f>VLOOKUP(E206,VIP!$A$2:$O16738,6,0)</f>
        <v>SI</v>
      </c>
      <c r="L206" s="158" t="s">
        <v>2238</v>
      </c>
      <c r="M206" s="93" t="s">
        <v>2437</v>
      </c>
      <c r="N206" s="93" t="s">
        <v>2443</v>
      </c>
      <c r="O206" s="145" t="s">
        <v>2445</v>
      </c>
      <c r="P206" s="158"/>
      <c r="Q206" s="93" t="s">
        <v>2238</v>
      </c>
    </row>
    <row r="207" spans="1:17" ht="18" x14ac:dyDescent="0.25">
      <c r="A207" s="145" t="str">
        <f>VLOOKUP(E207,'LISTADO ATM'!$A$2:$C$901,3,0)</f>
        <v>DISTRITO NACIONAL</v>
      </c>
      <c r="B207" s="159" t="s">
        <v>2705</v>
      </c>
      <c r="C207" s="94">
        <v>44466.633750000001</v>
      </c>
      <c r="D207" s="94" t="s">
        <v>2459</v>
      </c>
      <c r="E207" s="143">
        <v>37</v>
      </c>
      <c r="F207" s="145" t="str">
        <f>VLOOKUP(E207,VIP!$A$2:$O16289,2,0)</f>
        <v>DRBR037</v>
      </c>
      <c r="G207" s="145" t="str">
        <f>VLOOKUP(E207,'LISTADO ATM'!$A$2:$B$900,2,0)</f>
        <v xml:space="preserve">ATM Oficina Villa Mella </v>
      </c>
      <c r="H207" s="145" t="str">
        <f>VLOOKUP(E207,VIP!$A$2:$O21250,7,FALSE)</f>
        <v>Si</v>
      </c>
      <c r="I207" s="145" t="str">
        <f>VLOOKUP(E207,VIP!$A$2:$O13215,8,FALSE)</f>
        <v>Si</v>
      </c>
      <c r="J207" s="145" t="str">
        <f>VLOOKUP(E207,VIP!$A$2:$O13165,8,FALSE)</f>
        <v>Si</v>
      </c>
      <c r="K207" s="145" t="str">
        <f>VLOOKUP(E207,VIP!$A$2:$O16739,6,0)</f>
        <v>SI</v>
      </c>
      <c r="L207" s="158" t="s">
        <v>2736</v>
      </c>
      <c r="M207" s="93" t="s">
        <v>2437</v>
      </c>
      <c r="N207" s="93" t="s">
        <v>2443</v>
      </c>
      <c r="O207" s="145" t="s">
        <v>2614</v>
      </c>
      <c r="P207" s="158"/>
      <c r="Q207" s="93" t="s">
        <v>2736</v>
      </c>
    </row>
    <row r="208" spans="1:17" ht="18" x14ac:dyDescent="0.25">
      <c r="A208" s="145" t="str">
        <f>VLOOKUP(E208,'LISTADO ATM'!$A$2:$C$901,3,0)</f>
        <v>DISTRITO NACIONAL</v>
      </c>
      <c r="B208" s="159" t="s">
        <v>2706</v>
      </c>
      <c r="C208" s="94">
        <v>44466.661956018521</v>
      </c>
      <c r="D208" s="94" t="s">
        <v>2174</v>
      </c>
      <c r="E208" s="143">
        <v>194</v>
      </c>
      <c r="F208" s="145" t="str">
        <f>VLOOKUP(E208,VIP!$A$2:$O16290,2,0)</f>
        <v>DRBR194</v>
      </c>
      <c r="G208" s="145" t="str">
        <f>VLOOKUP(E208,'LISTADO ATM'!$A$2:$B$900,2,0)</f>
        <v xml:space="preserve">ATM UNP Pantoja </v>
      </c>
      <c r="H208" s="145" t="str">
        <f>VLOOKUP(E208,VIP!$A$2:$O21251,7,FALSE)</f>
        <v>Si</v>
      </c>
      <c r="I208" s="145" t="str">
        <f>VLOOKUP(E208,VIP!$A$2:$O13216,8,FALSE)</f>
        <v>No</v>
      </c>
      <c r="J208" s="145" t="str">
        <f>VLOOKUP(E208,VIP!$A$2:$O13166,8,FALSE)</f>
        <v>No</v>
      </c>
      <c r="K208" s="145" t="str">
        <f>VLOOKUP(E208,VIP!$A$2:$O16740,6,0)</f>
        <v>NO</v>
      </c>
      <c r="L208" s="158" t="s">
        <v>2212</v>
      </c>
      <c r="M208" s="93" t="s">
        <v>2437</v>
      </c>
      <c r="N208" s="93" t="s">
        <v>2443</v>
      </c>
      <c r="O208" s="145" t="s">
        <v>2445</v>
      </c>
      <c r="P208" s="158"/>
      <c r="Q208" s="93" t="s">
        <v>2212</v>
      </c>
    </row>
    <row r="209" spans="1:17" ht="18" x14ac:dyDescent="0.25">
      <c r="A209" s="145" t="str">
        <f>VLOOKUP(E209,'LISTADO ATM'!$A$2:$C$901,3,0)</f>
        <v>NORTE</v>
      </c>
      <c r="B209" s="159" t="s">
        <v>2707</v>
      </c>
      <c r="C209" s="94">
        <v>44466.68246527778</v>
      </c>
      <c r="D209" s="94" t="s">
        <v>2175</v>
      </c>
      <c r="E209" s="143">
        <v>645</v>
      </c>
      <c r="F209" s="145" t="str">
        <f>VLOOKUP(E209,VIP!$A$2:$O16291,2,0)</f>
        <v>DRBR329</v>
      </c>
      <c r="G209" s="145" t="str">
        <f>VLOOKUP(E209,'LISTADO ATM'!$A$2:$B$900,2,0)</f>
        <v xml:space="preserve">ATM UNP Cabrera </v>
      </c>
      <c r="H209" s="145" t="str">
        <f>VLOOKUP(E209,VIP!$A$2:$O21252,7,FALSE)</f>
        <v>Si</v>
      </c>
      <c r="I209" s="145" t="str">
        <f>VLOOKUP(E209,VIP!$A$2:$O13217,8,FALSE)</f>
        <v>Si</v>
      </c>
      <c r="J209" s="145" t="str">
        <f>VLOOKUP(E209,VIP!$A$2:$O13167,8,FALSE)</f>
        <v>Si</v>
      </c>
      <c r="K209" s="145" t="str">
        <f>VLOOKUP(E209,VIP!$A$2:$O16741,6,0)</f>
        <v>NO</v>
      </c>
      <c r="L209" s="158" t="s">
        <v>2665</v>
      </c>
      <c r="M209" s="93" t="s">
        <v>2437</v>
      </c>
      <c r="N209" s="93" t="s">
        <v>2443</v>
      </c>
      <c r="O209" s="145" t="s">
        <v>2628</v>
      </c>
      <c r="P209" s="158"/>
      <c r="Q209" s="93" t="s">
        <v>2665</v>
      </c>
    </row>
    <row r="210" spans="1:17" ht="18" x14ac:dyDescent="0.25">
      <c r="A210" s="145" t="str">
        <f>VLOOKUP(E210,'LISTADO ATM'!$A$2:$C$901,3,0)</f>
        <v>DISTRITO NACIONAL</v>
      </c>
      <c r="B210" s="159" t="s">
        <v>2708</v>
      </c>
      <c r="C210" s="94">
        <v>44466.688796296294</v>
      </c>
      <c r="D210" s="94" t="s">
        <v>2440</v>
      </c>
      <c r="E210" s="143">
        <v>162</v>
      </c>
      <c r="F210" s="145" t="str">
        <f>VLOOKUP(E210,VIP!$A$2:$O16292,2,0)</f>
        <v>DRBR162</v>
      </c>
      <c r="G210" s="145" t="str">
        <f>VLOOKUP(E210,'LISTADO ATM'!$A$2:$B$900,2,0)</f>
        <v xml:space="preserve">ATM Oficina Tiradentes I </v>
      </c>
      <c r="H210" s="145" t="str">
        <f>VLOOKUP(E210,VIP!$A$2:$O21253,7,FALSE)</f>
        <v>Si</v>
      </c>
      <c r="I210" s="145" t="str">
        <f>VLOOKUP(E210,VIP!$A$2:$O13218,8,FALSE)</f>
        <v>Si</v>
      </c>
      <c r="J210" s="145" t="str">
        <f>VLOOKUP(E210,VIP!$A$2:$O13168,8,FALSE)</f>
        <v>Si</v>
      </c>
      <c r="K210" s="145" t="str">
        <f>VLOOKUP(E210,VIP!$A$2:$O16742,6,0)</f>
        <v>NO</v>
      </c>
      <c r="L210" s="158" t="s">
        <v>2409</v>
      </c>
      <c r="M210" s="93" t="s">
        <v>2437</v>
      </c>
      <c r="N210" s="93" t="s">
        <v>2443</v>
      </c>
      <c r="O210" s="145" t="s">
        <v>2444</v>
      </c>
      <c r="P210" s="158"/>
      <c r="Q210" s="93" t="s">
        <v>2409</v>
      </c>
    </row>
    <row r="211" spans="1:17" ht="18" x14ac:dyDescent="0.25">
      <c r="A211" s="145" t="str">
        <f>VLOOKUP(E211,'LISTADO ATM'!$A$2:$C$901,3,0)</f>
        <v>DISTRITO NACIONAL</v>
      </c>
      <c r="B211" s="159" t="s">
        <v>2709</v>
      </c>
      <c r="C211" s="94">
        <v>44466.695428240739</v>
      </c>
      <c r="D211" s="94" t="s">
        <v>2440</v>
      </c>
      <c r="E211" s="143">
        <v>564</v>
      </c>
      <c r="F211" s="145" t="str">
        <f>VLOOKUP(E211,VIP!$A$2:$O16293,2,0)</f>
        <v>DRBR168</v>
      </c>
      <c r="G211" s="145" t="str">
        <f>VLOOKUP(E211,'LISTADO ATM'!$A$2:$B$900,2,0)</f>
        <v xml:space="preserve">ATM Ministerio de Agricultura </v>
      </c>
      <c r="H211" s="145" t="str">
        <f>VLOOKUP(E211,VIP!$A$2:$O21254,7,FALSE)</f>
        <v>Si</v>
      </c>
      <c r="I211" s="145" t="str">
        <f>VLOOKUP(E211,VIP!$A$2:$O13219,8,FALSE)</f>
        <v>Si</v>
      </c>
      <c r="J211" s="145" t="str">
        <f>VLOOKUP(E211,VIP!$A$2:$O13169,8,FALSE)</f>
        <v>Si</v>
      </c>
      <c r="K211" s="145" t="str">
        <f>VLOOKUP(E211,VIP!$A$2:$O16743,6,0)</f>
        <v>NO</v>
      </c>
      <c r="L211" s="158" t="s">
        <v>2409</v>
      </c>
      <c r="M211" s="93" t="s">
        <v>2437</v>
      </c>
      <c r="N211" s="93" t="s">
        <v>2443</v>
      </c>
      <c r="O211" s="145" t="s">
        <v>2444</v>
      </c>
      <c r="P211" s="158"/>
      <c r="Q211" s="93" t="s">
        <v>2409</v>
      </c>
    </row>
    <row r="212" spans="1:17" ht="18" x14ac:dyDescent="0.25">
      <c r="A212" s="145" t="str">
        <f>VLOOKUP(E212,'LISTADO ATM'!$A$2:$C$901,3,0)</f>
        <v>DISTRITO NACIONAL</v>
      </c>
      <c r="B212" s="159" t="s">
        <v>2710</v>
      </c>
      <c r="C212" s="94">
        <v>44466.696701388886</v>
      </c>
      <c r="D212" s="94" t="s">
        <v>2440</v>
      </c>
      <c r="E212" s="143">
        <v>562</v>
      </c>
      <c r="F212" s="145" t="str">
        <f>VLOOKUP(E212,VIP!$A$2:$O16294,2,0)</f>
        <v>DRBR226</v>
      </c>
      <c r="G212" s="145" t="str">
        <f>VLOOKUP(E212,'LISTADO ATM'!$A$2:$B$900,2,0)</f>
        <v xml:space="preserve">ATM S/M Jumbo Carretera Mella </v>
      </c>
      <c r="H212" s="145" t="str">
        <f>VLOOKUP(E212,VIP!$A$2:$O21255,7,FALSE)</f>
        <v>Si</v>
      </c>
      <c r="I212" s="145" t="str">
        <f>VLOOKUP(E212,VIP!$A$2:$O13220,8,FALSE)</f>
        <v>Si</v>
      </c>
      <c r="J212" s="145" t="str">
        <f>VLOOKUP(E212,VIP!$A$2:$O13170,8,FALSE)</f>
        <v>Si</v>
      </c>
      <c r="K212" s="145" t="str">
        <f>VLOOKUP(E212,VIP!$A$2:$O16744,6,0)</f>
        <v>SI</v>
      </c>
      <c r="L212" s="158" t="s">
        <v>2409</v>
      </c>
      <c r="M212" s="93" t="s">
        <v>2437</v>
      </c>
      <c r="N212" s="93" t="s">
        <v>2443</v>
      </c>
      <c r="O212" s="145" t="s">
        <v>2444</v>
      </c>
      <c r="P212" s="158"/>
      <c r="Q212" s="93" t="s">
        <v>2409</v>
      </c>
    </row>
    <row r="213" spans="1:17" ht="18" x14ac:dyDescent="0.25">
      <c r="A213" s="145" t="str">
        <f>VLOOKUP(E213,'LISTADO ATM'!$A$2:$C$901,3,0)</f>
        <v>NORTE</v>
      </c>
      <c r="B213" s="159" t="s">
        <v>2711</v>
      </c>
      <c r="C213" s="94">
        <v>44466.698136574072</v>
      </c>
      <c r="D213" s="94" t="s">
        <v>2175</v>
      </c>
      <c r="E213" s="143">
        <v>262</v>
      </c>
      <c r="F213" s="145" t="str">
        <f>VLOOKUP(E213,VIP!$A$2:$O16295,2,0)</f>
        <v>DRBR262</v>
      </c>
      <c r="G213" s="145" t="str">
        <f>VLOOKUP(E213,'LISTADO ATM'!$A$2:$B$900,2,0)</f>
        <v xml:space="preserve">ATM Oficina Obras Públicas (Santiago) </v>
      </c>
      <c r="H213" s="145" t="str">
        <f>VLOOKUP(E213,VIP!$A$2:$O21256,7,FALSE)</f>
        <v>Si</v>
      </c>
      <c r="I213" s="145" t="str">
        <f>VLOOKUP(E213,VIP!$A$2:$O13221,8,FALSE)</f>
        <v>Si</v>
      </c>
      <c r="J213" s="145" t="str">
        <f>VLOOKUP(E213,VIP!$A$2:$O13171,8,FALSE)</f>
        <v>Si</v>
      </c>
      <c r="K213" s="145" t="str">
        <f>VLOOKUP(E213,VIP!$A$2:$O16745,6,0)</f>
        <v>SI</v>
      </c>
      <c r="L213" s="158" t="s">
        <v>2238</v>
      </c>
      <c r="M213" s="93" t="s">
        <v>2437</v>
      </c>
      <c r="N213" s="93" t="s">
        <v>2443</v>
      </c>
      <c r="O213" s="145" t="s">
        <v>2628</v>
      </c>
      <c r="P213" s="158"/>
      <c r="Q213" s="93" t="s">
        <v>2238</v>
      </c>
    </row>
    <row r="214" spans="1:17" ht="18" x14ac:dyDescent="0.25">
      <c r="A214" s="145" t="str">
        <f>VLOOKUP(E214,'LISTADO ATM'!$A$2:$C$901,3,0)</f>
        <v>DISTRITO NACIONAL</v>
      </c>
      <c r="B214" s="159" t="s">
        <v>2712</v>
      </c>
      <c r="C214" s="94">
        <v>44466.698287037034</v>
      </c>
      <c r="D214" s="94" t="s">
        <v>2440</v>
      </c>
      <c r="E214" s="143">
        <v>515</v>
      </c>
      <c r="F214" s="145" t="str">
        <f>VLOOKUP(E214,VIP!$A$2:$O16296,2,0)</f>
        <v>DRBR515</v>
      </c>
      <c r="G214" s="145" t="str">
        <f>VLOOKUP(E214,'LISTADO ATM'!$A$2:$B$900,2,0)</f>
        <v xml:space="preserve">ATM Oficina Agora Mall I </v>
      </c>
      <c r="H214" s="145" t="str">
        <f>VLOOKUP(E214,VIP!$A$2:$O21257,7,FALSE)</f>
        <v>Si</v>
      </c>
      <c r="I214" s="145" t="str">
        <f>VLOOKUP(E214,VIP!$A$2:$O13222,8,FALSE)</f>
        <v>Si</v>
      </c>
      <c r="J214" s="145" t="str">
        <f>VLOOKUP(E214,VIP!$A$2:$O13172,8,FALSE)</f>
        <v>Si</v>
      </c>
      <c r="K214" s="145" t="str">
        <f>VLOOKUP(E214,VIP!$A$2:$O16746,6,0)</f>
        <v>SI</v>
      </c>
      <c r="L214" s="158" t="s">
        <v>2409</v>
      </c>
      <c r="M214" s="93" t="s">
        <v>2437</v>
      </c>
      <c r="N214" s="93" t="s">
        <v>2443</v>
      </c>
      <c r="O214" s="145" t="s">
        <v>2444</v>
      </c>
      <c r="P214" s="158"/>
      <c r="Q214" s="93" t="s">
        <v>2409</v>
      </c>
    </row>
    <row r="215" spans="1:17" ht="18" x14ac:dyDescent="0.25">
      <c r="A215" s="145" t="str">
        <f>VLOOKUP(E215,'LISTADO ATM'!$A$2:$C$901,3,0)</f>
        <v>NORTE</v>
      </c>
      <c r="B215" s="159" t="s">
        <v>2713</v>
      </c>
      <c r="C215" s="94">
        <v>44466.700925925928</v>
      </c>
      <c r="D215" s="94" t="s">
        <v>2459</v>
      </c>
      <c r="E215" s="143">
        <v>405</v>
      </c>
      <c r="F215" s="145" t="str">
        <f>VLOOKUP(E215,VIP!$A$2:$O16297,2,0)</f>
        <v>DRBR405</v>
      </c>
      <c r="G215" s="145" t="str">
        <f>VLOOKUP(E215,'LISTADO ATM'!$A$2:$B$900,2,0)</f>
        <v xml:space="preserve">ATM UNP Loma de Cabrera </v>
      </c>
      <c r="H215" s="145" t="str">
        <f>VLOOKUP(E215,VIP!$A$2:$O21258,7,FALSE)</f>
        <v>Si</v>
      </c>
      <c r="I215" s="145" t="str">
        <f>VLOOKUP(E215,VIP!$A$2:$O13223,8,FALSE)</f>
        <v>Si</v>
      </c>
      <c r="J215" s="145" t="str">
        <f>VLOOKUP(E215,VIP!$A$2:$O13173,8,FALSE)</f>
        <v>Si</v>
      </c>
      <c r="K215" s="145" t="str">
        <f>VLOOKUP(E215,VIP!$A$2:$O16747,6,0)</f>
        <v>NO</v>
      </c>
      <c r="L215" s="158" t="s">
        <v>2736</v>
      </c>
      <c r="M215" s="93" t="s">
        <v>2437</v>
      </c>
      <c r="N215" s="93" t="s">
        <v>2443</v>
      </c>
      <c r="O215" s="145" t="s">
        <v>2735</v>
      </c>
      <c r="P215" s="158"/>
      <c r="Q215" s="93" t="s">
        <v>2736</v>
      </c>
    </row>
    <row r="216" spans="1:17" ht="18" x14ac:dyDescent="0.25">
      <c r="A216" s="145" t="str">
        <f>VLOOKUP(E216,'LISTADO ATM'!$A$2:$C$901,3,0)</f>
        <v>DISTRITO NACIONAL</v>
      </c>
      <c r="B216" s="159" t="s">
        <v>2714</v>
      </c>
      <c r="C216" s="94">
        <v>44466.702488425923</v>
      </c>
      <c r="D216" s="94" t="s">
        <v>2440</v>
      </c>
      <c r="E216" s="143">
        <v>363</v>
      </c>
      <c r="F216" s="145" t="str">
        <f>VLOOKUP(E216,VIP!$A$2:$O16298,2,0)</f>
        <v>DRBR363</v>
      </c>
      <c r="G216" s="145" t="str">
        <f>VLOOKUP(E216,'LISTADO ATM'!$A$2:$B$900,2,0)</f>
        <v>ATM Sirena Villa Mella</v>
      </c>
      <c r="H216" s="145" t="str">
        <f>VLOOKUP(E216,VIP!$A$2:$O21259,7,FALSE)</f>
        <v>N/A</v>
      </c>
      <c r="I216" s="145" t="str">
        <f>VLOOKUP(E216,VIP!$A$2:$O13224,8,FALSE)</f>
        <v>N/A</v>
      </c>
      <c r="J216" s="145" t="str">
        <f>VLOOKUP(E216,VIP!$A$2:$O13174,8,FALSE)</f>
        <v>N/A</v>
      </c>
      <c r="K216" s="145" t="str">
        <f>VLOOKUP(E216,VIP!$A$2:$O16748,6,0)</f>
        <v>N/A</v>
      </c>
      <c r="L216" s="158" t="s">
        <v>2409</v>
      </c>
      <c r="M216" s="93" t="s">
        <v>2437</v>
      </c>
      <c r="N216" s="93" t="s">
        <v>2443</v>
      </c>
      <c r="O216" s="145" t="s">
        <v>2444</v>
      </c>
      <c r="P216" s="158"/>
      <c r="Q216" s="93" t="s">
        <v>2409</v>
      </c>
    </row>
    <row r="217" spans="1:17" ht="18" x14ac:dyDescent="0.25">
      <c r="A217" s="145" t="str">
        <f>VLOOKUP(E217,'LISTADO ATM'!$A$2:$C$901,3,0)</f>
        <v>DISTRITO NACIONAL</v>
      </c>
      <c r="B217" s="159" t="s">
        <v>2715</v>
      </c>
      <c r="C217" s="94">
        <v>44466.708483796298</v>
      </c>
      <c r="D217" s="94" t="s">
        <v>2440</v>
      </c>
      <c r="E217" s="143">
        <v>577</v>
      </c>
      <c r="F217" s="145" t="str">
        <f>VLOOKUP(E217,VIP!$A$2:$O16299,2,0)</f>
        <v>DRBR173</v>
      </c>
      <c r="G217" s="145" t="str">
        <f>VLOOKUP(E217,'LISTADO ATM'!$A$2:$B$900,2,0)</f>
        <v xml:space="preserve">ATM Olé Ave. Duarte </v>
      </c>
      <c r="H217" s="145" t="str">
        <f>VLOOKUP(E217,VIP!$A$2:$O21260,7,FALSE)</f>
        <v>Si</v>
      </c>
      <c r="I217" s="145" t="str">
        <f>VLOOKUP(E217,VIP!$A$2:$O13225,8,FALSE)</f>
        <v>Si</v>
      </c>
      <c r="J217" s="145" t="str">
        <f>VLOOKUP(E217,VIP!$A$2:$O13175,8,FALSE)</f>
        <v>Si</v>
      </c>
      <c r="K217" s="145" t="str">
        <f>VLOOKUP(E217,VIP!$A$2:$O16749,6,0)</f>
        <v>SI</v>
      </c>
      <c r="L217" s="158" t="s">
        <v>2409</v>
      </c>
      <c r="M217" s="93" t="s">
        <v>2437</v>
      </c>
      <c r="N217" s="93" t="s">
        <v>2443</v>
      </c>
      <c r="O217" s="145" t="s">
        <v>2444</v>
      </c>
      <c r="P217" s="158"/>
      <c r="Q217" s="93" t="s">
        <v>2409</v>
      </c>
    </row>
    <row r="218" spans="1:17" ht="18" x14ac:dyDescent="0.25">
      <c r="A218" s="145" t="str">
        <f>VLOOKUP(E218,'LISTADO ATM'!$A$2:$C$901,3,0)</f>
        <v>NORTE</v>
      </c>
      <c r="B218" s="159" t="s">
        <v>2716</v>
      </c>
      <c r="C218" s="94">
        <v>44466.713946759257</v>
      </c>
      <c r="D218" s="94" t="s">
        <v>2612</v>
      </c>
      <c r="E218" s="143">
        <v>987</v>
      </c>
      <c r="F218" s="145" t="str">
        <f>VLOOKUP(E218,VIP!$A$2:$O16300,2,0)</f>
        <v>DRBR987</v>
      </c>
      <c r="G218" s="145" t="str">
        <f>VLOOKUP(E218,'LISTADO ATM'!$A$2:$B$900,2,0)</f>
        <v xml:space="preserve">ATM S/M Jumbo (Moca) </v>
      </c>
      <c r="H218" s="145" t="str">
        <f>VLOOKUP(E218,VIP!$A$2:$O21261,7,FALSE)</f>
        <v>Si</v>
      </c>
      <c r="I218" s="145" t="str">
        <f>VLOOKUP(E218,VIP!$A$2:$O13226,8,FALSE)</f>
        <v>Si</v>
      </c>
      <c r="J218" s="145" t="str">
        <f>VLOOKUP(E218,VIP!$A$2:$O13176,8,FALSE)</f>
        <v>Si</v>
      </c>
      <c r="K218" s="145" t="str">
        <f>VLOOKUP(E218,VIP!$A$2:$O16750,6,0)</f>
        <v>NO</v>
      </c>
      <c r="L218" s="158" t="s">
        <v>2736</v>
      </c>
      <c r="M218" s="93" t="s">
        <v>2437</v>
      </c>
      <c r="N218" s="93" t="s">
        <v>2443</v>
      </c>
      <c r="O218" s="145" t="s">
        <v>2613</v>
      </c>
      <c r="P218" s="158"/>
      <c r="Q218" s="93" t="s">
        <v>2736</v>
      </c>
    </row>
    <row r="219" spans="1:17" ht="18" x14ac:dyDescent="0.25">
      <c r="A219" s="145" t="str">
        <f>VLOOKUP(E219,'LISTADO ATM'!$A$2:$C$901,3,0)</f>
        <v>DISTRITO NACIONAL</v>
      </c>
      <c r="B219" s="159" t="s">
        <v>2717</v>
      </c>
      <c r="C219" s="94">
        <v>44466.783263888887</v>
      </c>
      <c r="D219" s="94" t="s">
        <v>2174</v>
      </c>
      <c r="E219" s="143">
        <v>507</v>
      </c>
      <c r="F219" s="145" t="str">
        <f>VLOOKUP(E219,VIP!$A$2:$O16301,2,0)</f>
        <v>DRBR507</v>
      </c>
      <c r="G219" s="145" t="str">
        <f>VLOOKUP(E219,'LISTADO ATM'!$A$2:$B$900,2,0)</f>
        <v>ATM Estación Sigma Boca Chica</v>
      </c>
      <c r="H219" s="145" t="str">
        <f>VLOOKUP(E219,VIP!$A$2:$O21262,7,FALSE)</f>
        <v>Si</v>
      </c>
      <c r="I219" s="145" t="str">
        <f>VLOOKUP(E219,VIP!$A$2:$O13227,8,FALSE)</f>
        <v>Si</v>
      </c>
      <c r="J219" s="145" t="str">
        <f>VLOOKUP(E219,VIP!$A$2:$O13177,8,FALSE)</f>
        <v>Si</v>
      </c>
      <c r="K219" s="145" t="str">
        <f>VLOOKUP(E219,VIP!$A$2:$O16751,6,0)</f>
        <v>NO</v>
      </c>
      <c r="L219" s="158" t="s">
        <v>2665</v>
      </c>
      <c r="M219" s="93" t="s">
        <v>2437</v>
      </c>
      <c r="N219" s="93" t="s">
        <v>2443</v>
      </c>
      <c r="O219" s="145" t="s">
        <v>2445</v>
      </c>
      <c r="P219" s="158"/>
      <c r="Q219" s="93" t="s">
        <v>2665</v>
      </c>
    </row>
    <row r="220" spans="1:17" ht="18" x14ac:dyDescent="0.25">
      <c r="A220" s="145" t="str">
        <f>VLOOKUP(E220,'LISTADO ATM'!$A$2:$C$901,3,0)</f>
        <v>DISTRITO NACIONAL</v>
      </c>
      <c r="B220" s="159" t="s">
        <v>2718</v>
      </c>
      <c r="C220" s="94">
        <v>44466.784780092596</v>
      </c>
      <c r="D220" s="94" t="s">
        <v>2174</v>
      </c>
      <c r="E220" s="143">
        <v>685</v>
      </c>
      <c r="F220" s="145" t="str">
        <f>VLOOKUP(E220,VIP!$A$2:$O16302,2,0)</f>
        <v>DRBR685</v>
      </c>
      <c r="G220" s="145" t="str">
        <f>VLOOKUP(E220,'LISTADO ATM'!$A$2:$B$900,2,0)</f>
        <v>ATM Autoservicio UASD</v>
      </c>
      <c r="H220" s="145" t="str">
        <f>VLOOKUP(E220,VIP!$A$2:$O21263,7,FALSE)</f>
        <v>NO</v>
      </c>
      <c r="I220" s="145" t="str">
        <f>VLOOKUP(E220,VIP!$A$2:$O13228,8,FALSE)</f>
        <v>SI</v>
      </c>
      <c r="J220" s="145" t="str">
        <f>VLOOKUP(E220,VIP!$A$2:$O13178,8,FALSE)</f>
        <v>SI</v>
      </c>
      <c r="K220" s="145" t="str">
        <f>VLOOKUP(E220,VIP!$A$2:$O16752,6,0)</f>
        <v>NO</v>
      </c>
      <c r="L220" s="158" t="s">
        <v>2212</v>
      </c>
      <c r="M220" s="93" t="s">
        <v>2437</v>
      </c>
      <c r="N220" s="93" t="s">
        <v>2443</v>
      </c>
      <c r="O220" s="145" t="s">
        <v>2445</v>
      </c>
      <c r="P220" s="158"/>
      <c r="Q220" s="93" t="s">
        <v>2212</v>
      </c>
    </row>
    <row r="221" spans="1:17" ht="18" x14ac:dyDescent="0.25">
      <c r="A221" s="145" t="str">
        <f>VLOOKUP(E221,'LISTADO ATM'!$A$2:$C$901,3,0)</f>
        <v>NORTE</v>
      </c>
      <c r="B221" s="159" t="s">
        <v>2719</v>
      </c>
      <c r="C221" s="94">
        <v>44466.789131944446</v>
      </c>
      <c r="D221" s="94" t="s">
        <v>2175</v>
      </c>
      <c r="E221" s="143">
        <v>689</v>
      </c>
      <c r="F221" s="145" t="str">
        <f>VLOOKUP(E221,VIP!$A$2:$O16303,2,0)</f>
        <v>DRBR689</v>
      </c>
      <c r="G221" s="145" t="str">
        <f>VLOOKUP(E221,'LISTADO ATM'!$A$2:$B$900,2,0)</f>
        <v>ATM Eco Petroleo Villa Gonzalez</v>
      </c>
      <c r="H221" s="145" t="str">
        <f>VLOOKUP(E221,VIP!$A$2:$O21264,7,FALSE)</f>
        <v>NO</v>
      </c>
      <c r="I221" s="145" t="str">
        <f>VLOOKUP(E221,VIP!$A$2:$O13229,8,FALSE)</f>
        <v>NO</v>
      </c>
      <c r="J221" s="145" t="str">
        <f>VLOOKUP(E221,VIP!$A$2:$O13179,8,FALSE)</f>
        <v>NO</v>
      </c>
      <c r="K221" s="145" t="str">
        <f>VLOOKUP(E221,VIP!$A$2:$O16753,6,0)</f>
        <v>NO</v>
      </c>
      <c r="L221" s="158" t="s">
        <v>2238</v>
      </c>
      <c r="M221" s="93" t="s">
        <v>2437</v>
      </c>
      <c r="N221" s="93" t="s">
        <v>2443</v>
      </c>
      <c r="O221" s="145" t="s">
        <v>2628</v>
      </c>
      <c r="P221" s="158"/>
      <c r="Q221" s="93" t="s">
        <v>2238</v>
      </c>
    </row>
    <row r="222" spans="1:17" ht="18" x14ac:dyDescent="0.25">
      <c r="A222" s="145" t="str">
        <f>VLOOKUP(E222,'LISTADO ATM'!$A$2:$C$901,3,0)</f>
        <v>DISTRITO NACIONAL</v>
      </c>
      <c r="B222" s="159" t="s">
        <v>2720</v>
      </c>
      <c r="C222" s="94">
        <v>44466.790196759262</v>
      </c>
      <c r="D222" s="94" t="s">
        <v>2174</v>
      </c>
      <c r="E222" s="143">
        <v>585</v>
      </c>
      <c r="F222" s="145" t="str">
        <f>VLOOKUP(E222,VIP!$A$2:$O16304,2,0)</f>
        <v>DRBR083</v>
      </c>
      <c r="G222" s="145" t="str">
        <f>VLOOKUP(E222,'LISTADO ATM'!$A$2:$B$900,2,0)</f>
        <v xml:space="preserve">ATM Oficina Haina Oriental </v>
      </c>
      <c r="H222" s="145" t="str">
        <f>VLOOKUP(E222,VIP!$A$2:$O21265,7,FALSE)</f>
        <v>Si</v>
      </c>
      <c r="I222" s="145" t="str">
        <f>VLOOKUP(E222,VIP!$A$2:$O13230,8,FALSE)</f>
        <v>Si</v>
      </c>
      <c r="J222" s="145" t="str">
        <f>VLOOKUP(E222,VIP!$A$2:$O13180,8,FALSE)</f>
        <v>Si</v>
      </c>
      <c r="K222" s="145" t="str">
        <f>VLOOKUP(E222,VIP!$A$2:$O16754,6,0)</f>
        <v>NO</v>
      </c>
      <c r="L222" s="158" t="s">
        <v>2665</v>
      </c>
      <c r="M222" s="93" t="s">
        <v>2437</v>
      </c>
      <c r="N222" s="93" t="s">
        <v>2443</v>
      </c>
      <c r="O222" s="145" t="s">
        <v>2445</v>
      </c>
      <c r="P222" s="158"/>
      <c r="Q222" s="93" t="s">
        <v>2665</v>
      </c>
    </row>
    <row r="223" spans="1:17" ht="18" x14ac:dyDescent="0.25">
      <c r="A223" s="145" t="str">
        <f>VLOOKUP(E223,'LISTADO ATM'!$A$2:$C$901,3,0)</f>
        <v>DISTRITO NACIONAL</v>
      </c>
      <c r="B223" s="159" t="s">
        <v>2721</v>
      </c>
      <c r="C223" s="94">
        <v>44466.790949074071</v>
      </c>
      <c r="D223" s="94" t="s">
        <v>2174</v>
      </c>
      <c r="E223" s="143">
        <v>545</v>
      </c>
      <c r="F223" s="145" t="str">
        <f>VLOOKUP(E223,VIP!$A$2:$O16305,2,0)</f>
        <v>DRBR995</v>
      </c>
      <c r="G223" s="145" t="str">
        <f>VLOOKUP(E223,'LISTADO ATM'!$A$2:$B$900,2,0)</f>
        <v xml:space="preserve">ATM Oficina Isabel La Católica II  </v>
      </c>
      <c r="H223" s="145" t="str">
        <f>VLOOKUP(E223,VIP!$A$2:$O21266,7,FALSE)</f>
        <v>Si</v>
      </c>
      <c r="I223" s="145" t="str">
        <f>VLOOKUP(E223,VIP!$A$2:$O13231,8,FALSE)</f>
        <v>Si</v>
      </c>
      <c r="J223" s="145" t="str">
        <f>VLOOKUP(E223,VIP!$A$2:$O13181,8,FALSE)</f>
        <v>Si</v>
      </c>
      <c r="K223" s="145" t="str">
        <f>VLOOKUP(E223,VIP!$A$2:$O16755,6,0)</f>
        <v>NO</v>
      </c>
      <c r="L223" s="158" t="s">
        <v>2212</v>
      </c>
      <c r="M223" s="93" t="s">
        <v>2437</v>
      </c>
      <c r="N223" s="93" t="s">
        <v>2443</v>
      </c>
      <c r="O223" s="145" t="s">
        <v>2445</v>
      </c>
      <c r="P223" s="158"/>
      <c r="Q223" s="93" t="s">
        <v>2212</v>
      </c>
    </row>
    <row r="224" spans="1:17" ht="18" x14ac:dyDescent="0.25">
      <c r="A224" s="145" t="str">
        <f>VLOOKUP(E224,'LISTADO ATM'!$A$2:$C$901,3,0)</f>
        <v>NORTE</v>
      </c>
      <c r="B224" s="159" t="s">
        <v>2722</v>
      </c>
      <c r="C224" s="94">
        <v>44466.804259259261</v>
      </c>
      <c r="D224" s="94" t="s">
        <v>2175</v>
      </c>
      <c r="E224" s="143">
        <v>606</v>
      </c>
      <c r="F224" s="145" t="str">
        <f>VLOOKUP(E224,VIP!$A$2:$O16306,2,0)</f>
        <v>DRBR704</v>
      </c>
      <c r="G224" s="145" t="str">
        <f>VLOOKUP(E224,'LISTADO ATM'!$A$2:$B$900,2,0)</f>
        <v xml:space="preserve">ATM UNP Manolo Tavarez Justo </v>
      </c>
      <c r="H224" s="145" t="str">
        <f>VLOOKUP(E224,VIP!$A$2:$O21267,7,FALSE)</f>
        <v>Si</v>
      </c>
      <c r="I224" s="145" t="str">
        <f>VLOOKUP(E224,VIP!$A$2:$O13232,8,FALSE)</f>
        <v>Si</v>
      </c>
      <c r="J224" s="145" t="str">
        <f>VLOOKUP(E224,VIP!$A$2:$O13182,8,FALSE)</f>
        <v>Si</v>
      </c>
      <c r="K224" s="145" t="str">
        <f>VLOOKUP(E224,VIP!$A$2:$O16756,6,0)</f>
        <v>NO</v>
      </c>
      <c r="L224" s="158" t="s">
        <v>2212</v>
      </c>
      <c r="M224" s="93" t="s">
        <v>2437</v>
      </c>
      <c r="N224" s="93" t="s">
        <v>2443</v>
      </c>
      <c r="O224" s="145" t="s">
        <v>2628</v>
      </c>
      <c r="P224" s="158"/>
      <c r="Q224" s="93" t="s">
        <v>2212</v>
      </c>
    </row>
    <row r="225" spans="1:17" ht="18" x14ac:dyDescent="0.25">
      <c r="A225" s="145" t="str">
        <f>VLOOKUP(E225,'LISTADO ATM'!$A$2:$C$901,3,0)</f>
        <v>DISTRITO NACIONAL</v>
      </c>
      <c r="B225" s="159" t="s">
        <v>2723</v>
      </c>
      <c r="C225" s="94">
        <v>44466.805428240739</v>
      </c>
      <c r="D225" s="94" t="s">
        <v>2174</v>
      </c>
      <c r="E225" s="143">
        <v>541</v>
      </c>
      <c r="F225" s="145" t="str">
        <f>VLOOKUP(E225,VIP!$A$2:$O16307,2,0)</f>
        <v>DRBR541</v>
      </c>
      <c r="G225" s="145" t="str">
        <f>VLOOKUP(E225,'LISTADO ATM'!$A$2:$B$900,2,0)</f>
        <v xml:space="preserve">ATM Oficina Sambil II </v>
      </c>
      <c r="H225" s="145" t="str">
        <f>VLOOKUP(E225,VIP!$A$2:$O21268,7,FALSE)</f>
        <v>Si</v>
      </c>
      <c r="I225" s="145" t="str">
        <f>VLOOKUP(E225,VIP!$A$2:$O13233,8,FALSE)</f>
        <v>Si</v>
      </c>
      <c r="J225" s="145" t="str">
        <f>VLOOKUP(E225,VIP!$A$2:$O13183,8,FALSE)</f>
        <v>Si</v>
      </c>
      <c r="K225" s="145" t="str">
        <f>VLOOKUP(E225,VIP!$A$2:$O16757,6,0)</f>
        <v>SI</v>
      </c>
      <c r="L225" s="158" t="s">
        <v>2455</v>
      </c>
      <c r="M225" s="93" t="s">
        <v>2437</v>
      </c>
      <c r="N225" s="93" t="s">
        <v>2443</v>
      </c>
      <c r="O225" s="145" t="s">
        <v>2445</v>
      </c>
      <c r="P225" s="158"/>
      <c r="Q225" s="93" t="s">
        <v>2455</v>
      </c>
    </row>
    <row r="226" spans="1:17" ht="18" x14ac:dyDescent="0.25">
      <c r="A226" s="145" t="str">
        <f>VLOOKUP(E226,'LISTADO ATM'!$A$2:$C$901,3,0)</f>
        <v>NORTE</v>
      </c>
      <c r="B226" s="159" t="s">
        <v>2724</v>
      </c>
      <c r="C226" s="94">
        <v>44466.807615740741</v>
      </c>
      <c r="D226" s="94" t="s">
        <v>2175</v>
      </c>
      <c r="E226" s="143">
        <v>396</v>
      </c>
      <c r="F226" s="145" t="str">
        <f>VLOOKUP(E226,VIP!$A$2:$O16308,2,0)</f>
        <v>DRBR396</v>
      </c>
      <c r="G226" s="145" t="str">
        <f>VLOOKUP(E226,'LISTADO ATM'!$A$2:$B$900,2,0)</f>
        <v xml:space="preserve">ATM Oficina Plaza Ulloa (La Fuente) </v>
      </c>
      <c r="H226" s="145" t="str">
        <f>VLOOKUP(E226,VIP!$A$2:$O21269,7,FALSE)</f>
        <v>Si</v>
      </c>
      <c r="I226" s="145" t="str">
        <f>VLOOKUP(E226,VIP!$A$2:$O13234,8,FALSE)</f>
        <v>Si</v>
      </c>
      <c r="J226" s="145" t="str">
        <f>VLOOKUP(E226,VIP!$A$2:$O13184,8,FALSE)</f>
        <v>Si</v>
      </c>
      <c r="K226" s="145" t="str">
        <f>VLOOKUP(E226,VIP!$A$2:$O16758,6,0)</f>
        <v>NO</v>
      </c>
      <c r="L226" s="158" t="s">
        <v>2212</v>
      </c>
      <c r="M226" s="93" t="s">
        <v>2437</v>
      </c>
      <c r="N226" s="93" t="s">
        <v>2443</v>
      </c>
      <c r="O226" s="145" t="s">
        <v>2628</v>
      </c>
      <c r="P226" s="158"/>
      <c r="Q226" s="93" t="s">
        <v>2212</v>
      </c>
    </row>
    <row r="227" spans="1:17" ht="18" x14ac:dyDescent="0.25">
      <c r="A227" s="145" t="str">
        <f>VLOOKUP(E227,'LISTADO ATM'!$A$2:$C$901,3,0)</f>
        <v>DISTRITO NACIONAL</v>
      </c>
      <c r="B227" s="159" t="s">
        <v>2725</v>
      </c>
      <c r="C227" s="94">
        <v>44466.808668981481</v>
      </c>
      <c r="D227" s="94" t="s">
        <v>2174</v>
      </c>
      <c r="E227" s="143">
        <v>13</v>
      </c>
      <c r="F227" s="145" t="str">
        <f>VLOOKUP(E227,VIP!$A$2:$O16309,2,0)</f>
        <v>DRBR013</v>
      </c>
      <c r="G227" s="145" t="str">
        <f>VLOOKUP(E227,'LISTADO ATM'!$A$2:$B$900,2,0)</f>
        <v xml:space="preserve">ATM CDEEE </v>
      </c>
      <c r="H227" s="145" t="str">
        <f>VLOOKUP(E227,VIP!$A$2:$O21270,7,FALSE)</f>
        <v>Si</v>
      </c>
      <c r="I227" s="145" t="str">
        <f>VLOOKUP(E227,VIP!$A$2:$O13235,8,FALSE)</f>
        <v>Si</v>
      </c>
      <c r="J227" s="145" t="str">
        <f>VLOOKUP(E227,VIP!$A$2:$O13185,8,FALSE)</f>
        <v>Si</v>
      </c>
      <c r="K227" s="145" t="str">
        <f>VLOOKUP(E227,VIP!$A$2:$O16759,6,0)</f>
        <v>NO</v>
      </c>
      <c r="L227" s="158" t="s">
        <v>2212</v>
      </c>
      <c r="M227" s="93" t="s">
        <v>2437</v>
      </c>
      <c r="N227" s="93" t="s">
        <v>2443</v>
      </c>
      <c r="O227" s="145" t="s">
        <v>2445</v>
      </c>
      <c r="P227" s="158"/>
      <c r="Q227" s="93" t="s">
        <v>2212</v>
      </c>
    </row>
    <row r="228" spans="1:17" ht="18" x14ac:dyDescent="0.25">
      <c r="A228" s="145" t="str">
        <f>VLOOKUP(E228,'LISTADO ATM'!$A$2:$C$901,3,0)</f>
        <v>NORTE</v>
      </c>
      <c r="B228" s="159" t="s">
        <v>2726</v>
      </c>
      <c r="C228" s="94">
        <v>44466.808865740742</v>
      </c>
      <c r="D228" s="94" t="s">
        <v>2459</v>
      </c>
      <c r="E228" s="143">
        <v>431</v>
      </c>
      <c r="F228" s="145" t="str">
        <f>VLOOKUP(E228,VIP!$A$2:$O16310,2,0)</f>
        <v>DRBR583</v>
      </c>
      <c r="G228" s="145" t="str">
        <f>VLOOKUP(E228,'LISTADO ATM'!$A$2:$B$900,2,0)</f>
        <v xml:space="preserve">ATM Autoservicio Sol (Santiago) </v>
      </c>
      <c r="H228" s="145" t="str">
        <f>VLOOKUP(E228,VIP!$A$2:$O21271,7,FALSE)</f>
        <v>Si</v>
      </c>
      <c r="I228" s="145" t="str">
        <f>VLOOKUP(E228,VIP!$A$2:$O13236,8,FALSE)</f>
        <v>Si</v>
      </c>
      <c r="J228" s="145" t="str">
        <f>VLOOKUP(E228,VIP!$A$2:$O13186,8,FALSE)</f>
        <v>Si</v>
      </c>
      <c r="K228" s="145" t="str">
        <f>VLOOKUP(E228,VIP!$A$2:$O16760,6,0)</f>
        <v>SI</v>
      </c>
      <c r="L228" s="158" t="s">
        <v>2737</v>
      </c>
      <c r="M228" s="93" t="s">
        <v>2437</v>
      </c>
      <c r="N228" s="93" t="s">
        <v>2443</v>
      </c>
      <c r="O228" s="145" t="s">
        <v>2735</v>
      </c>
      <c r="P228" s="158"/>
      <c r="Q228" s="93" t="s">
        <v>2737</v>
      </c>
    </row>
    <row r="229" spans="1:17" ht="18" x14ac:dyDescent="0.25">
      <c r="A229" s="145" t="str">
        <f>VLOOKUP(E229,'LISTADO ATM'!$A$2:$C$901,3,0)</f>
        <v>DISTRITO NACIONAL</v>
      </c>
      <c r="B229" s="159" t="s">
        <v>2727</v>
      </c>
      <c r="C229" s="94">
        <v>44466.810185185182</v>
      </c>
      <c r="D229" s="94" t="s">
        <v>2174</v>
      </c>
      <c r="E229" s="143">
        <v>618</v>
      </c>
      <c r="F229" s="145" t="str">
        <f>VLOOKUP(E229,VIP!$A$2:$O16311,2,0)</f>
        <v>DRBR618</v>
      </c>
      <c r="G229" s="145" t="str">
        <f>VLOOKUP(E229,'LISTADO ATM'!$A$2:$B$900,2,0)</f>
        <v xml:space="preserve">ATM Bienes Nacionales </v>
      </c>
      <c r="H229" s="145" t="str">
        <f>VLOOKUP(E229,VIP!$A$2:$O21272,7,FALSE)</f>
        <v>Si</v>
      </c>
      <c r="I229" s="145" t="str">
        <f>VLOOKUP(E229,VIP!$A$2:$O13237,8,FALSE)</f>
        <v>Si</v>
      </c>
      <c r="J229" s="145" t="str">
        <f>VLOOKUP(E229,VIP!$A$2:$O13187,8,FALSE)</f>
        <v>Si</v>
      </c>
      <c r="K229" s="145" t="str">
        <f>VLOOKUP(E229,VIP!$A$2:$O16761,6,0)</f>
        <v>NO</v>
      </c>
      <c r="L229" s="158" t="s">
        <v>2238</v>
      </c>
      <c r="M229" s="93" t="s">
        <v>2437</v>
      </c>
      <c r="N229" s="93" t="s">
        <v>2443</v>
      </c>
      <c r="O229" s="145" t="s">
        <v>2445</v>
      </c>
      <c r="P229" s="158"/>
      <c r="Q229" s="93" t="s">
        <v>2238</v>
      </c>
    </row>
    <row r="230" spans="1:17" ht="18" x14ac:dyDescent="0.25">
      <c r="A230" s="145" t="str">
        <f>VLOOKUP(E230,'LISTADO ATM'!$A$2:$C$901,3,0)</f>
        <v>NORTE</v>
      </c>
      <c r="B230" s="159" t="s">
        <v>2728</v>
      </c>
      <c r="C230" s="94">
        <v>44466.810787037037</v>
      </c>
      <c r="D230" s="94" t="s">
        <v>2175</v>
      </c>
      <c r="E230" s="143">
        <v>64</v>
      </c>
      <c r="F230" s="145" t="str">
        <f>VLOOKUP(E230,VIP!$A$2:$O16312,2,0)</f>
        <v>DRBR064</v>
      </c>
      <c r="G230" s="145" t="str">
        <f>VLOOKUP(E230,'LISTADO ATM'!$A$2:$B$900,2,0)</f>
        <v xml:space="preserve">ATM COOPALINA (Cotuí) </v>
      </c>
      <c r="H230" s="145" t="str">
        <f>VLOOKUP(E230,VIP!$A$2:$O21273,7,FALSE)</f>
        <v>Si</v>
      </c>
      <c r="I230" s="145" t="str">
        <f>VLOOKUP(E230,VIP!$A$2:$O13238,8,FALSE)</f>
        <v>Si</v>
      </c>
      <c r="J230" s="145" t="str">
        <f>VLOOKUP(E230,VIP!$A$2:$O13188,8,FALSE)</f>
        <v>Si</v>
      </c>
      <c r="K230" s="145" t="str">
        <f>VLOOKUP(E230,VIP!$A$2:$O16762,6,0)</f>
        <v>NO</v>
      </c>
      <c r="L230" s="158" t="s">
        <v>2238</v>
      </c>
      <c r="M230" s="93" t="s">
        <v>2437</v>
      </c>
      <c r="N230" s="93" t="s">
        <v>2443</v>
      </c>
      <c r="O230" s="145" t="s">
        <v>2628</v>
      </c>
      <c r="P230" s="158"/>
      <c r="Q230" s="93" t="s">
        <v>2238</v>
      </c>
    </row>
    <row r="231" spans="1:17" ht="18" x14ac:dyDescent="0.25">
      <c r="A231" s="145" t="str">
        <f>VLOOKUP(E231,'LISTADO ATM'!$A$2:$C$901,3,0)</f>
        <v>DISTRITO NACIONAL</v>
      </c>
      <c r="B231" s="159" t="s">
        <v>2729</v>
      </c>
      <c r="C231" s="94">
        <v>44466.811481481483</v>
      </c>
      <c r="D231" s="94" t="s">
        <v>2174</v>
      </c>
      <c r="E231" s="143">
        <v>568</v>
      </c>
      <c r="F231" s="145" t="str">
        <f>VLOOKUP(E231,VIP!$A$2:$O16313,2,0)</f>
        <v>DRBR01F</v>
      </c>
      <c r="G231" s="145" t="str">
        <f>VLOOKUP(E231,'LISTADO ATM'!$A$2:$B$900,2,0)</f>
        <v xml:space="preserve">ATM Ministerio de Educación </v>
      </c>
      <c r="H231" s="145" t="str">
        <f>VLOOKUP(E231,VIP!$A$2:$O21274,7,FALSE)</f>
        <v>Si</v>
      </c>
      <c r="I231" s="145" t="str">
        <f>VLOOKUP(E231,VIP!$A$2:$O13239,8,FALSE)</f>
        <v>Si</v>
      </c>
      <c r="J231" s="145" t="str">
        <f>VLOOKUP(E231,VIP!$A$2:$O13189,8,FALSE)</f>
        <v>Si</v>
      </c>
      <c r="K231" s="145" t="str">
        <f>VLOOKUP(E231,VIP!$A$2:$O16763,6,0)</f>
        <v>NO</v>
      </c>
      <c r="L231" s="158" t="s">
        <v>2238</v>
      </c>
      <c r="M231" s="93" t="s">
        <v>2437</v>
      </c>
      <c r="N231" s="93" t="s">
        <v>2443</v>
      </c>
      <c r="O231" s="145" t="s">
        <v>2445</v>
      </c>
      <c r="P231" s="158"/>
      <c r="Q231" s="93" t="s">
        <v>2238</v>
      </c>
    </row>
    <row r="232" spans="1:17" ht="18" x14ac:dyDescent="0.25">
      <c r="A232" s="145" t="str">
        <f>VLOOKUP(E232,'LISTADO ATM'!$A$2:$C$901,3,0)</f>
        <v>SUR</v>
      </c>
      <c r="B232" s="159" t="s">
        <v>2730</v>
      </c>
      <c r="C232" s="94">
        <v>44466.8125</v>
      </c>
      <c r="D232" s="94" t="s">
        <v>2174</v>
      </c>
      <c r="E232" s="143">
        <v>356</v>
      </c>
      <c r="F232" s="145" t="str">
        <f>VLOOKUP(E232,VIP!$A$2:$O16314,2,0)</f>
        <v>DRBR356</v>
      </c>
      <c r="G232" s="145" t="str">
        <f>VLOOKUP(E232,'LISTADO ATM'!$A$2:$B$900,2,0)</f>
        <v xml:space="preserve">ATM Estación Sigma (San Cristóbal) </v>
      </c>
      <c r="H232" s="145" t="str">
        <f>VLOOKUP(E232,VIP!$A$2:$O21275,7,FALSE)</f>
        <v>Si</v>
      </c>
      <c r="I232" s="145" t="str">
        <f>VLOOKUP(E232,VIP!$A$2:$O13240,8,FALSE)</f>
        <v>Si</v>
      </c>
      <c r="J232" s="145" t="str">
        <f>VLOOKUP(E232,VIP!$A$2:$O13190,8,FALSE)</f>
        <v>Si</v>
      </c>
      <c r="K232" s="145" t="str">
        <f>VLOOKUP(E232,VIP!$A$2:$O16764,6,0)</f>
        <v>NO</v>
      </c>
      <c r="L232" s="158" t="s">
        <v>2455</v>
      </c>
      <c r="M232" s="93" t="s">
        <v>2437</v>
      </c>
      <c r="N232" s="93" t="s">
        <v>2443</v>
      </c>
      <c r="O232" s="145" t="s">
        <v>2445</v>
      </c>
      <c r="P232" s="158"/>
      <c r="Q232" s="93" t="s">
        <v>2455</v>
      </c>
    </row>
    <row r="233" spans="1:17" ht="18" x14ac:dyDescent="0.25">
      <c r="A233" s="145" t="str">
        <f>VLOOKUP(E233,'LISTADO ATM'!$A$2:$C$901,3,0)</f>
        <v>ESTE</v>
      </c>
      <c r="B233" s="159" t="s">
        <v>2731</v>
      </c>
      <c r="C233" s="94">
        <v>44466.813136574077</v>
      </c>
      <c r="D233" s="94" t="s">
        <v>2174</v>
      </c>
      <c r="E233" s="143">
        <v>27</v>
      </c>
      <c r="F233" s="145" t="str">
        <f>VLOOKUP(E233,VIP!$A$2:$O16315,2,0)</f>
        <v>DRBR240</v>
      </c>
      <c r="G233" s="145" t="str">
        <f>VLOOKUP(E233,'LISTADO ATM'!$A$2:$B$900,2,0)</f>
        <v>ATM Oficina El Seibo II</v>
      </c>
      <c r="H233" s="145" t="str">
        <f>VLOOKUP(E233,VIP!$A$2:$O21276,7,FALSE)</f>
        <v>Si</v>
      </c>
      <c r="I233" s="145" t="str">
        <f>VLOOKUP(E233,VIP!$A$2:$O13241,8,FALSE)</f>
        <v>Si</v>
      </c>
      <c r="J233" s="145" t="str">
        <f>VLOOKUP(E233,VIP!$A$2:$O13191,8,FALSE)</f>
        <v>Si</v>
      </c>
      <c r="K233" s="145" t="str">
        <f>VLOOKUP(E233,VIP!$A$2:$O16765,6,0)</f>
        <v>NO</v>
      </c>
      <c r="L233" s="158" t="s">
        <v>2455</v>
      </c>
      <c r="M233" s="93" t="s">
        <v>2437</v>
      </c>
      <c r="N233" s="93" t="s">
        <v>2443</v>
      </c>
      <c r="O233" s="145" t="s">
        <v>2445</v>
      </c>
      <c r="P233" s="158"/>
      <c r="Q233" s="93" t="s">
        <v>2455</v>
      </c>
    </row>
    <row r="234" spans="1:17" ht="18" x14ac:dyDescent="0.25">
      <c r="A234" s="145" t="str">
        <f>VLOOKUP(E234,'LISTADO ATM'!$A$2:$C$901,3,0)</f>
        <v>DISTRITO NACIONAL</v>
      </c>
      <c r="B234" s="159" t="s">
        <v>2732</v>
      </c>
      <c r="C234" s="94">
        <v>44466.814189814817</v>
      </c>
      <c r="D234" s="94" t="s">
        <v>2175</v>
      </c>
      <c r="E234" s="143">
        <v>60</v>
      </c>
      <c r="F234" s="145" t="str">
        <f>VLOOKUP(E234,VIP!$A$2:$O16316,2,0)</f>
        <v>DRBR060</v>
      </c>
      <c r="G234" s="145" t="str">
        <f>VLOOKUP(E234,'LISTADO ATM'!$A$2:$B$900,2,0)</f>
        <v xml:space="preserve">ATM Autobanco 27 de Febrero </v>
      </c>
      <c r="H234" s="145" t="str">
        <f>VLOOKUP(E234,VIP!$A$2:$O21277,7,FALSE)</f>
        <v>Si</v>
      </c>
      <c r="I234" s="145" t="str">
        <f>VLOOKUP(E234,VIP!$A$2:$O13242,8,FALSE)</f>
        <v>Si</v>
      </c>
      <c r="J234" s="145" t="str">
        <f>VLOOKUP(E234,VIP!$A$2:$O13192,8,FALSE)</f>
        <v>Si</v>
      </c>
      <c r="K234" s="145" t="str">
        <f>VLOOKUP(E234,VIP!$A$2:$O16766,6,0)</f>
        <v>NO</v>
      </c>
      <c r="L234" s="158" t="s">
        <v>2455</v>
      </c>
      <c r="M234" s="93" t="s">
        <v>2437</v>
      </c>
      <c r="N234" s="93" t="s">
        <v>2443</v>
      </c>
      <c r="O234" s="145" t="s">
        <v>2628</v>
      </c>
      <c r="P234" s="158"/>
      <c r="Q234" s="93" t="s">
        <v>2455</v>
      </c>
    </row>
    <row r="235" spans="1:17" ht="18" x14ac:dyDescent="0.25">
      <c r="A235" s="145" t="str">
        <f>VLOOKUP(E235,'LISTADO ATM'!$A$2:$C$901,3,0)</f>
        <v>DISTRITO NACIONAL</v>
      </c>
      <c r="B235" s="159" t="s">
        <v>2733</v>
      </c>
      <c r="C235" s="94">
        <v>44466.814525462964</v>
      </c>
      <c r="D235" s="94" t="s">
        <v>2440</v>
      </c>
      <c r="E235" s="143">
        <v>169</v>
      </c>
      <c r="F235" s="145" t="str">
        <f>VLOOKUP(E235,VIP!$A$2:$O16317,2,0)</f>
        <v>DRBR169</v>
      </c>
      <c r="G235" s="145" t="str">
        <f>VLOOKUP(E235,'LISTADO ATM'!$A$2:$B$900,2,0)</f>
        <v xml:space="preserve">ATM Oficina Caonabo </v>
      </c>
      <c r="H235" s="145" t="str">
        <f>VLOOKUP(E235,VIP!$A$2:$O21278,7,FALSE)</f>
        <v>Si</v>
      </c>
      <c r="I235" s="145" t="str">
        <f>VLOOKUP(E235,VIP!$A$2:$O13243,8,FALSE)</f>
        <v>Si</v>
      </c>
      <c r="J235" s="145" t="str">
        <f>VLOOKUP(E235,VIP!$A$2:$O13193,8,FALSE)</f>
        <v>Si</v>
      </c>
      <c r="K235" s="145" t="str">
        <f>VLOOKUP(E235,VIP!$A$2:$O16767,6,0)</f>
        <v>NO</v>
      </c>
      <c r="L235" s="158" t="s">
        <v>2737</v>
      </c>
      <c r="M235" s="93" t="s">
        <v>2437</v>
      </c>
      <c r="N235" s="93" t="s">
        <v>2443</v>
      </c>
      <c r="O235" s="145" t="s">
        <v>2444</v>
      </c>
      <c r="P235" s="158"/>
      <c r="Q235" s="93" t="s">
        <v>2737</v>
      </c>
    </row>
    <row r="236" spans="1:17" ht="18" x14ac:dyDescent="0.25">
      <c r="A236" s="145" t="str">
        <f>VLOOKUP(E236,'LISTADO ATM'!$A$2:$C$901,3,0)</f>
        <v>NORTE</v>
      </c>
      <c r="B236" s="159" t="s">
        <v>2734</v>
      </c>
      <c r="C236" s="94">
        <v>44466.816770833335</v>
      </c>
      <c r="D236" s="94" t="s">
        <v>2612</v>
      </c>
      <c r="E236" s="143">
        <v>944</v>
      </c>
      <c r="F236" s="145" t="str">
        <f>VLOOKUP(E236,VIP!$A$2:$O16318,2,0)</f>
        <v>DRBR944</v>
      </c>
      <c r="G236" s="145" t="str">
        <f>VLOOKUP(E236,'LISTADO ATM'!$A$2:$B$900,2,0)</f>
        <v xml:space="preserve">ATM UNP Mao </v>
      </c>
      <c r="H236" s="145" t="str">
        <f>VLOOKUP(E236,VIP!$A$2:$O21279,7,FALSE)</f>
        <v>Si</v>
      </c>
      <c r="I236" s="145" t="str">
        <f>VLOOKUP(E236,VIP!$A$2:$O13244,8,FALSE)</f>
        <v>Si</v>
      </c>
      <c r="J236" s="145" t="str">
        <f>VLOOKUP(E236,VIP!$A$2:$O13194,8,FALSE)</f>
        <v>Si</v>
      </c>
      <c r="K236" s="145" t="str">
        <f>VLOOKUP(E236,VIP!$A$2:$O16768,6,0)</f>
        <v>NO</v>
      </c>
      <c r="L236" s="158" t="s">
        <v>2737</v>
      </c>
      <c r="M236" s="93" t="s">
        <v>2437</v>
      </c>
      <c r="N236" s="93" t="s">
        <v>2443</v>
      </c>
      <c r="O236" s="145" t="s">
        <v>2613</v>
      </c>
      <c r="P236" s="158"/>
      <c r="Q236" s="93" t="s">
        <v>2737</v>
      </c>
    </row>
    <row r="237" spans="1:17" ht="18" x14ac:dyDescent="0.25">
      <c r="A237" s="145" t="str">
        <f>VLOOKUP(E237,'LISTADO ATM'!$A$2:$C$901,3,0)</f>
        <v>NORTE</v>
      </c>
      <c r="B237" s="159" t="s">
        <v>2738</v>
      </c>
      <c r="C237" s="94">
        <v>44466.903703703705</v>
      </c>
      <c r="D237" s="94" t="s">
        <v>2175</v>
      </c>
      <c r="E237" s="143">
        <v>98</v>
      </c>
      <c r="F237" s="145" t="str">
        <f>VLOOKUP(E237,VIP!$A$2:$O16319,2,0)</f>
        <v>DRBR098</v>
      </c>
      <c r="G237" s="145" t="str">
        <f>VLOOKUP(E237,'LISTADO ATM'!$A$2:$B$900,2,0)</f>
        <v xml:space="preserve">ATM UNP Pimentel </v>
      </c>
      <c r="H237" s="145" t="str">
        <f>VLOOKUP(E237,VIP!$A$2:$O21280,7,FALSE)</f>
        <v>Si</v>
      </c>
      <c r="I237" s="145" t="str">
        <f>VLOOKUP(E237,VIP!$A$2:$O13245,8,FALSE)</f>
        <v>Si</v>
      </c>
      <c r="J237" s="145" t="str">
        <f>VLOOKUP(E237,VIP!$A$2:$O13195,8,FALSE)</f>
        <v>Si</v>
      </c>
      <c r="K237" s="145" t="str">
        <f>VLOOKUP(E237,VIP!$A$2:$O16769,6,0)</f>
        <v>NO</v>
      </c>
      <c r="L237" s="158" t="s">
        <v>2753</v>
      </c>
      <c r="M237" s="93" t="s">
        <v>2437</v>
      </c>
      <c r="N237" s="93" t="s">
        <v>2443</v>
      </c>
      <c r="O237" s="145" t="s">
        <v>2628</v>
      </c>
      <c r="P237" s="158"/>
      <c r="Q237" s="93" t="s">
        <v>2753</v>
      </c>
    </row>
    <row r="238" spans="1:17" ht="18" x14ac:dyDescent="0.25">
      <c r="A238" s="145" t="str">
        <f>VLOOKUP(E238,'LISTADO ATM'!$A$2:$C$901,3,0)</f>
        <v>NORTE</v>
      </c>
      <c r="B238" s="159" t="s">
        <v>2739</v>
      </c>
      <c r="C238" s="94">
        <v>44466.905717592592</v>
      </c>
      <c r="D238" s="94" t="s">
        <v>2612</v>
      </c>
      <c r="E238" s="143">
        <v>877</v>
      </c>
      <c r="F238" s="145" t="str">
        <f>VLOOKUP(E238,VIP!$A$2:$O16320,2,0)</f>
        <v>DRBR877</v>
      </c>
      <c r="G238" s="145" t="str">
        <f>VLOOKUP(E238,'LISTADO ATM'!$A$2:$B$900,2,0)</f>
        <v xml:space="preserve">ATM Estación Los Samanes (Ranchito, La Vega) </v>
      </c>
      <c r="H238" s="145" t="str">
        <f>VLOOKUP(E238,VIP!$A$2:$O21281,7,FALSE)</f>
        <v>Si</v>
      </c>
      <c r="I238" s="145" t="str">
        <f>VLOOKUP(E238,VIP!$A$2:$O13246,8,FALSE)</f>
        <v>Si</v>
      </c>
      <c r="J238" s="145" t="str">
        <f>VLOOKUP(E238,VIP!$A$2:$O13196,8,FALSE)</f>
        <v>Si</v>
      </c>
      <c r="K238" s="145" t="str">
        <f>VLOOKUP(E238,VIP!$A$2:$O16770,6,0)</f>
        <v>NO</v>
      </c>
      <c r="L238" s="158" t="s">
        <v>2625</v>
      </c>
      <c r="M238" s="93" t="s">
        <v>2437</v>
      </c>
      <c r="N238" s="93" t="s">
        <v>2443</v>
      </c>
      <c r="O238" s="145" t="s">
        <v>2613</v>
      </c>
      <c r="P238" s="158"/>
      <c r="Q238" s="93" t="s">
        <v>2625</v>
      </c>
    </row>
    <row r="239" spans="1:17" ht="18" x14ac:dyDescent="0.25">
      <c r="A239" s="145" t="str">
        <f>VLOOKUP(E239,'LISTADO ATM'!$A$2:$C$901,3,0)</f>
        <v>DISTRITO NACIONAL</v>
      </c>
      <c r="B239" s="159" t="s">
        <v>2740</v>
      </c>
      <c r="C239" s="94">
        <v>44466.907500000001</v>
      </c>
      <c r="D239" s="94" t="s">
        <v>2174</v>
      </c>
      <c r="E239" s="143">
        <v>639</v>
      </c>
      <c r="F239" s="145" t="str">
        <f>VLOOKUP(E239,VIP!$A$2:$O16321,2,0)</f>
        <v>DRBR639</v>
      </c>
      <c r="G239" s="145" t="str">
        <f>VLOOKUP(E239,'LISTADO ATM'!$A$2:$B$900,2,0)</f>
        <v xml:space="preserve">ATM Comisión Militar MOPC </v>
      </c>
      <c r="H239" s="145" t="str">
        <f>VLOOKUP(E239,VIP!$A$2:$O21282,7,FALSE)</f>
        <v>Si</v>
      </c>
      <c r="I239" s="145" t="str">
        <f>VLOOKUP(E239,VIP!$A$2:$O13247,8,FALSE)</f>
        <v>Si</v>
      </c>
      <c r="J239" s="145" t="str">
        <f>VLOOKUP(E239,VIP!$A$2:$O13197,8,FALSE)</f>
        <v>Si</v>
      </c>
      <c r="K239" s="145" t="str">
        <f>VLOOKUP(E239,VIP!$A$2:$O16771,6,0)</f>
        <v>NO</v>
      </c>
      <c r="L239" s="158" t="s">
        <v>2212</v>
      </c>
      <c r="M239" s="93" t="s">
        <v>2437</v>
      </c>
      <c r="N239" s="93" t="s">
        <v>2443</v>
      </c>
      <c r="O239" s="145" t="s">
        <v>2445</v>
      </c>
      <c r="P239" s="158"/>
      <c r="Q239" s="93" t="s">
        <v>2212</v>
      </c>
    </row>
    <row r="240" spans="1:17" ht="18" x14ac:dyDescent="0.25">
      <c r="A240" s="145" t="str">
        <f>VLOOKUP(E240,'LISTADO ATM'!$A$2:$C$901,3,0)</f>
        <v>NORTE</v>
      </c>
      <c r="B240" s="159" t="s">
        <v>2741</v>
      </c>
      <c r="C240" s="94">
        <v>44466.90824074074</v>
      </c>
      <c r="D240" s="94" t="s">
        <v>2174</v>
      </c>
      <c r="E240" s="143">
        <v>500</v>
      </c>
      <c r="F240" s="145" t="str">
        <f>VLOOKUP(E240,VIP!$A$2:$O16322,2,0)</f>
        <v>DRBR500</v>
      </c>
      <c r="G240" s="145" t="str">
        <f>VLOOKUP(E240,'LISTADO ATM'!$A$2:$B$900,2,0)</f>
        <v xml:space="preserve">ATM UNP Cutupú </v>
      </c>
      <c r="H240" s="145" t="str">
        <f>VLOOKUP(E240,VIP!$A$2:$O21283,7,FALSE)</f>
        <v>Si</v>
      </c>
      <c r="I240" s="145" t="str">
        <f>VLOOKUP(E240,VIP!$A$2:$O13248,8,FALSE)</f>
        <v>Si</v>
      </c>
      <c r="J240" s="145" t="str">
        <f>VLOOKUP(E240,VIP!$A$2:$O13198,8,FALSE)</f>
        <v>Si</v>
      </c>
      <c r="K240" s="145" t="str">
        <f>VLOOKUP(E240,VIP!$A$2:$O16772,6,0)</f>
        <v>NO</v>
      </c>
      <c r="L240" s="158" t="s">
        <v>2212</v>
      </c>
      <c r="M240" s="93" t="s">
        <v>2437</v>
      </c>
      <c r="N240" s="93" t="s">
        <v>2443</v>
      </c>
      <c r="O240" s="145" t="s">
        <v>2445</v>
      </c>
      <c r="P240" s="158"/>
      <c r="Q240" s="93" t="s">
        <v>2212</v>
      </c>
    </row>
    <row r="241" spans="1:17" ht="18" x14ac:dyDescent="0.25">
      <c r="A241" s="145" t="str">
        <f>VLOOKUP(E241,'LISTADO ATM'!$A$2:$C$901,3,0)</f>
        <v>DISTRITO NACIONAL</v>
      </c>
      <c r="B241" s="159" t="s">
        <v>2742</v>
      </c>
      <c r="C241" s="94">
        <v>44466.90902777778</v>
      </c>
      <c r="D241" s="94" t="s">
        <v>2174</v>
      </c>
      <c r="E241" s="143">
        <v>946</v>
      </c>
      <c r="F241" s="145" t="str">
        <f>VLOOKUP(E241,VIP!$A$2:$O16323,2,0)</f>
        <v>DRBR24R</v>
      </c>
      <c r="G241" s="145" t="str">
        <f>VLOOKUP(E241,'LISTADO ATM'!$A$2:$B$900,2,0)</f>
        <v xml:space="preserve">ATM Oficina Núñez de Cáceres I </v>
      </c>
      <c r="H241" s="145" t="str">
        <f>VLOOKUP(E241,VIP!$A$2:$O21284,7,FALSE)</f>
        <v>Si</v>
      </c>
      <c r="I241" s="145" t="str">
        <f>VLOOKUP(E241,VIP!$A$2:$O13249,8,FALSE)</f>
        <v>Si</v>
      </c>
      <c r="J241" s="145" t="str">
        <f>VLOOKUP(E241,VIP!$A$2:$O13199,8,FALSE)</f>
        <v>Si</v>
      </c>
      <c r="K241" s="145" t="str">
        <f>VLOOKUP(E241,VIP!$A$2:$O16773,6,0)</f>
        <v>NO</v>
      </c>
      <c r="L241" s="158" t="s">
        <v>2455</v>
      </c>
      <c r="M241" s="93" t="s">
        <v>2437</v>
      </c>
      <c r="N241" s="93" t="s">
        <v>2443</v>
      </c>
      <c r="O241" s="145" t="s">
        <v>2445</v>
      </c>
      <c r="P241" s="158"/>
      <c r="Q241" s="93" t="s">
        <v>2455</v>
      </c>
    </row>
    <row r="242" spans="1:17" ht="18" x14ac:dyDescent="0.25">
      <c r="A242" s="145" t="str">
        <f>VLOOKUP(E242,'LISTADO ATM'!$A$2:$C$901,3,0)</f>
        <v>DISTRITO NACIONAL</v>
      </c>
      <c r="B242" s="159" t="s">
        <v>2743</v>
      </c>
      <c r="C242" s="94">
        <v>44466.909942129627</v>
      </c>
      <c r="D242" s="94" t="s">
        <v>2174</v>
      </c>
      <c r="E242" s="143">
        <v>719</v>
      </c>
      <c r="F242" s="145" t="str">
        <f>VLOOKUP(E242,VIP!$A$2:$O16324,2,0)</f>
        <v>DRBR419</v>
      </c>
      <c r="G242" s="145" t="str">
        <f>VLOOKUP(E242,'LISTADO ATM'!$A$2:$B$900,2,0)</f>
        <v xml:space="preserve">ATM Ayuntamiento Municipal San Luís </v>
      </c>
      <c r="H242" s="145" t="str">
        <f>VLOOKUP(E242,VIP!$A$2:$O21285,7,FALSE)</f>
        <v>Si</v>
      </c>
      <c r="I242" s="145" t="str">
        <f>VLOOKUP(E242,VIP!$A$2:$O13250,8,FALSE)</f>
        <v>Si</v>
      </c>
      <c r="J242" s="145" t="str">
        <f>VLOOKUP(E242,VIP!$A$2:$O13200,8,FALSE)</f>
        <v>Si</v>
      </c>
      <c r="K242" s="145" t="str">
        <f>VLOOKUP(E242,VIP!$A$2:$O16774,6,0)</f>
        <v>NO</v>
      </c>
      <c r="L242" s="158" t="s">
        <v>2665</v>
      </c>
      <c r="M242" s="93" t="s">
        <v>2437</v>
      </c>
      <c r="N242" s="93" t="s">
        <v>2443</v>
      </c>
      <c r="O242" s="145" t="s">
        <v>2445</v>
      </c>
      <c r="P242" s="158"/>
      <c r="Q242" s="93" t="s">
        <v>2665</v>
      </c>
    </row>
    <row r="243" spans="1:17" ht="18" x14ac:dyDescent="0.25">
      <c r="A243" s="145" t="str">
        <f>VLOOKUP(E243,'LISTADO ATM'!$A$2:$C$901,3,0)</f>
        <v>NORTE</v>
      </c>
      <c r="B243" s="159" t="s">
        <v>2744</v>
      </c>
      <c r="C243" s="94">
        <v>44466.911458333336</v>
      </c>
      <c r="D243" s="94" t="s">
        <v>2175</v>
      </c>
      <c r="E243" s="143">
        <v>882</v>
      </c>
      <c r="F243" s="145" t="str">
        <f>VLOOKUP(E243,VIP!$A$2:$O16325,2,0)</f>
        <v>DRBR882</v>
      </c>
      <c r="G243" s="145" t="str">
        <f>VLOOKUP(E243,'LISTADO ATM'!$A$2:$B$900,2,0)</f>
        <v xml:space="preserve">ATM Oficina Moca II </v>
      </c>
      <c r="H243" s="145" t="str">
        <f>VLOOKUP(E243,VIP!$A$2:$O21286,7,FALSE)</f>
        <v>Si</v>
      </c>
      <c r="I243" s="145" t="str">
        <f>VLOOKUP(E243,VIP!$A$2:$O13251,8,FALSE)</f>
        <v>Si</v>
      </c>
      <c r="J243" s="145" t="str">
        <f>VLOOKUP(E243,VIP!$A$2:$O13201,8,FALSE)</f>
        <v>Si</v>
      </c>
      <c r="K243" s="145" t="str">
        <f>VLOOKUP(E243,VIP!$A$2:$O16775,6,0)</f>
        <v>SI</v>
      </c>
      <c r="L243" s="158" t="s">
        <v>2754</v>
      </c>
      <c r="M243" s="93" t="s">
        <v>2437</v>
      </c>
      <c r="N243" s="93" t="s">
        <v>2443</v>
      </c>
      <c r="O243" s="145" t="s">
        <v>2628</v>
      </c>
      <c r="P243" s="158"/>
      <c r="Q243" s="93" t="s">
        <v>2754</v>
      </c>
    </row>
    <row r="244" spans="1:17" ht="18" x14ac:dyDescent="0.25">
      <c r="A244" s="145" t="str">
        <f>VLOOKUP(E244,'LISTADO ATM'!$A$2:$C$901,3,0)</f>
        <v>NORTE</v>
      </c>
      <c r="B244" s="159" t="s">
        <v>2745</v>
      </c>
      <c r="C244" s="94">
        <v>44466.922581018516</v>
      </c>
      <c r="D244" s="94" t="s">
        <v>2459</v>
      </c>
      <c r="E244" s="143">
        <v>285</v>
      </c>
      <c r="F244" s="145" t="str">
        <f>VLOOKUP(E244,VIP!$A$2:$O16326,2,0)</f>
        <v>DRBR285</v>
      </c>
      <c r="G244" s="145" t="str">
        <f>VLOOKUP(E244,'LISTADO ATM'!$A$2:$B$900,2,0)</f>
        <v xml:space="preserve">ATM Oficina Camino Real (Puerto Plata) </v>
      </c>
      <c r="H244" s="145" t="str">
        <f>VLOOKUP(E244,VIP!$A$2:$O21287,7,FALSE)</f>
        <v>Si</v>
      </c>
      <c r="I244" s="145" t="str">
        <f>VLOOKUP(E244,VIP!$A$2:$O13252,8,FALSE)</f>
        <v>Si</v>
      </c>
      <c r="J244" s="145" t="str">
        <f>VLOOKUP(E244,VIP!$A$2:$O13202,8,FALSE)</f>
        <v>Si</v>
      </c>
      <c r="K244" s="145" t="str">
        <f>VLOOKUP(E244,VIP!$A$2:$O16776,6,0)</f>
        <v>NO</v>
      </c>
      <c r="L244" s="158" t="s">
        <v>2409</v>
      </c>
      <c r="M244" s="93" t="s">
        <v>2437</v>
      </c>
      <c r="N244" s="93" t="s">
        <v>2443</v>
      </c>
      <c r="O244" s="145" t="s">
        <v>2735</v>
      </c>
      <c r="P244" s="158"/>
      <c r="Q244" s="93" t="s">
        <v>2409</v>
      </c>
    </row>
    <row r="245" spans="1:17" ht="18" x14ac:dyDescent="0.25">
      <c r="A245" s="145" t="str">
        <f>VLOOKUP(E245,'LISTADO ATM'!$A$2:$C$901,3,0)</f>
        <v>DISTRITO NACIONAL</v>
      </c>
      <c r="B245" s="159" t="s">
        <v>2746</v>
      </c>
      <c r="C245" s="94">
        <v>44466.924375000002</v>
      </c>
      <c r="D245" s="94" t="s">
        <v>2440</v>
      </c>
      <c r="E245" s="143">
        <v>629</v>
      </c>
      <c r="F245" s="145" t="str">
        <f>VLOOKUP(E245,VIP!$A$2:$O16327,2,0)</f>
        <v>DRBR24M</v>
      </c>
      <c r="G245" s="145" t="str">
        <f>VLOOKUP(E245,'LISTADO ATM'!$A$2:$B$900,2,0)</f>
        <v xml:space="preserve">ATM Oficina Americana Independencia I </v>
      </c>
      <c r="H245" s="145" t="str">
        <f>VLOOKUP(E245,VIP!$A$2:$O21288,7,FALSE)</f>
        <v>Si</v>
      </c>
      <c r="I245" s="145" t="str">
        <f>VLOOKUP(E245,VIP!$A$2:$O13253,8,FALSE)</f>
        <v>Si</v>
      </c>
      <c r="J245" s="145" t="str">
        <f>VLOOKUP(E245,VIP!$A$2:$O13203,8,FALSE)</f>
        <v>Si</v>
      </c>
      <c r="K245" s="145" t="str">
        <f>VLOOKUP(E245,VIP!$A$2:$O16777,6,0)</f>
        <v>SI</v>
      </c>
      <c r="L245" s="158" t="s">
        <v>2409</v>
      </c>
      <c r="M245" s="93" t="s">
        <v>2437</v>
      </c>
      <c r="N245" s="93" t="s">
        <v>2443</v>
      </c>
      <c r="O245" s="145" t="s">
        <v>2444</v>
      </c>
      <c r="P245" s="158"/>
      <c r="Q245" s="93" t="s">
        <v>2409</v>
      </c>
    </row>
    <row r="246" spans="1:17" ht="18" x14ac:dyDescent="0.25">
      <c r="A246" s="145" t="str">
        <f>VLOOKUP(E246,'LISTADO ATM'!$A$2:$C$901,3,0)</f>
        <v>NORTE</v>
      </c>
      <c r="B246" s="159" t="s">
        <v>2747</v>
      </c>
      <c r="C246" s="94">
        <v>44466.935706018521</v>
      </c>
      <c r="D246" s="94" t="s">
        <v>2612</v>
      </c>
      <c r="E246" s="143">
        <v>532</v>
      </c>
      <c r="F246" s="145" t="str">
        <f>VLOOKUP(E246,VIP!$A$2:$O16328,2,0)</f>
        <v>DRBR532</v>
      </c>
      <c r="G246" s="145" t="str">
        <f>VLOOKUP(E246,'LISTADO ATM'!$A$2:$B$900,2,0)</f>
        <v xml:space="preserve">ATM UNP Guanábano (Moca) </v>
      </c>
      <c r="H246" s="145" t="str">
        <f>VLOOKUP(E246,VIP!$A$2:$O21289,7,FALSE)</f>
        <v>Si</v>
      </c>
      <c r="I246" s="145" t="str">
        <f>VLOOKUP(E246,VIP!$A$2:$O13254,8,FALSE)</f>
        <v>Si</v>
      </c>
      <c r="J246" s="145" t="str">
        <f>VLOOKUP(E246,VIP!$A$2:$O13204,8,FALSE)</f>
        <v>Si</v>
      </c>
      <c r="K246" s="145" t="str">
        <f>VLOOKUP(E246,VIP!$A$2:$O16778,6,0)</f>
        <v>NO</v>
      </c>
      <c r="L246" s="158" t="s">
        <v>2409</v>
      </c>
      <c r="M246" s="93" t="s">
        <v>2437</v>
      </c>
      <c r="N246" s="93" t="s">
        <v>2443</v>
      </c>
      <c r="O246" s="145" t="s">
        <v>2613</v>
      </c>
      <c r="P246" s="158"/>
      <c r="Q246" s="93" t="s">
        <v>2409</v>
      </c>
    </row>
    <row r="247" spans="1:17" ht="18" x14ac:dyDescent="0.25">
      <c r="A247" s="145" t="str">
        <f>VLOOKUP(E247,'LISTADO ATM'!$A$2:$C$901,3,0)</f>
        <v>SUR</v>
      </c>
      <c r="B247" s="159" t="s">
        <v>2748</v>
      </c>
      <c r="C247" s="94">
        <v>44466.945104166669</v>
      </c>
      <c r="D247" s="94" t="s">
        <v>2440</v>
      </c>
      <c r="E247" s="143">
        <v>783</v>
      </c>
      <c r="F247" s="145" t="str">
        <f>VLOOKUP(E247,VIP!$A$2:$O16329,2,0)</f>
        <v>DRBR303</v>
      </c>
      <c r="G247" s="145" t="str">
        <f>VLOOKUP(E247,'LISTADO ATM'!$A$2:$B$900,2,0)</f>
        <v xml:space="preserve">ATM Autobanco Alfa y Omega (Barahona) </v>
      </c>
      <c r="H247" s="145" t="str">
        <f>VLOOKUP(E247,VIP!$A$2:$O21290,7,FALSE)</f>
        <v>Si</v>
      </c>
      <c r="I247" s="145" t="str">
        <f>VLOOKUP(E247,VIP!$A$2:$O13255,8,FALSE)</f>
        <v>Si</v>
      </c>
      <c r="J247" s="145" t="str">
        <f>VLOOKUP(E247,VIP!$A$2:$O13205,8,FALSE)</f>
        <v>Si</v>
      </c>
      <c r="K247" s="145" t="str">
        <f>VLOOKUP(E247,VIP!$A$2:$O16779,6,0)</f>
        <v>NO</v>
      </c>
      <c r="L247" s="158" t="s">
        <v>2409</v>
      </c>
      <c r="M247" s="93" t="s">
        <v>2437</v>
      </c>
      <c r="N247" s="93" t="s">
        <v>2443</v>
      </c>
      <c r="O247" s="145" t="s">
        <v>2444</v>
      </c>
      <c r="P247" s="158"/>
      <c r="Q247" s="93" t="s">
        <v>2409</v>
      </c>
    </row>
    <row r="248" spans="1:17" ht="18" x14ac:dyDescent="0.25">
      <c r="A248" s="145" t="str">
        <f>VLOOKUP(E248,'LISTADO ATM'!$A$2:$C$901,3,0)</f>
        <v>SUR</v>
      </c>
      <c r="B248" s="159" t="s">
        <v>2749</v>
      </c>
      <c r="C248" s="94">
        <v>44466.946828703702</v>
      </c>
      <c r="D248" s="94" t="s">
        <v>2440</v>
      </c>
      <c r="E248" s="143">
        <v>592</v>
      </c>
      <c r="F248" s="145" t="str">
        <f>VLOOKUP(E248,VIP!$A$2:$O16330,2,0)</f>
        <v>DRBR081</v>
      </c>
      <c r="G248" s="145" t="str">
        <f>VLOOKUP(E248,'LISTADO ATM'!$A$2:$B$900,2,0)</f>
        <v xml:space="preserve">ATM Centro de Caja San Cristóbal I </v>
      </c>
      <c r="H248" s="145" t="str">
        <f>VLOOKUP(E248,VIP!$A$2:$O21291,7,FALSE)</f>
        <v>Si</v>
      </c>
      <c r="I248" s="145" t="str">
        <f>VLOOKUP(E248,VIP!$A$2:$O13256,8,FALSE)</f>
        <v>Si</v>
      </c>
      <c r="J248" s="145" t="str">
        <f>VLOOKUP(E248,VIP!$A$2:$O13206,8,FALSE)</f>
        <v>Si</v>
      </c>
      <c r="K248" s="145" t="str">
        <f>VLOOKUP(E248,VIP!$A$2:$O16780,6,0)</f>
        <v>SI</v>
      </c>
      <c r="L248" s="158" t="s">
        <v>2409</v>
      </c>
      <c r="M248" s="93" t="s">
        <v>2437</v>
      </c>
      <c r="N248" s="93" t="s">
        <v>2443</v>
      </c>
      <c r="O248" s="145" t="s">
        <v>2444</v>
      </c>
      <c r="P248" s="158"/>
      <c r="Q248" s="93" t="s">
        <v>2409</v>
      </c>
    </row>
    <row r="249" spans="1:17" ht="18" x14ac:dyDescent="0.25">
      <c r="A249" s="145" t="str">
        <f>VLOOKUP(E249,'LISTADO ATM'!$A$2:$C$901,3,0)</f>
        <v>NORTE</v>
      </c>
      <c r="B249" s="159" t="s">
        <v>2750</v>
      </c>
      <c r="C249" s="94">
        <v>44466.948182870372</v>
      </c>
      <c r="D249" s="94" t="s">
        <v>2612</v>
      </c>
      <c r="E249" s="143">
        <v>605</v>
      </c>
      <c r="F249" s="145" t="str">
        <f>VLOOKUP(E249,VIP!$A$2:$O16331,2,0)</f>
        <v>DRBR141</v>
      </c>
      <c r="G249" s="145" t="str">
        <f>VLOOKUP(E249,'LISTADO ATM'!$A$2:$B$900,2,0)</f>
        <v xml:space="preserve">ATM Oficina Bonao I </v>
      </c>
      <c r="H249" s="145" t="str">
        <f>VLOOKUP(E249,VIP!$A$2:$O21292,7,FALSE)</f>
        <v>Si</v>
      </c>
      <c r="I249" s="145" t="str">
        <f>VLOOKUP(E249,VIP!$A$2:$O13257,8,FALSE)</f>
        <v>Si</v>
      </c>
      <c r="J249" s="145" t="str">
        <f>VLOOKUP(E249,VIP!$A$2:$O13207,8,FALSE)</f>
        <v>Si</v>
      </c>
      <c r="K249" s="145" t="str">
        <f>VLOOKUP(E249,VIP!$A$2:$O16781,6,0)</f>
        <v>SI</v>
      </c>
      <c r="L249" s="158" t="s">
        <v>2755</v>
      </c>
      <c r="M249" s="93" t="s">
        <v>2437</v>
      </c>
      <c r="N249" s="93" t="s">
        <v>2443</v>
      </c>
      <c r="O249" s="145" t="s">
        <v>2613</v>
      </c>
      <c r="P249" s="158"/>
      <c r="Q249" s="93" t="s">
        <v>2755</v>
      </c>
    </row>
    <row r="250" spans="1:17" ht="18" x14ac:dyDescent="0.25">
      <c r="A250" s="145" t="str">
        <f>VLOOKUP(E250,'LISTADO ATM'!$A$2:$C$901,3,0)</f>
        <v>ESTE</v>
      </c>
      <c r="B250" s="159" t="s">
        <v>2751</v>
      </c>
      <c r="C250" s="94">
        <v>44466.949328703704</v>
      </c>
      <c r="D250" s="94" t="s">
        <v>2459</v>
      </c>
      <c r="E250" s="143">
        <v>268</v>
      </c>
      <c r="F250" s="145" t="str">
        <f>VLOOKUP(E250,VIP!$A$2:$O16332,2,0)</f>
        <v>DRBR268</v>
      </c>
      <c r="G250" s="145" t="str">
        <f>VLOOKUP(E250,'LISTADO ATM'!$A$2:$B$900,2,0)</f>
        <v xml:space="preserve">ATM Autobanco La Altagracia (Higuey) </v>
      </c>
      <c r="H250" s="145" t="str">
        <f>VLOOKUP(E250,VIP!$A$2:$O21293,7,FALSE)</f>
        <v>Si</v>
      </c>
      <c r="I250" s="145" t="str">
        <f>VLOOKUP(E250,VIP!$A$2:$O13258,8,FALSE)</f>
        <v>Si</v>
      </c>
      <c r="J250" s="145" t="str">
        <f>VLOOKUP(E250,VIP!$A$2:$O13208,8,FALSE)</f>
        <v>Si</v>
      </c>
      <c r="K250" s="145" t="str">
        <f>VLOOKUP(E250,VIP!$A$2:$O16782,6,0)</f>
        <v>NO</v>
      </c>
      <c r="L250" s="158" t="s">
        <v>2409</v>
      </c>
      <c r="M250" s="93" t="s">
        <v>2437</v>
      </c>
      <c r="N250" s="93" t="s">
        <v>2443</v>
      </c>
      <c r="O250" s="145" t="s">
        <v>2735</v>
      </c>
      <c r="P250" s="158"/>
      <c r="Q250" s="93" t="s">
        <v>2409</v>
      </c>
    </row>
    <row r="251" spans="1:17" ht="18" x14ac:dyDescent="0.25">
      <c r="A251" s="145" t="str">
        <f>VLOOKUP(E251,'LISTADO ATM'!$A$2:$C$901,3,0)</f>
        <v>NORTE</v>
      </c>
      <c r="B251" s="159" t="s">
        <v>2752</v>
      </c>
      <c r="C251" s="94">
        <v>44466.950624999998</v>
      </c>
      <c r="D251" s="94" t="s">
        <v>2612</v>
      </c>
      <c r="E251" s="143">
        <v>351</v>
      </c>
      <c r="F251" s="145" t="str">
        <f>VLOOKUP(E251,VIP!$A$2:$O16333,2,0)</f>
        <v>DRBR351</v>
      </c>
      <c r="G251" s="145" t="str">
        <f>VLOOKUP(E251,'LISTADO ATM'!$A$2:$B$900,2,0)</f>
        <v xml:space="preserve">ATM S/M José Luís (Puerto Plata) </v>
      </c>
      <c r="H251" s="145" t="str">
        <f>VLOOKUP(E251,VIP!$A$2:$O21294,7,FALSE)</f>
        <v>Si</v>
      </c>
      <c r="I251" s="145" t="str">
        <f>VLOOKUP(E251,VIP!$A$2:$O13259,8,FALSE)</f>
        <v>Si</v>
      </c>
      <c r="J251" s="145" t="str">
        <f>VLOOKUP(E251,VIP!$A$2:$O13209,8,FALSE)</f>
        <v>Si</v>
      </c>
      <c r="K251" s="145" t="str">
        <f>VLOOKUP(E251,VIP!$A$2:$O16783,6,0)</f>
        <v>NO</v>
      </c>
      <c r="L251" s="158" t="s">
        <v>2409</v>
      </c>
      <c r="M251" s="93" t="s">
        <v>2437</v>
      </c>
      <c r="N251" s="93" t="s">
        <v>2443</v>
      </c>
      <c r="O251" s="145" t="s">
        <v>2613</v>
      </c>
      <c r="P251" s="158"/>
      <c r="Q251" s="93" t="s">
        <v>2409</v>
      </c>
    </row>
    <row r="1023561" spans="16:16" ht="18" x14ac:dyDescent="0.25">
      <c r="P1023561" s="127"/>
    </row>
  </sheetData>
  <autoFilter ref="A4:Q251">
    <filterColumn colId="12">
      <filters>
        <filter val="Fuera De Servicio"/>
      </filters>
    </filterColumn>
    <sortState ref="A8:Q202">
      <sortCondition ref="C4:C2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52:B1048576 B1:B4 B44:B77">
    <cfRule type="duplicateValues" dxfId="617" priority="162679"/>
    <cfRule type="duplicateValues" dxfId="616" priority="162680"/>
  </conditionalFormatting>
  <conditionalFormatting sqref="B252:B1048576 B1:B4 B44:B77">
    <cfRule type="duplicateValues" dxfId="615" priority="162687"/>
  </conditionalFormatting>
  <conditionalFormatting sqref="B252:B1048576 B44:B77">
    <cfRule type="duplicateValues" dxfId="614" priority="162691"/>
    <cfRule type="duplicateValues" dxfId="613" priority="162692"/>
  </conditionalFormatting>
  <conditionalFormatting sqref="B252:B1048576 B1:B4 B44:B77">
    <cfRule type="duplicateValues" dxfId="612" priority="162697"/>
    <cfRule type="duplicateValues" dxfId="611" priority="162698"/>
    <cfRule type="duplicateValues" dxfId="610" priority="162699"/>
  </conditionalFormatting>
  <conditionalFormatting sqref="B252:B1048576 B44:B77">
    <cfRule type="duplicateValues" dxfId="609" priority="162709"/>
  </conditionalFormatting>
  <conditionalFormatting sqref="E252:E1048576 E1:E4 E44:E77">
    <cfRule type="duplicateValues" dxfId="608" priority="162712"/>
  </conditionalFormatting>
  <conditionalFormatting sqref="E252:E1048576 E44:E77">
    <cfRule type="duplicateValues" dxfId="607" priority="162716"/>
  </conditionalFormatting>
  <conditionalFormatting sqref="E252:E1048576 E1:E4 E44:E77">
    <cfRule type="duplicateValues" dxfId="606" priority="162719"/>
    <cfRule type="duplicateValues" dxfId="605" priority="162720"/>
  </conditionalFormatting>
  <conditionalFormatting sqref="E252:E1048576 E1:E4 E44:E77">
    <cfRule type="duplicateValues" dxfId="604" priority="162727"/>
    <cfRule type="duplicateValues" dxfId="603" priority="162728"/>
    <cfRule type="duplicateValues" dxfId="602" priority="162729"/>
  </conditionalFormatting>
  <conditionalFormatting sqref="E252:E1048576 E44:E77">
    <cfRule type="duplicateValues" dxfId="601" priority="162739"/>
    <cfRule type="duplicateValues" dxfId="600" priority="162740"/>
    <cfRule type="duplicateValues" dxfId="599" priority="162741"/>
  </conditionalFormatting>
  <conditionalFormatting sqref="E252:E1048576 E44:E77">
    <cfRule type="duplicateValues" dxfId="598" priority="162748"/>
    <cfRule type="duplicateValues" dxfId="597" priority="162749"/>
  </conditionalFormatting>
  <conditionalFormatting sqref="B252:B1048576 B1:B4 B44:B77">
    <cfRule type="duplicateValues" dxfId="596" priority="162754"/>
    <cfRule type="duplicateValues" dxfId="595" priority="162755"/>
    <cfRule type="duplicateValues" dxfId="594" priority="162756"/>
    <cfRule type="duplicateValues" dxfId="593" priority="162757"/>
  </conditionalFormatting>
  <conditionalFormatting sqref="B252:B1048576 B1:B4 B44:B77">
    <cfRule type="duplicateValues" dxfId="592" priority="162774"/>
    <cfRule type="duplicateValues" dxfId="591" priority="162775"/>
    <cfRule type="duplicateValues" dxfId="590" priority="162776"/>
    <cfRule type="duplicateValues" dxfId="589" priority="162777"/>
    <cfRule type="duplicateValues" dxfId="588" priority="162778"/>
  </conditionalFormatting>
  <conditionalFormatting sqref="E252:E1048576 E1:E4 E44:E77">
    <cfRule type="duplicateValues" dxfId="587" priority="162789"/>
    <cfRule type="duplicateValues" dxfId="586" priority="162790"/>
    <cfRule type="duplicateValues" dxfId="585" priority="162791"/>
    <cfRule type="duplicateValues" dxfId="584" priority="162792"/>
  </conditionalFormatting>
  <conditionalFormatting sqref="E252:E1048576">
    <cfRule type="duplicateValues" dxfId="583" priority="752"/>
  </conditionalFormatting>
  <conditionalFormatting sqref="E252:E1048576 E1:E77">
    <cfRule type="duplicateValues" dxfId="582" priority="389"/>
    <cfRule type="duplicateValues" dxfId="581" priority="407"/>
  </conditionalFormatting>
  <conditionalFormatting sqref="B252:B1048576 B1:B77">
    <cfRule type="duplicateValues" dxfId="580" priority="388"/>
    <cfRule type="duplicateValues" dxfId="579" priority="405"/>
    <cfRule type="duplicateValues" dxfId="578" priority="406"/>
  </conditionalFormatting>
  <conditionalFormatting sqref="B22:B72">
    <cfRule type="duplicateValues" dxfId="577" priority="165236"/>
    <cfRule type="duplicateValues" dxfId="576" priority="165237"/>
  </conditionalFormatting>
  <conditionalFormatting sqref="B22:B72">
    <cfRule type="duplicateValues" dxfId="575" priority="165240"/>
  </conditionalFormatting>
  <conditionalFormatting sqref="B22:B72">
    <cfRule type="duplicateValues" dxfId="574" priority="165242"/>
    <cfRule type="duplicateValues" dxfId="573" priority="165243"/>
    <cfRule type="duplicateValues" dxfId="572" priority="165244"/>
  </conditionalFormatting>
  <conditionalFormatting sqref="B22:B72">
    <cfRule type="duplicateValues" dxfId="571" priority="165260"/>
    <cfRule type="duplicateValues" dxfId="570" priority="165261"/>
    <cfRule type="duplicateValues" dxfId="569" priority="165262"/>
    <cfRule type="duplicateValues" dxfId="568" priority="165263"/>
  </conditionalFormatting>
  <conditionalFormatting sqref="B22:B72">
    <cfRule type="duplicateValues" dxfId="567" priority="165268"/>
    <cfRule type="duplicateValues" dxfId="566" priority="165269"/>
    <cfRule type="duplicateValues" dxfId="565" priority="165270"/>
    <cfRule type="duplicateValues" dxfId="564" priority="165271"/>
    <cfRule type="duplicateValues" dxfId="563" priority="165272"/>
  </conditionalFormatting>
  <conditionalFormatting sqref="E22:E77">
    <cfRule type="duplicateValues" dxfId="562" priority="165770"/>
  </conditionalFormatting>
  <conditionalFormatting sqref="E22:E77">
    <cfRule type="duplicateValues" dxfId="561" priority="165771"/>
    <cfRule type="duplicateValues" dxfId="560" priority="165772"/>
  </conditionalFormatting>
  <conditionalFormatting sqref="E22:E77">
    <cfRule type="duplicateValues" dxfId="559" priority="165773"/>
    <cfRule type="duplicateValues" dxfId="558" priority="165774"/>
    <cfRule type="duplicateValues" dxfId="557" priority="165775"/>
  </conditionalFormatting>
  <conditionalFormatting sqref="E22:E77">
    <cfRule type="duplicateValues" dxfId="556" priority="165776"/>
    <cfRule type="duplicateValues" dxfId="555" priority="165777"/>
    <cfRule type="duplicateValues" dxfId="554" priority="165778"/>
    <cfRule type="duplicateValues" dxfId="553" priority="165779"/>
  </conditionalFormatting>
  <conditionalFormatting sqref="B73:B77">
    <cfRule type="duplicateValues" dxfId="552" priority="165780"/>
    <cfRule type="duplicateValues" dxfId="551" priority="165781"/>
  </conditionalFormatting>
  <conditionalFormatting sqref="B73:B77">
    <cfRule type="duplicateValues" dxfId="550" priority="165782"/>
  </conditionalFormatting>
  <conditionalFormatting sqref="B73:B77">
    <cfRule type="duplicateValues" dxfId="549" priority="165783"/>
    <cfRule type="duplicateValues" dxfId="548" priority="165784"/>
    <cfRule type="duplicateValues" dxfId="547" priority="165785"/>
  </conditionalFormatting>
  <conditionalFormatting sqref="B73:B77">
    <cfRule type="duplicateValues" dxfId="546" priority="165786"/>
    <cfRule type="duplicateValues" dxfId="545" priority="165787"/>
    <cfRule type="duplicateValues" dxfId="544" priority="165788"/>
    <cfRule type="duplicateValues" dxfId="543" priority="165789"/>
  </conditionalFormatting>
  <conditionalFormatting sqref="B73:B77">
    <cfRule type="duplicateValues" dxfId="542" priority="165790"/>
    <cfRule type="duplicateValues" dxfId="541" priority="165791"/>
    <cfRule type="duplicateValues" dxfId="540" priority="165792"/>
    <cfRule type="duplicateValues" dxfId="539" priority="165793"/>
    <cfRule type="duplicateValues" dxfId="538" priority="165794"/>
  </conditionalFormatting>
  <conditionalFormatting sqref="B78:B81">
    <cfRule type="duplicateValues" dxfId="537" priority="165973"/>
    <cfRule type="duplicateValues" dxfId="536" priority="165974"/>
  </conditionalFormatting>
  <conditionalFormatting sqref="B78:B81">
    <cfRule type="duplicateValues" dxfId="535" priority="165977"/>
  </conditionalFormatting>
  <conditionalFormatting sqref="B78:B81">
    <cfRule type="duplicateValues" dxfId="534" priority="165979"/>
    <cfRule type="duplicateValues" dxfId="533" priority="165980"/>
    <cfRule type="duplicateValues" dxfId="532" priority="165981"/>
  </conditionalFormatting>
  <conditionalFormatting sqref="E78:E81">
    <cfRule type="duplicateValues" dxfId="531" priority="165985"/>
  </conditionalFormatting>
  <conditionalFormatting sqref="E78:E81">
    <cfRule type="duplicateValues" dxfId="530" priority="165987"/>
    <cfRule type="duplicateValues" dxfId="529" priority="165988"/>
  </conditionalFormatting>
  <conditionalFormatting sqref="E78:E81">
    <cfRule type="duplicateValues" dxfId="528" priority="165991"/>
    <cfRule type="duplicateValues" dxfId="527" priority="165992"/>
    <cfRule type="duplicateValues" dxfId="526" priority="165993"/>
  </conditionalFormatting>
  <conditionalFormatting sqref="B78:B81">
    <cfRule type="duplicateValues" dxfId="525" priority="165997"/>
    <cfRule type="duplicateValues" dxfId="524" priority="165998"/>
    <cfRule type="duplicateValues" dxfId="523" priority="165999"/>
    <cfRule type="duplicateValues" dxfId="522" priority="166000"/>
  </conditionalFormatting>
  <conditionalFormatting sqref="B78:B81">
    <cfRule type="duplicateValues" dxfId="521" priority="166005"/>
    <cfRule type="duplicateValues" dxfId="520" priority="166006"/>
    <cfRule type="duplicateValues" dxfId="519" priority="166007"/>
    <cfRule type="duplicateValues" dxfId="518" priority="166008"/>
    <cfRule type="duplicateValues" dxfId="517" priority="166009"/>
  </conditionalFormatting>
  <conditionalFormatting sqref="E78:E81">
    <cfRule type="duplicateValues" dxfId="516" priority="166015"/>
    <cfRule type="duplicateValues" dxfId="515" priority="166016"/>
    <cfRule type="duplicateValues" dxfId="514" priority="166017"/>
    <cfRule type="duplicateValues" dxfId="513" priority="166018"/>
  </conditionalFormatting>
  <conditionalFormatting sqref="B82:B90">
    <cfRule type="duplicateValues" dxfId="512" priority="321"/>
    <cfRule type="duplicateValues" dxfId="511" priority="322"/>
  </conditionalFormatting>
  <conditionalFormatting sqref="B82:B90">
    <cfRule type="duplicateValues" dxfId="510" priority="320"/>
  </conditionalFormatting>
  <conditionalFormatting sqref="B82:B90">
    <cfRule type="duplicateValues" dxfId="509" priority="317"/>
    <cfRule type="duplicateValues" dxfId="508" priority="318"/>
    <cfRule type="duplicateValues" dxfId="507" priority="319"/>
  </conditionalFormatting>
  <conditionalFormatting sqref="E82:E90">
    <cfRule type="duplicateValues" dxfId="506" priority="316"/>
  </conditionalFormatting>
  <conditionalFormatting sqref="E82:E90">
    <cfRule type="duplicateValues" dxfId="505" priority="314"/>
    <cfRule type="duplicateValues" dxfId="504" priority="315"/>
  </conditionalFormatting>
  <conditionalFormatting sqref="E82:E90">
    <cfRule type="duplicateValues" dxfId="503" priority="311"/>
    <cfRule type="duplicateValues" dxfId="502" priority="312"/>
    <cfRule type="duplicateValues" dxfId="501" priority="313"/>
  </conditionalFormatting>
  <conditionalFormatting sqref="B82:B90">
    <cfRule type="duplicateValues" dxfId="500" priority="307"/>
    <cfRule type="duplicateValues" dxfId="499" priority="308"/>
    <cfRule type="duplicateValues" dxfId="498" priority="309"/>
    <cfRule type="duplicateValues" dxfId="497" priority="310"/>
  </conditionalFormatting>
  <conditionalFormatting sqref="B82:B90">
    <cfRule type="duplicateValues" dxfId="496" priority="302"/>
    <cfRule type="duplicateValues" dxfId="495" priority="303"/>
    <cfRule type="duplicateValues" dxfId="494" priority="304"/>
    <cfRule type="duplicateValues" dxfId="493" priority="305"/>
    <cfRule type="duplicateValues" dxfId="492" priority="306"/>
  </conditionalFormatting>
  <conditionalFormatting sqref="E82:E90">
    <cfRule type="duplicateValues" dxfId="491" priority="298"/>
    <cfRule type="duplicateValues" dxfId="490" priority="299"/>
    <cfRule type="duplicateValues" dxfId="489" priority="300"/>
    <cfRule type="duplicateValues" dxfId="488" priority="301"/>
  </conditionalFormatting>
  <conditionalFormatting sqref="B91:B109">
    <cfRule type="duplicateValues" dxfId="487" priority="166176"/>
    <cfRule type="duplicateValues" dxfId="486" priority="166177"/>
  </conditionalFormatting>
  <conditionalFormatting sqref="B91:B109">
    <cfRule type="duplicateValues" dxfId="485" priority="166178"/>
  </conditionalFormatting>
  <conditionalFormatting sqref="B91:B109">
    <cfRule type="duplicateValues" dxfId="484" priority="166179"/>
    <cfRule type="duplicateValues" dxfId="483" priority="166180"/>
    <cfRule type="duplicateValues" dxfId="482" priority="166181"/>
  </conditionalFormatting>
  <conditionalFormatting sqref="E91:E109">
    <cfRule type="duplicateValues" dxfId="481" priority="166182"/>
  </conditionalFormatting>
  <conditionalFormatting sqref="E91:E109">
    <cfRule type="duplicateValues" dxfId="480" priority="166183"/>
    <cfRule type="duplicateValues" dxfId="479" priority="166184"/>
  </conditionalFormatting>
  <conditionalFormatting sqref="E91:E109">
    <cfRule type="duplicateValues" dxfId="478" priority="166185"/>
    <cfRule type="duplicateValues" dxfId="477" priority="166186"/>
    <cfRule type="duplicateValues" dxfId="476" priority="166187"/>
  </conditionalFormatting>
  <conditionalFormatting sqref="B91:B109">
    <cfRule type="duplicateValues" dxfId="475" priority="166188"/>
    <cfRule type="duplicateValues" dxfId="474" priority="166189"/>
    <cfRule type="duplicateValues" dxfId="473" priority="166190"/>
    <cfRule type="duplicateValues" dxfId="472" priority="166191"/>
  </conditionalFormatting>
  <conditionalFormatting sqref="B91:B109">
    <cfRule type="duplicateValues" dxfId="471" priority="166192"/>
    <cfRule type="duplicateValues" dxfId="470" priority="166193"/>
    <cfRule type="duplicateValues" dxfId="469" priority="166194"/>
    <cfRule type="duplicateValues" dxfId="468" priority="166195"/>
    <cfRule type="duplicateValues" dxfId="467" priority="166196"/>
  </conditionalFormatting>
  <conditionalFormatting sqref="E91:E109">
    <cfRule type="duplicateValues" dxfId="466" priority="166197"/>
    <cfRule type="duplicateValues" dxfId="465" priority="166198"/>
    <cfRule type="duplicateValues" dxfId="464" priority="166199"/>
    <cfRule type="duplicateValues" dxfId="463" priority="166200"/>
  </conditionalFormatting>
  <conditionalFormatting sqref="B110:B112">
    <cfRule type="duplicateValues" dxfId="462" priority="166358"/>
    <cfRule type="duplicateValues" dxfId="461" priority="166359"/>
  </conditionalFormatting>
  <conditionalFormatting sqref="B110:B112">
    <cfRule type="duplicateValues" dxfId="460" priority="166360"/>
  </conditionalFormatting>
  <conditionalFormatting sqref="B110:B112">
    <cfRule type="duplicateValues" dxfId="459" priority="166361"/>
    <cfRule type="duplicateValues" dxfId="458" priority="166362"/>
    <cfRule type="duplicateValues" dxfId="457" priority="166363"/>
  </conditionalFormatting>
  <conditionalFormatting sqref="E110:E112">
    <cfRule type="duplicateValues" dxfId="456" priority="166364"/>
  </conditionalFormatting>
  <conditionalFormatting sqref="E110:E112">
    <cfRule type="duplicateValues" dxfId="455" priority="166365"/>
    <cfRule type="duplicateValues" dxfId="454" priority="166366"/>
  </conditionalFormatting>
  <conditionalFormatting sqref="E110:E112">
    <cfRule type="duplicateValues" dxfId="453" priority="166367"/>
    <cfRule type="duplicateValues" dxfId="452" priority="166368"/>
    <cfRule type="duplicateValues" dxfId="451" priority="166369"/>
  </conditionalFormatting>
  <conditionalFormatting sqref="B110:B112">
    <cfRule type="duplicateValues" dxfId="450" priority="166370"/>
    <cfRule type="duplicateValues" dxfId="449" priority="166371"/>
    <cfRule type="duplicateValues" dxfId="448" priority="166372"/>
    <cfRule type="duplicateValues" dxfId="447" priority="166373"/>
  </conditionalFormatting>
  <conditionalFormatting sqref="B110:B112">
    <cfRule type="duplicateValues" dxfId="446" priority="166374"/>
    <cfRule type="duplicateValues" dxfId="445" priority="166375"/>
    <cfRule type="duplicateValues" dxfId="444" priority="166376"/>
    <cfRule type="duplicateValues" dxfId="443" priority="166377"/>
    <cfRule type="duplicateValues" dxfId="442" priority="166378"/>
  </conditionalFormatting>
  <conditionalFormatting sqref="E110:E112">
    <cfRule type="duplicateValues" dxfId="441" priority="166379"/>
    <cfRule type="duplicateValues" dxfId="440" priority="166380"/>
    <cfRule type="duplicateValues" dxfId="439" priority="166381"/>
    <cfRule type="duplicateValues" dxfId="438" priority="166382"/>
  </conditionalFormatting>
  <conditionalFormatting sqref="B5:B21">
    <cfRule type="duplicateValues" dxfId="437" priority="166454"/>
    <cfRule type="duplicateValues" dxfId="436" priority="166455"/>
  </conditionalFormatting>
  <conditionalFormatting sqref="B5:B21">
    <cfRule type="duplicateValues" dxfId="435" priority="166456"/>
  </conditionalFormatting>
  <conditionalFormatting sqref="B5:B21">
    <cfRule type="duplicateValues" dxfId="434" priority="166457"/>
    <cfRule type="duplicateValues" dxfId="433" priority="166458"/>
    <cfRule type="duplicateValues" dxfId="432" priority="166459"/>
  </conditionalFormatting>
  <conditionalFormatting sqref="E5:E21">
    <cfRule type="duplicateValues" dxfId="431" priority="166460"/>
  </conditionalFormatting>
  <conditionalFormatting sqref="E5:E21">
    <cfRule type="duplicateValues" dxfId="430" priority="166461"/>
    <cfRule type="duplicateValues" dxfId="429" priority="166462"/>
  </conditionalFormatting>
  <conditionalFormatting sqref="E5:E21">
    <cfRule type="duplicateValues" dxfId="428" priority="166463"/>
    <cfRule type="duplicateValues" dxfId="427" priority="166464"/>
    <cfRule type="duplicateValues" dxfId="426" priority="166465"/>
  </conditionalFormatting>
  <conditionalFormatting sqref="B5:B21">
    <cfRule type="duplicateValues" dxfId="425" priority="166466"/>
    <cfRule type="duplicateValues" dxfId="424" priority="166467"/>
    <cfRule type="duplicateValues" dxfId="423" priority="166468"/>
    <cfRule type="duplicateValues" dxfId="422" priority="166469"/>
  </conditionalFormatting>
  <conditionalFormatting sqref="B5:B21">
    <cfRule type="duplicateValues" dxfId="421" priority="166470"/>
    <cfRule type="duplicateValues" dxfId="420" priority="166471"/>
    <cfRule type="duplicateValues" dxfId="419" priority="166472"/>
    <cfRule type="duplicateValues" dxfId="418" priority="166473"/>
    <cfRule type="duplicateValues" dxfId="417" priority="166474"/>
  </conditionalFormatting>
  <conditionalFormatting sqref="E5:E21">
    <cfRule type="duplicateValues" dxfId="416" priority="166475"/>
    <cfRule type="duplicateValues" dxfId="415" priority="166476"/>
    <cfRule type="duplicateValues" dxfId="414" priority="166477"/>
    <cfRule type="duplicateValues" dxfId="413" priority="166478"/>
  </conditionalFormatting>
  <conditionalFormatting sqref="B113:B126">
    <cfRule type="duplicateValues" dxfId="412" priority="246"/>
    <cfRule type="duplicateValues" dxfId="411" priority="247"/>
  </conditionalFormatting>
  <conditionalFormatting sqref="B113:B126">
    <cfRule type="duplicateValues" dxfId="410" priority="245"/>
  </conditionalFormatting>
  <conditionalFormatting sqref="B113:B126">
    <cfRule type="duplicateValues" dxfId="409" priority="242"/>
    <cfRule type="duplicateValues" dxfId="408" priority="243"/>
    <cfRule type="duplicateValues" dxfId="407" priority="244"/>
  </conditionalFormatting>
  <conditionalFormatting sqref="E113:E126">
    <cfRule type="duplicateValues" dxfId="406" priority="241"/>
  </conditionalFormatting>
  <conditionalFormatting sqref="E113:E126">
    <cfRule type="duplicateValues" dxfId="405" priority="239"/>
    <cfRule type="duplicateValues" dxfId="404" priority="240"/>
  </conditionalFormatting>
  <conditionalFormatting sqref="E113:E126">
    <cfRule type="duplicateValues" dxfId="403" priority="236"/>
    <cfRule type="duplicateValues" dxfId="402" priority="237"/>
    <cfRule type="duplicateValues" dxfId="401" priority="238"/>
  </conditionalFormatting>
  <conditionalFormatting sqref="B113:B126">
    <cfRule type="duplicateValues" dxfId="400" priority="232"/>
    <cfRule type="duplicateValues" dxfId="399" priority="233"/>
    <cfRule type="duplicateValues" dxfId="398" priority="234"/>
    <cfRule type="duplicateValues" dxfId="397" priority="235"/>
  </conditionalFormatting>
  <conditionalFormatting sqref="B113:B126">
    <cfRule type="duplicateValues" dxfId="396" priority="227"/>
    <cfRule type="duplicateValues" dxfId="395" priority="228"/>
    <cfRule type="duplicateValues" dxfId="394" priority="229"/>
    <cfRule type="duplicateValues" dxfId="393" priority="230"/>
    <cfRule type="duplicateValues" dxfId="392" priority="231"/>
  </conditionalFormatting>
  <conditionalFormatting sqref="E113:E126">
    <cfRule type="duplicateValues" dxfId="391" priority="223"/>
    <cfRule type="duplicateValues" dxfId="390" priority="224"/>
    <cfRule type="duplicateValues" dxfId="389" priority="225"/>
    <cfRule type="duplicateValues" dxfId="388" priority="226"/>
  </conditionalFormatting>
  <conditionalFormatting sqref="E252:E1048576 E1:E126">
    <cfRule type="duplicateValues" dxfId="387" priority="222"/>
  </conditionalFormatting>
  <conditionalFormatting sqref="B127:B166">
    <cfRule type="duplicateValues" dxfId="386" priority="167099"/>
    <cfRule type="duplicateValues" dxfId="385" priority="167100"/>
  </conditionalFormatting>
  <conditionalFormatting sqref="B127:B166">
    <cfRule type="duplicateValues" dxfId="384" priority="167101"/>
  </conditionalFormatting>
  <conditionalFormatting sqref="B127:B166">
    <cfRule type="duplicateValues" dxfId="383" priority="167102"/>
    <cfRule type="duplicateValues" dxfId="382" priority="167103"/>
    <cfRule type="duplicateValues" dxfId="381" priority="167104"/>
  </conditionalFormatting>
  <conditionalFormatting sqref="E127:E166">
    <cfRule type="duplicateValues" dxfId="380" priority="167105"/>
  </conditionalFormatting>
  <conditionalFormatting sqref="E127:E166">
    <cfRule type="duplicateValues" dxfId="379" priority="167106"/>
    <cfRule type="duplicateValues" dxfId="378" priority="167107"/>
  </conditionalFormatting>
  <conditionalFormatting sqref="E127:E166">
    <cfRule type="duplicateValues" dxfId="377" priority="167108"/>
    <cfRule type="duplicateValues" dxfId="376" priority="167109"/>
    <cfRule type="duplicateValues" dxfId="375" priority="167110"/>
  </conditionalFormatting>
  <conditionalFormatting sqref="B127:B166">
    <cfRule type="duplicateValues" dxfId="374" priority="167111"/>
    <cfRule type="duplicateValues" dxfId="373" priority="167112"/>
    <cfRule type="duplicateValues" dxfId="372" priority="167113"/>
    <cfRule type="duplicateValues" dxfId="371" priority="167114"/>
  </conditionalFormatting>
  <conditionalFormatting sqref="B127:B166">
    <cfRule type="duplicateValues" dxfId="370" priority="167115"/>
    <cfRule type="duplicateValues" dxfId="369" priority="167116"/>
    <cfRule type="duplicateValues" dxfId="368" priority="167117"/>
    <cfRule type="duplicateValues" dxfId="367" priority="167118"/>
    <cfRule type="duplicateValues" dxfId="366" priority="167119"/>
  </conditionalFormatting>
  <conditionalFormatting sqref="E127:E166">
    <cfRule type="duplicateValues" dxfId="365" priority="167120"/>
    <cfRule type="duplicateValues" dxfId="364" priority="167121"/>
    <cfRule type="duplicateValues" dxfId="363" priority="167122"/>
    <cfRule type="duplicateValues" dxfId="362" priority="167123"/>
  </conditionalFormatting>
  <conditionalFormatting sqref="B167:B205">
    <cfRule type="duplicateValues" dxfId="361" priority="168278"/>
    <cfRule type="duplicateValues" dxfId="360" priority="168279"/>
  </conditionalFormatting>
  <conditionalFormatting sqref="B167:B205">
    <cfRule type="duplicateValues" dxfId="359" priority="168280"/>
  </conditionalFormatting>
  <conditionalFormatting sqref="B167:B205">
    <cfRule type="duplicateValues" dxfId="358" priority="168281"/>
    <cfRule type="duplicateValues" dxfId="357" priority="168282"/>
    <cfRule type="duplicateValues" dxfId="356" priority="168283"/>
  </conditionalFormatting>
  <conditionalFormatting sqref="E167:E205">
    <cfRule type="duplicateValues" dxfId="355" priority="168284"/>
  </conditionalFormatting>
  <conditionalFormatting sqref="E167:E205">
    <cfRule type="duplicateValues" dxfId="354" priority="168285"/>
    <cfRule type="duplicateValues" dxfId="353" priority="168286"/>
  </conditionalFormatting>
  <conditionalFormatting sqref="E167:E205">
    <cfRule type="duplicateValues" dxfId="352" priority="168287"/>
    <cfRule type="duplicateValues" dxfId="351" priority="168288"/>
    <cfRule type="duplicateValues" dxfId="350" priority="168289"/>
  </conditionalFormatting>
  <conditionalFormatting sqref="B167:B205">
    <cfRule type="duplicateValues" dxfId="349" priority="168290"/>
    <cfRule type="duplicateValues" dxfId="348" priority="168291"/>
    <cfRule type="duplicateValues" dxfId="347" priority="168292"/>
    <cfRule type="duplicateValues" dxfId="346" priority="168293"/>
  </conditionalFormatting>
  <conditionalFormatting sqref="B167:B205">
    <cfRule type="duplicateValues" dxfId="345" priority="168294"/>
    <cfRule type="duplicateValues" dxfId="344" priority="168295"/>
    <cfRule type="duplicateValues" dxfId="343" priority="168296"/>
    <cfRule type="duplicateValues" dxfId="342" priority="168297"/>
    <cfRule type="duplicateValues" dxfId="341" priority="168298"/>
  </conditionalFormatting>
  <conditionalFormatting sqref="E167:E205">
    <cfRule type="duplicateValues" dxfId="340" priority="168299"/>
    <cfRule type="duplicateValues" dxfId="339" priority="168300"/>
    <cfRule type="duplicateValues" dxfId="338" priority="168301"/>
    <cfRule type="duplicateValues" dxfId="337" priority="168302"/>
  </conditionalFormatting>
  <conditionalFormatting sqref="B206:B236">
    <cfRule type="duplicateValues" dxfId="49" priority="49"/>
    <cfRule type="duplicateValues" dxfId="48" priority="50"/>
  </conditionalFormatting>
  <conditionalFormatting sqref="B206:B236">
    <cfRule type="duplicateValues" dxfId="47" priority="48"/>
  </conditionalFormatting>
  <conditionalFormatting sqref="B206:B236">
    <cfRule type="duplicateValues" dxfId="46" priority="45"/>
    <cfRule type="duplicateValues" dxfId="45" priority="46"/>
    <cfRule type="duplicateValues" dxfId="44" priority="47"/>
  </conditionalFormatting>
  <conditionalFormatting sqref="E206:E236">
    <cfRule type="duplicateValues" dxfId="43" priority="44"/>
  </conditionalFormatting>
  <conditionalFormatting sqref="E206:E236">
    <cfRule type="duplicateValues" dxfId="42" priority="42"/>
    <cfRule type="duplicateValues" dxfId="41" priority="43"/>
  </conditionalFormatting>
  <conditionalFormatting sqref="E206:E236">
    <cfRule type="duplicateValues" dxfId="40" priority="39"/>
    <cfRule type="duplicateValues" dxfId="39" priority="40"/>
    <cfRule type="duplicateValues" dxfId="38" priority="41"/>
  </conditionalFormatting>
  <conditionalFormatting sqref="B206:B236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B206:B236">
    <cfRule type="duplicateValues" dxfId="33" priority="30"/>
    <cfRule type="duplicateValues" dxfId="32" priority="31"/>
    <cfRule type="duplicateValues" dxfId="31" priority="32"/>
    <cfRule type="duplicateValues" dxfId="30" priority="33"/>
    <cfRule type="duplicateValues" dxfId="29" priority="34"/>
  </conditionalFormatting>
  <conditionalFormatting sqref="E206:E236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B237:B251">
    <cfRule type="duplicateValues" dxfId="24" priority="24"/>
    <cfRule type="duplicateValues" dxfId="23" priority="25"/>
  </conditionalFormatting>
  <conditionalFormatting sqref="B237:B251">
    <cfRule type="duplicateValues" dxfId="22" priority="23"/>
  </conditionalFormatting>
  <conditionalFormatting sqref="B237:B251">
    <cfRule type="duplicateValues" dxfId="21" priority="20"/>
    <cfRule type="duplicateValues" dxfId="20" priority="21"/>
    <cfRule type="duplicateValues" dxfId="19" priority="22"/>
  </conditionalFormatting>
  <conditionalFormatting sqref="E237:E251">
    <cfRule type="duplicateValues" dxfId="18" priority="19"/>
  </conditionalFormatting>
  <conditionalFormatting sqref="E237:E251">
    <cfRule type="duplicateValues" dxfId="17" priority="17"/>
    <cfRule type="duplicateValues" dxfId="16" priority="18"/>
  </conditionalFormatting>
  <conditionalFormatting sqref="E237:E251">
    <cfRule type="duplicateValues" dxfId="15" priority="14"/>
    <cfRule type="duplicateValues" dxfId="14" priority="15"/>
    <cfRule type="duplicateValues" dxfId="13" priority="16"/>
  </conditionalFormatting>
  <conditionalFormatting sqref="B237:B251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B237:B251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237:E251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236" r:id="rId7" display="http://s460-helpdesk/CAisd/pdmweb.exe?OP=SEARCH+FACTORY=in+SKIPLIST=1+QBE.EQ.id=3747453"/>
    <hyperlink ref="B235" r:id="rId8" display="http://s460-helpdesk/CAisd/pdmweb.exe?OP=SEARCH+FACTORY=in+SKIPLIST=1+QBE.EQ.id=3747452"/>
    <hyperlink ref="B234" r:id="rId9" display="http://s460-helpdesk/CAisd/pdmweb.exe?OP=SEARCH+FACTORY=in+SKIPLIST=1+QBE.EQ.id=3747451"/>
    <hyperlink ref="B233" r:id="rId10" display="http://s460-helpdesk/CAisd/pdmweb.exe?OP=SEARCH+FACTORY=in+SKIPLIST=1+QBE.EQ.id=3747450"/>
    <hyperlink ref="B232" r:id="rId11" display="http://s460-helpdesk/CAisd/pdmweb.exe?OP=SEARCH+FACTORY=in+SKIPLIST=1+QBE.EQ.id=3747449"/>
    <hyperlink ref="B231" r:id="rId12" display="http://s460-helpdesk/CAisd/pdmweb.exe?OP=SEARCH+FACTORY=in+SKIPLIST=1+QBE.EQ.id=3747448"/>
    <hyperlink ref="B230" r:id="rId13" display="http://s460-helpdesk/CAisd/pdmweb.exe?OP=SEARCH+FACTORY=in+SKIPLIST=1+QBE.EQ.id=3747447"/>
    <hyperlink ref="B229" r:id="rId14" display="http://s460-helpdesk/CAisd/pdmweb.exe?OP=SEARCH+FACTORY=in+SKIPLIST=1+QBE.EQ.id=3747446"/>
    <hyperlink ref="B228" r:id="rId15" display="http://s460-helpdesk/CAisd/pdmweb.exe?OP=SEARCH+FACTORY=in+SKIPLIST=1+QBE.EQ.id=3747445"/>
    <hyperlink ref="B227" r:id="rId16" display="http://s460-helpdesk/CAisd/pdmweb.exe?OP=SEARCH+FACTORY=in+SKIPLIST=1+QBE.EQ.id=3747444"/>
    <hyperlink ref="B226" r:id="rId17" display="http://s460-helpdesk/CAisd/pdmweb.exe?OP=SEARCH+FACTORY=in+SKIPLIST=1+QBE.EQ.id=3747443"/>
    <hyperlink ref="B225" r:id="rId18" display="http://s460-helpdesk/CAisd/pdmweb.exe?OP=SEARCH+FACTORY=in+SKIPLIST=1+QBE.EQ.id=3747442"/>
    <hyperlink ref="B224" r:id="rId19" display="http://s460-helpdesk/CAisd/pdmweb.exe?OP=SEARCH+FACTORY=in+SKIPLIST=1+QBE.EQ.id=3747441"/>
    <hyperlink ref="B223" r:id="rId20" display="http://s460-helpdesk/CAisd/pdmweb.exe?OP=SEARCH+FACTORY=in+SKIPLIST=1+QBE.EQ.id=3747435"/>
    <hyperlink ref="B222" r:id="rId21" display="http://s460-helpdesk/CAisd/pdmweb.exe?OP=SEARCH+FACTORY=in+SKIPLIST=1+QBE.EQ.id=3747434"/>
    <hyperlink ref="B221" r:id="rId22" display="http://s460-helpdesk/CAisd/pdmweb.exe?OP=SEARCH+FACTORY=in+SKIPLIST=1+QBE.EQ.id=3747433"/>
    <hyperlink ref="B220" r:id="rId23" display="http://s460-helpdesk/CAisd/pdmweb.exe?OP=SEARCH+FACTORY=in+SKIPLIST=1+QBE.EQ.id=3747428"/>
    <hyperlink ref="B219" r:id="rId24" display="http://s460-helpdesk/CAisd/pdmweb.exe?OP=SEARCH+FACTORY=in+SKIPLIST=1+QBE.EQ.id=3747427"/>
    <hyperlink ref="B218" r:id="rId25" display="http://s460-helpdesk/CAisd/pdmweb.exe?OP=SEARCH+FACTORY=in+SKIPLIST=1+QBE.EQ.id=3747343"/>
    <hyperlink ref="B217" r:id="rId26" display="http://s460-helpdesk/CAisd/pdmweb.exe?OP=SEARCH+FACTORY=in+SKIPLIST=1+QBE.EQ.id=3747329"/>
    <hyperlink ref="B216" r:id="rId27" display="http://s460-helpdesk/CAisd/pdmweb.exe?OP=SEARCH+FACTORY=in+SKIPLIST=1+QBE.EQ.id=3747304"/>
    <hyperlink ref="B215" r:id="rId28" display="http://s460-helpdesk/CAisd/pdmweb.exe?OP=SEARCH+FACTORY=in+SKIPLIST=1+QBE.EQ.id=3747301"/>
    <hyperlink ref="B214" r:id="rId29" display="http://s460-helpdesk/CAisd/pdmweb.exe?OP=SEARCH+FACTORY=in+SKIPLIST=1+QBE.EQ.id=3747288"/>
    <hyperlink ref="B213" r:id="rId30" display="http://s460-helpdesk/CAisd/pdmweb.exe?OP=SEARCH+FACTORY=in+SKIPLIST=1+QBE.EQ.id=3747286"/>
    <hyperlink ref="B212" r:id="rId31" display="http://s460-helpdesk/CAisd/pdmweb.exe?OP=SEARCH+FACTORY=in+SKIPLIST=1+QBE.EQ.id=3747283"/>
    <hyperlink ref="B211" r:id="rId32" display="http://s460-helpdesk/CAisd/pdmweb.exe?OP=SEARCH+FACTORY=in+SKIPLIST=1+QBE.EQ.id=3747278"/>
    <hyperlink ref="B210" r:id="rId33" display="http://s460-helpdesk/CAisd/pdmweb.exe?OP=SEARCH+FACTORY=in+SKIPLIST=1+QBE.EQ.id=3747250"/>
    <hyperlink ref="B209" r:id="rId34" display="http://s460-helpdesk/CAisd/pdmweb.exe?OP=SEARCH+FACTORY=in+SKIPLIST=1+QBE.EQ.id=3747235"/>
    <hyperlink ref="B208" r:id="rId35" display="http://s460-helpdesk/CAisd/pdmweb.exe?OP=SEARCH+FACTORY=in+SKIPLIST=1+QBE.EQ.id=3747184"/>
    <hyperlink ref="B207" r:id="rId36" display="http://s460-helpdesk/CAisd/pdmweb.exe?OP=SEARCH+FACTORY=in+SKIPLIST=1+QBE.EQ.id=3747080"/>
    <hyperlink ref="B206" r:id="rId37" display="http://s460-helpdesk/CAisd/pdmweb.exe?OP=SEARCH+FACTORY=in+SKIPLIST=1+QBE.EQ.id=3747065"/>
    <hyperlink ref="B251" r:id="rId38" display="http://s460-helpdesk/CAisd/pdmweb.exe?OP=SEARCH+FACTORY=in+SKIPLIST=1+QBE.EQ.id=3747483"/>
    <hyperlink ref="B250" r:id="rId39" display="http://s460-helpdesk/CAisd/pdmweb.exe?OP=SEARCH+FACTORY=in+SKIPLIST=1+QBE.EQ.id=3747482"/>
    <hyperlink ref="B249" r:id="rId40" display="http://s460-helpdesk/CAisd/pdmweb.exe?OP=SEARCH+FACTORY=in+SKIPLIST=1+QBE.EQ.id=3747481"/>
    <hyperlink ref="B248" r:id="rId41" display="http://s460-helpdesk/CAisd/pdmweb.exe?OP=SEARCH+FACTORY=in+SKIPLIST=1+QBE.EQ.id=3747480"/>
    <hyperlink ref="B247" r:id="rId42" display="http://s460-helpdesk/CAisd/pdmweb.exe?OP=SEARCH+FACTORY=in+SKIPLIST=1+QBE.EQ.id=3747479"/>
    <hyperlink ref="B246" r:id="rId43" display="http://s460-helpdesk/CAisd/pdmweb.exe?OP=SEARCH+FACTORY=in+SKIPLIST=1+QBE.EQ.id=3747478"/>
    <hyperlink ref="B245" r:id="rId44" display="http://s460-helpdesk/CAisd/pdmweb.exe?OP=SEARCH+FACTORY=in+SKIPLIST=1+QBE.EQ.id=3747477"/>
    <hyperlink ref="B244" r:id="rId45" display="http://s460-helpdesk/CAisd/pdmweb.exe?OP=SEARCH+FACTORY=in+SKIPLIST=1+QBE.EQ.id=3747476"/>
    <hyperlink ref="B243" r:id="rId46" display="http://s460-helpdesk/CAisd/pdmweb.exe?OP=SEARCH+FACTORY=in+SKIPLIST=1+QBE.EQ.id=3747474"/>
    <hyperlink ref="B242" r:id="rId47" display="http://s460-helpdesk/CAisd/pdmweb.exe?OP=SEARCH+FACTORY=in+SKIPLIST=1+QBE.EQ.id=3747472"/>
    <hyperlink ref="B241" r:id="rId48" display="http://s460-helpdesk/CAisd/pdmweb.exe?OP=SEARCH+FACTORY=in+SKIPLIST=1+QBE.EQ.id=3747471"/>
    <hyperlink ref="B240" r:id="rId49" display="http://s460-helpdesk/CAisd/pdmweb.exe?OP=SEARCH+FACTORY=in+SKIPLIST=1+QBE.EQ.id=3747470"/>
    <hyperlink ref="B239" r:id="rId50" display="http://s460-helpdesk/CAisd/pdmweb.exe?OP=SEARCH+FACTORY=in+SKIPLIST=1+QBE.EQ.id=3747469"/>
    <hyperlink ref="B238" r:id="rId51" display="http://s460-helpdesk/CAisd/pdmweb.exe?OP=SEARCH+FACTORY=in+SKIPLIST=1+QBE.EQ.id=3747467"/>
    <hyperlink ref="B237" r:id="rId52" display="http://s460-helpdesk/CAisd/pdmweb.exe?OP=SEARCH+FACTORY=in+SKIPLIST=1+QBE.EQ.id=3747466"/>
  </hyperlinks>
  <pageMargins left="0.7" right="0.7" top="0.75" bottom="0.75" header="0.3" footer="0.3"/>
  <pageSetup scale="60" orientation="landscape" r:id="rId53"/>
  <legacy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opLeftCell="A43"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24" t="s">
        <v>2535</v>
      </c>
      <c r="G1" s="225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247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8"/>
      <c r="C3" s="214"/>
      <c r="D3" s="214"/>
      <c r="E3" s="215"/>
      <c r="F3" s="97" t="s">
        <v>2533</v>
      </c>
      <c r="G3" s="96">
        <f>COUNTIF(REPORTE!A:Q,"fuera de Servicio")</f>
        <v>102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6" t="s">
        <v>2405</v>
      </c>
      <c r="B4" s="150">
        <v>44466.25</v>
      </c>
      <c r="C4" s="216"/>
      <c r="D4" s="216"/>
      <c r="E4" s="217"/>
      <c r="F4" s="97" t="s">
        <v>2530</v>
      </c>
      <c r="G4" s="96">
        <f>COUNTIF(REPORTE!A:Q,"En Servicio")</f>
        <v>145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6" t="s">
        <v>2406</v>
      </c>
      <c r="B5" s="150">
        <v>44466.708333333336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51" t="s">
        <v>15</v>
      </c>
      <c r="B8" s="151" t="s">
        <v>2407</v>
      </c>
      <c r="C8" s="151" t="s">
        <v>46</v>
      </c>
      <c r="D8" s="154" t="s">
        <v>2410</v>
      </c>
      <c r="E8" s="151" t="s">
        <v>2408</v>
      </c>
    </row>
    <row r="9" spans="1:11" s="119" customFormat="1" ht="18" x14ac:dyDescent="0.25">
      <c r="A9" s="148" t="s">
        <v>1270</v>
      </c>
      <c r="B9" s="159">
        <v>622</v>
      </c>
      <c r="C9" s="148" t="s">
        <v>1626</v>
      </c>
      <c r="D9" s="157" t="s">
        <v>2620</v>
      </c>
      <c r="E9" s="162">
        <v>3336037100</v>
      </c>
    </row>
    <row r="10" spans="1:11" s="119" customFormat="1" ht="18" x14ac:dyDescent="0.25">
      <c r="A10" s="149" t="s">
        <v>1271</v>
      </c>
      <c r="B10" s="159">
        <v>111</v>
      </c>
      <c r="C10" s="149" t="s">
        <v>1361</v>
      </c>
      <c r="D10" s="157" t="s">
        <v>2620</v>
      </c>
      <c r="E10" s="162">
        <v>3336037402</v>
      </c>
    </row>
    <row r="11" spans="1:11" s="119" customFormat="1" ht="18.75" customHeight="1" x14ac:dyDescent="0.25">
      <c r="A11" s="148" t="s">
        <v>1271</v>
      </c>
      <c r="B11" s="143">
        <v>843</v>
      </c>
      <c r="C11" s="148" t="s">
        <v>1760</v>
      </c>
      <c r="D11" s="157" t="s">
        <v>2620</v>
      </c>
      <c r="E11" s="159" t="s">
        <v>2641</v>
      </c>
    </row>
    <row r="12" spans="1:11" s="119" customFormat="1" ht="18.75" customHeight="1" x14ac:dyDescent="0.25">
      <c r="A12" s="148" t="s">
        <v>1273</v>
      </c>
      <c r="B12" s="143">
        <v>119</v>
      </c>
      <c r="C12" s="148" t="s">
        <v>2216</v>
      </c>
      <c r="D12" s="157" t="s">
        <v>2620</v>
      </c>
      <c r="E12" s="159" t="s">
        <v>2642</v>
      </c>
    </row>
    <row r="13" spans="1:11" s="119" customFormat="1" ht="18" x14ac:dyDescent="0.25">
      <c r="A13" s="148" t="s">
        <v>1271</v>
      </c>
      <c r="B13" s="143">
        <v>630</v>
      </c>
      <c r="C13" s="148" t="s">
        <v>1632</v>
      </c>
      <c r="D13" s="157" t="s">
        <v>2620</v>
      </c>
      <c r="E13" s="159">
        <v>3336036947</v>
      </c>
    </row>
    <row r="14" spans="1:11" s="119" customFormat="1" ht="18" x14ac:dyDescent="0.25">
      <c r="A14" s="148" t="s">
        <v>1273</v>
      </c>
      <c r="B14" s="143">
        <v>965</v>
      </c>
      <c r="C14" s="148" t="s">
        <v>2275</v>
      </c>
      <c r="D14" s="157" t="s">
        <v>2620</v>
      </c>
      <c r="E14" s="159">
        <v>3336036948</v>
      </c>
    </row>
    <row r="15" spans="1:11" s="119" customFormat="1" ht="18.75" customHeight="1" x14ac:dyDescent="0.25">
      <c r="A15" s="148" t="s">
        <v>1270</v>
      </c>
      <c r="B15" s="143">
        <v>36</v>
      </c>
      <c r="C15" s="148" t="s">
        <v>1315</v>
      </c>
      <c r="D15" s="157" t="s">
        <v>2620</v>
      </c>
      <c r="E15" s="159">
        <v>3336036404</v>
      </c>
    </row>
    <row r="16" spans="1:11" s="119" customFormat="1" ht="18" x14ac:dyDescent="0.25">
      <c r="A16" s="148" t="s">
        <v>1270</v>
      </c>
      <c r="B16" s="143">
        <v>911</v>
      </c>
      <c r="C16" s="148" t="s">
        <v>1813</v>
      </c>
      <c r="D16" s="157" t="s">
        <v>2620</v>
      </c>
      <c r="E16" s="159">
        <v>3336036538</v>
      </c>
    </row>
    <row r="17" spans="1:5" s="106" customFormat="1" ht="18.75" customHeight="1" x14ac:dyDescent="0.25">
      <c r="A17" s="148" t="s">
        <v>1270</v>
      </c>
      <c r="B17" s="143">
        <v>409</v>
      </c>
      <c r="C17" s="148" t="s">
        <v>1498</v>
      </c>
      <c r="D17" s="157" t="s">
        <v>2620</v>
      </c>
      <c r="E17" s="159">
        <v>3336036539</v>
      </c>
    </row>
    <row r="18" spans="1:5" s="106" customFormat="1" ht="18" customHeight="1" x14ac:dyDescent="0.25">
      <c r="A18" s="148" t="s">
        <v>1270</v>
      </c>
      <c r="B18" s="143">
        <v>23</v>
      </c>
      <c r="C18" s="148" t="s">
        <v>2356</v>
      </c>
      <c r="D18" s="157" t="s">
        <v>2620</v>
      </c>
      <c r="E18" s="159">
        <v>3336036214</v>
      </c>
    </row>
    <row r="19" spans="1:5" s="106" customFormat="1" ht="18" customHeight="1" x14ac:dyDescent="0.25">
      <c r="A19" s="148" t="s">
        <v>1270</v>
      </c>
      <c r="B19" s="143">
        <v>722</v>
      </c>
      <c r="C19" s="148" t="s">
        <v>1665</v>
      </c>
      <c r="D19" s="157" t="s">
        <v>2620</v>
      </c>
      <c r="E19" s="159" t="s">
        <v>2638</v>
      </c>
    </row>
    <row r="20" spans="1:5" s="106" customFormat="1" ht="18" customHeight="1" x14ac:dyDescent="0.25">
      <c r="A20" s="148" t="s">
        <v>1270</v>
      </c>
      <c r="B20" s="143">
        <v>410</v>
      </c>
      <c r="C20" s="148" t="s">
        <v>1499</v>
      </c>
      <c r="D20" s="157" t="s">
        <v>2620</v>
      </c>
      <c r="E20" s="159" t="s">
        <v>2639</v>
      </c>
    </row>
    <row r="21" spans="1:5" s="119" customFormat="1" ht="18" customHeight="1" x14ac:dyDescent="0.25">
      <c r="A21" s="148" t="s">
        <v>1273</v>
      </c>
      <c r="B21" s="143">
        <v>748</v>
      </c>
      <c r="C21" s="148" t="s">
        <v>2362</v>
      </c>
      <c r="D21" s="157" t="s">
        <v>2620</v>
      </c>
      <c r="E21" s="159" t="s">
        <v>2644</v>
      </c>
    </row>
    <row r="22" spans="1:5" s="119" customFormat="1" ht="18" customHeight="1" x14ac:dyDescent="0.25">
      <c r="A22" s="148" t="s">
        <v>1270</v>
      </c>
      <c r="B22" s="143">
        <v>813</v>
      </c>
      <c r="C22" s="148" t="s">
        <v>2697</v>
      </c>
      <c r="D22" s="157" t="s">
        <v>2620</v>
      </c>
      <c r="E22" s="159">
        <v>3336037006</v>
      </c>
    </row>
    <row r="23" spans="1:5" s="119" customFormat="1" ht="18.75" customHeight="1" x14ac:dyDescent="0.25">
      <c r="A23" s="148" t="s">
        <v>1270</v>
      </c>
      <c r="B23" s="143">
        <v>552</v>
      </c>
      <c r="C23" s="148" t="s">
        <v>1571</v>
      </c>
      <c r="D23" s="157" t="s">
        <v>2620</v>
      </c>
      <c r="E23" s="159">
        <v>3336037049</v>
      </c>
    </row>
    <row r="24" spans="1:5" s="119" customFormat="1" ht="18.75" customHeight="1" x14ac:dyDescent="0.25">
      <c r="A24" s="148" t="s">
        <v>1270</v>
      </c>
      <c r="B24" s="143">
        <v>54</v>
      </c>
      <c r="C24" s="148" t="s">
        <v>2310</v>
      </c>
      <c r="D24" s="157" t="s">
        <v>2620</v>
      </c>
      <c r="E24" s="162">
        <v>3336037478</v>
      </c>
    </row>
    <row r="25" spans="1:5" s="119" customFormat="1" ht="18.75" customHeight="1" x14ac:dyDescent="0.25">
      <c r="A25" s="148" t="s">
        <v>1272</v>
      </c>
      <c r="B25" s="143">
        <v>537</v>
      </c>
      <c r="C25" s="148" t="s">
        <v>1562</v>
      </c>
      <c r="D25" s="157" t="s">
        <v>2620</v>
      </c>
      <c r="E25" s="159" t="s">
        <v>2643</v>
      </c>
    </row>
    <row r="26" spans="1:5" s="119" customFormat="1" ht="18.75" customHeight="1" x14ac:dyDescent="0.25">
      <c r="A26" s="148" t="s">
        <v>1271</v>
      </c>
      <c r="B26" s="143">
        <v>293</v>
      </c>
      <c r="C26" s="148" t="s">
        <v>2353</v>
      </c>
      <c r="D26" s="157" t="s">
        <v>2620</v>
      </c>
      <c r="E26" s="159">
        <v>3336036566</v>
      </c>
    </row>
    <row r="27" spans="1:5" s="119" customFormat="1" ht="18.75" customHeight="1" x14ac:dyDescent="0.25">
      <c r="A27" s="148" t="s">
        <v>1270</v>
      </c>
      <c r="B27" s="143">
        <v>443</v>
      </c>
      <c r="C27" s="148" t="s">
        <v>1520</v>
      </c>
      <c r="D27" s="157" t="s">
        <v>2620</v>
      </c>
      <c r="E27" s="159">
        <v>3336036573</v>
      </c>
    </row>
    <row r="28" spans="1:5" s="119" customFormat="1" ht="18" customHeight="1" x14ac:dyDescent="0.25">
      <c r="A28" s="148" t="s">
        <v>1270</v>
      </c>
      <c r="B28" s="160">
        <v>527</v>
      </c>
      <c r="C28" s="148" t="s">
        <v>1949</v>
      </c>
      <c r="D28" s="157" t="s">
        <v>2620</v>
      </c>
      <c r="E28" s="162">
        <v>3336036576</v>
      </c>
    </row>
    <row r="29" spans="1:5" s="119" customFormat="1" ht="18" customHeight="1" x14ac:dyDescent="0.25">
      <c r="A29" s="148" t="s">
        <v>1272</v>
      </c>
      <c r="B29" s="159">
        <v>870</v>
      </c>
      <c r="C29" s="148" t="s">
        <v>1782</v>
      </c>
      <c r="D29" s="157" t="s">
        <v>2620</v>
      </c>
      <c r="E29" s="162">
        <v>3336036999</v>
      </c>
    </row>
    <row r="30" spans="1:5" s="119" customFormat="1" ht="18" customHeight="1" x14ac:dyDescent="0.25">
      <c r="A30" s="148" t="s">
        <v>1271</v>
      </c>
      <c r="B30" s="143">
        <v>634</v>
      </c>
      <c r="C30" s="148" t="s">
        <v>1636</v>
      </c>
      <c r="D30" s="157" t="s">
        <v>2620</v>
      </c>
      <c r="E30" s="159">
        <v>3336036838</v>
      </c>
    </row>
    <row r="31" spans="1:5" s="119" customFormat="1" ht="18" customHeight="1" x14ac:dyDescent="0.25">
      <c r="A31" s="148" t="s">
        <v>1270</v>
      </c>
      <c r="B31" s="143">
        <v>620</v>
      </c>
      <c r="C31" s="148" t="s">
        <v>1625</v>
      </c>
      <c r="D31" s="157" t="s">
        <v>2620</v>
      </c>
      <c r="E31" s="159">
        <v>3336035700</v>
      </c>
    </row>
    <row r="32" spans="1:5" s="119" customFormat="1" ht="18" customHeight="1" x14ac:dyDescent="0.25">
      <c r="A32" s="148" t="s">
        <v>1273</v>
      </c>
      <c r="B32" s="162">
        <v>888</v>
      </c>
      <c r="C32" s="148" t="s">
        <v>2259</v>
      </c>
      <c r="D32" s="157" t="s">
        <v>2620</v>
      </c>
      <c r="E32" s="162">
        <v>3336037014</v>
      </c>
    </row>
    <row r="33" spans="1:5" s="119" customFormat="1" ht="18" customHeight="1" x14ac:dyDescent="0.25">
      <c r="A33" s="148" t="s">
        <v>1270</v>
      </c>
      <c r="B33" s="159">
        <v>640</v>
      </c>
      <c r="C33" s="148" t="s">
        <v>1640</v>
      </c>
      <c r="D33" s="157" t="s">
        <v>2620</v>
      </c>
      <c r="E33" s="162" t="s">
        <v>2698</v>
      </c>
    </row>
    <row r="34" spans="1:5" s="119" customFormat="1" ht="19.5" customHeight="1" x14ac:dyDescent="0.25">
      <c r="A34" s="148" t="s">
        <v>1270</v>
      </c>
      <c r="B34" s="143">
        <v>889</v>
      </c>
      <c r="C34" s="148" t="s">
        <v>2241</v>
      </c>
      <c r="D34" s="157" t="s">
        <v>2620</v>
      </c>
      <c r="E34" s="159">
        <v>3336037556</v>
      </c>
    </row>
    <row r="35" spans="1:5" s="119" customFormat="1" ht="19.5" customHeight="1" x14ac:dyDescent="0.25">
      <c r="A35" s="148" t="s">
        <v>1270</v>
      </c>
      <c r="B35" s="143">
        <v>554</v>
      </c>
      <c r="C35" s="148" t="s">
        <v>1572</v>
      </c>
      <c r="D35" s="157" t="s">
        <v>2620</v>
      </c>
      <c r="E35" s="159">
        <v>3336037500</v>
      </c>
    </row>
    <row r="36" spans="1:5" s="119" customFormat="1" ht="19.5" customHeight="1" x14ac:dyDescent="0.25">
      <c r="A36" s="148" t="s">
        <v>1273</v>
      </c>
      <c r="B36" s="143">
        <v>632</v>
      </c>
      <c r="C36" s="148" t="s">
        <v>1634</v>
      </c>
      <c r="D36" s="157" t="s">
        <v>2620</v>
      </c>
      <c r="E36" s="159">
        <v>3336036579</v>
      </c>
    </row>
    <row r="37" spans="1:5" s="119" customFormat="1" ht="19.5" customHeight="1" x14ac:dyDescent="0.25">
      <c r="A37" s="148" t="s">
        <v>1273</v>
      </c>
      <c r="B37" s="143">
        <v>857</v>
      </c>
      <c r="C37" s="148" t="s">
        <v>1770</v>
      </c>
      <c r="D37" s="157" t="s">
        <v>2620</v>
      </c>
      <c r="E37" s="159">
        <v>333603766</v>
      </c>
    </row>
    <row r="38" spans="1:5" s="119" customFormat="1" ht="19.5" customHeight="1" x14ac:dyDescent="0.25">
      <c r="A38" s="148" t="s">
        <v>1270</v>
      </c>
      <c r="B38" s="143">
        <v>696</v>
      </c>
      <c r="C38" s="148" t="s">
        <v>2001</v>
      </c>
      <c r="D38" s="157" t="s">
        <v>2620</v>
      </c>
      <c r="E38" s="159">
        <v>3336037029</v>
      </c>
    </row>
    <row r="39" spans="1:5" s="119" customFormat="1" ht="19.5" customHeight="1" x14ac:dyDescent="0.25">
      <c r="A39" s="148" t="s">
        <v>1271</v>
      </c>
      <c r="B39" s="143">
        <v>963</v>
      </c>
      <c r="C39" s="148" t="s">
        <v>1850</v>
      </c>
      <c r="D39" s="157" t="s">
        <v>2620</v>
      </c>
      <c r="E39" s="159">
        <v>3336037012</v>
      </c>
    </row>
    <row r="40" spans="1:5" s="119" customFormat="1" ht="19.5" customHeight="1" x14ac:dyDescent="0.25">
      <c r="A40" s="148" t="s">
        <v>1271</v>
      </c>
      <c r="B40" s="143">
        <v>330</v>
      </c>
      <c r="C40" s="148" t="s">
        <v>1469</v>
      </c>
      <c r="D40" s="157" t="s">
        <v>2620</v>
      </c>
      <c r="E40" s="159">
        <v>3336037013</v>
      </c>
    </row>
    <row r="41" spans="1:5" s="119" customFormat="1" ht="19.5" customHeight="1" x14ac:dyDescent="0.25">
      <c r="A41" s="148" t="s">
        <v>1270</v>
      </c>
      <c r="B41" s="143">
        <v>993</v>
      </c>
      <c r="C41" s="148" t="s">
        <v>1873</v>
      </c>
      <c r="D41" s="157" t="s">
        <v>2620</v>
      </c>
      <c r="E41" s="159" t="s">
        <v>2637</v>
      </c>
    </row>
    <row r="42" spans="1:5" s="119" customFormat="1" ht="19.5" customHeight="1" x14ac:dyDescent="0.25">
      <c r="A42" s="148" t="s">
        <v>1273</v>
      </c>
      <c r="B42" s="143">
        <v>129</v>
      </c>
      <c r="C42" s="148" t="s">
        <v>1369</v>
      </c>
      <c r="D42" s="157" t="s">
        <v>2620</v>
      </c>
      <c r="E42" s="159">
        <v>3336036877</v>
      </c>
    </row>
    <row r="43" spans="1:5" s="119" customFormat="1" ht="19.5" customHeight="1" x14ac:dyDescent="0.25">
      <c r="A43" s="148" t="s">
        <v>1272</v>
      </c>
      <c r="B43" s="143">
        <v>984</v>
      </c>
      <c r="C43" s="148" t="s">
        <v>1866</v>
      </c>
      <c r="D43" s="157" t="s">
        <v>2620</v>
      </c>
      <c r="E43" s="159" t="s">
        <v>2640</v>
      </c>
    </row>
    <row r="44" spans="1:5" s="119" customFormat="1" ht="19.5" customHeight="1" x14ac:dyDescent="0.25">
      <c r="A44" s="148" t="s">
        <v>1273</v>
      </c>
      <c r="B44" s="143">
        <v>954</v>
      </c>
      <c r="C44" s="148" t="s">
        <v>1843</v>
      </c>
      <c r="D44" s="157" t="s">
        <v>2620</v>
      </c>
      <c r="E44" s="159" t="s">
        <v>2636</v>
      </c>
    </row>
    <row r="45" spans="1:5" s="119" customFormat="1" ht="19.5" customHeight="1" x14ac:dyDescent="0.25">
      <c r="A45" s="148" t="s">
        <v>1270</v>
      </c>
      <c r="B45" s="143">
        <v>139</v>
      </c>
      <c r="C45" s="148" t="s">
        <v>1375</v>
      </c>
      <c r="D45" s="157" t="s">
        <v>2620</v>
      </c>
      <c r="E45" s="159">
        <v>3336037021</v>
      </c>
    </row>
    <row r="46" spans="1:5" s="119" customFormat="1" ht="19.5" customHeight="1" x14ac:dyDescent="0.25">
      <c r="A46" s="148" t="s">
        <v>1271</v>
      </c>
      <c r="B46" s="143">
        <v>608</v>
      </c>
      <c r="C46" s="148" t="s">
        <v>1614</v>
      </c>
      <c r="D46" s="157" t="s">
        <v>2620</v>
      </c>
      <c r="E46" s="159">
        <v>3336036719</v>
      </c>
    </row>
    <row r="47" spans="1:5" s="119" customFormat="1" ht="19.5" customHeight="1" x14ac:dyDescent="0.25">
      <c r="A47" s="148" t="s">
        <v>1270</v>
      </c>
      <c r="B47" s="143">
        <v>721</v>
      </c>
      <c r="C47" s="148" t="s">
        <v>1664</v>
      </c>
      <c r="D47" s="157" t="s">
        <v>2620</v>
      </c>
      <c r="E47" s="159">
        <v>3336036797</v>
      </c>
    </row>
    <row r="48" spans="1:5" s="119" customFormat="1" ht="19.5" customHeight="1" x14ac:dyDescent="0.25">
      <c r="A48" s="148" t="s">
        <v>1271</v>
      </c>
      <c r="B48" s="143">
        <v>742</v>
      </c>
      <c r="C48" s="148" t="s">
        <v>1684</v>
      </c>
      <c r="D48" s="157" t="s">
        <v>2620</v>
      </c>
      <c r="E48" s="159">
        <v>3336036851</v>
      </c>
    </row>
    <row r="49" spans="1:5" s="119" customFormat="1" ht="19.5" customHeight="1" x14ac:dyDescent="0.25">
      <c r="A49" s="148" t="s">
        <v>1270</v>
      </c>
      <c r="B49" s="143">
        <v>24</v>
      </c>
      <c r="C49" s="148" t="s">
        <v>1307</v>
      </c>
      <c r="D49" s="157" t="s">
        <v>2620</v>
      </c>
      <c r="E49" s="159">
        <v>3336036213</v>
      </c>
    </row>
    <row r="50" spans="1:5" s="119" customFormat="1" ht="19.5" customHeight="1" x14ac:dyDescent="0.25">
      <c r="A50" s="148" t="s">
        <v>1270</v>
      </c>
      <c r="B50" s="143">
        <v>858</v>
      </c>
      <c r="C50" s="148" t="s">
        <v>1771</v>
      </c>
      <c r="D50" s="157" t="s">
        <v>2620</v>
      </c>
      <c r="E50" s="159">
        <v>3336036852</v>
      </c>
    </row>
    <row r="51" spans="1:5" s="119" customFormat="1" ht="19.5" customHeight="1" x14ac:dyDescent="0.25">
      <c r="A51" s="148" t="s">
        <v>1270</v>
      </c>
      <c r="B51" s="143">
        <v>563</v>
      </c>
      <c r="C51" s="148" t="s">
        <v>1580</v>
      </c>
      <c r="D51" s="157" t="s">
        <v>2620</v>
      </c>
      <c r="E51" s="159">
        <v>3336038137</v>
      </c>
    </row>
    <row r="52" spans="1:5" s="119" customFormat="1" ht="18" customHeight="1" x14ac:dyDescent="0.25">
      <c r="A52" s="148" t="s">
        <v>1271</v>
      </c>
      <c r="B52" s="143">
        <v>480</v>
      </c>
      <c r="C52" s="148" t="s">
        <v>2181</v>
      </c>
      <c r="D52" s="157" t="s">
        <v>2620</v>
      </c>
      <c r="E52" s="159">
        <v>3336037382</v>
      </c>
    </row>
    <row r="53" spans="1:5" s="119" customFormat="1" ht="18" customHeight="1" x14ac:dyDescent="0.25">
      <c r="A53" s="148" t="s">
        <v>1270</v>
      </c>
      <c r="B53" s="143">
        <v>516</v>
      </c>
      <c r="C53" s="148" t="s">
        <v>1547</v>
      </c>
      <c r="D53" s="157" t="s">
        <v>2620</v>
      </c>
      <c r="E53" s="159">
        <v>3336037019</v>
      </c>
    </row>
    <row r="54" spans="1:5" s="119" customFormat="1" ht="18" customHeight="1" x14ac:dyDescent="0.25">
      <c r="A54" s="148" t="s">
        <v>1273</v>
      </c>
      <c r="B54" s="143">
        <v>22</v>
      </c>
      <c r="C54" s="148" t="s">
        <v>2374</v>
      </c>
      <c r="D54" s="157" t="s">
        <v>2620</v>
      </c>
      <c r="E54" s="159">
        <v>3336037030</v>
      </c>
    </row>
    <row r="55" spans="1:5" s="119" customFormat="1" ht="18" customHeight="1" x14ac:dyDescent="0.25">
      <c r="A55" s="148" t="s">
        <v>1270</v>
      </c>
      <c r="B55" s="143">
        <v>979</v>
      </c>
      <c r="C55" s="148" t="s">
        <v>1861</v>
      </c>
      <c r="D55" s="157" t="s">
        <v>2620</v>
      </c>
      <c r="E55" s="159">
        <v>3336036934</v>
      </c>
    </row>
    <row r="56" spans="1:5" s="119" customFormat="1" ht="18" customHeight="1" x14ac:dyDescent="0.25">
      <c r="A56" s="148" t="s">
        <v>1273</v>
      </c>
      <c r="B56" s="143">
        <v>950</v>
      </c>
      <c r="C56" s="148" t="s">
        <v>1839</v>
      </c>
      <c r="D56" s="157" t="s">
        <v>2620</v>
      </c>
      <c r="E56" s="159">
        <v>3336036955</v>
      </c>
    </row>
    <row r="57" spans="1:5" s="119" customFormat="1" ht="18" customHeight="1" x14ac:dyDescent="0.25">
      <c r="A57" s="148" t="s">
        <v>1272</v>
      </c>
      <c r="B57" s="143">
        <v>249</v>
      </c>
      <c r="C57" s="148" t="s">
        <v>1432</v>
      </c>
      <c r="D57" s="157" t="s">
        <v>2620</v>
      </c>
      <c r="E57" s="159">
        <v>3336036564</v>
      </c>
    </row>
    <row r="58" spans="1:5" s="119" customFormat="1" ht="18" customHeight="1" x14ac:dyDescent="0.25">
      <c r="A58" s="148" t="s">
        <v>1273</v>
      </c>
      <c r="B58" s="143">
        <v>504</v>
      </c>
      <c r="C58" s="148" t="s">
        <v>2699</v>
      </c>
      <c r="D58" s="157" t="s">
        <v>2620</v>
      </c>
      <c r="E58" s="159">
        <v>3336036575</v>
      </c>
    </row>
    <row r="59" spans="1:5" s="119" customFormat="1" ht="18" customHeight="1" x14ac:dyDescent="0.25">
      <c r="A59" s="148" t="s">
        <v>1270</v>
      </c>
      <c r="B59" s="143">
        <v>234</v>
      </c>
      <c r="C59" s="148" t="s">
        <v>1422</v>
      </c>
      <c r="D59" s="157" t="s">
        <v>2620</v>
      </c>
      <c r="E59" s="159">
        <v>3336037000</v>
      </c>
    </row>
    <row r="60" spans="1:5" s="119" customFormat="1" ht="18" customHeight="1" x14ac:dyDescent="0.25">
      <c r="A60" s="149" t="s">
        <v>1272</v>
      </c>
      <c r="B60" s="143">
        <v>766</v>
      </c>
      <c r="C60" s="149" t="s">
        <v>1704</v>
      </c>
      <c r="D60" s="157" t="s">
        <v>2620</v>
      </c>
      <c r="E60" s="162" t="s">
        <v>2700</v>
      </c>
    </row>
    <row r="61" spans="1:5" s="119" customFormat="1" ht="18" customHeight="1" x14ac:dyDescent="0.25">
      <c r="A61" s="148" t="s">
        <v>1270</v>
      </c>
      <c r="B61" s="143">
        <v>958</v>
      </c>
      <c r="C61" s="148" t="s">
        <v>1846</v>
      </c>
      <c r="D61" s="157" t="s">
        <v>2620</v>
      </c>
      <c r="E61" s="159">
        <v>3336038117</v>
      </c>
    </row>
    <row r="62" spans="1:5" ht="18" x14ac:dyDescent="0.25">
      <c r="A62" s="148" t="s">
        <v>1270</v>
      </c>
      <c r="B62" s="143">
        <v>717</v>
      </c>
      <c r="C62" s="148" t="s">
        <v>1660</v>
      </c>
      <c r="D62" s="157" t="s">
        <v>2620</v>
      </c>
      <c r="E62" s="159">
        <v>3336036616</v>
      </c>
    </row>
    <row r="63" spans="1:5" s="106" customFormat="1" ht="18" customHeight="1" x14ac:dyDescent="0.25">
      <c r="A63" s="148" t="e">
        <v>#N/A</v>
      </c>
      <c r="B63" s="143"/>
      <c r="C63" s="148" t="e">
        <v>#N/A</v>
      </c>
      <c r="D63" s="157" t="s">
        <v>2620</v>
      </c>
      <c r="E63" s="159"/>
    </row>
    <row r="64" spans="1:5" s="106" customFormat="1" ht="18.75" customHeight="1" x14ac:dyDescent="0.25">
      <c r="A64" s="152" t="s">
        <v>2460</v>
      </c>
      <c r="B64" s="153">
        <v>54</v>
      </c>
      <c r="C64" s="222"/>
      <c r="D64" s="222"/>
      <c r="E64" s="222"/>
    </row>
    <row r="65" spans="1:6" s="106" customFormat="1" ht="18" customHeight="1" x14ac:dyDescent="0.25">
      <c r="A65" s="220"/>
      <c r="B65" s="221"/>
      <c r="C65" s="221"/>
      <c r="D65" s="221"/>
      <c r="E65" s="223"/>
    </row>
    <row r="66" spans="1:6" s="106" customFormat="1" ht="18" customHeight="1" thickBot="1" x14ac:dyDescent="0.3">
      <c r="A66" s="210" t="s">
        <v>2558</v>
      </c>
      <c r="B66" s="211"/>
      <c r="C66" s="211"/>
      <c r="D66" s="211"/>
      <c r="E66" s="212"/>
    </row>
    <row r="67" spans="1:6" s="111" customFormat="1" ht="18" customHeight="1" x14ac:dyDescent="0.25">
      <c r="A67" s="151" t="s">
        <v>15</v>
      </c>
      <c r="B67" s="151" t="s">
        <v>2407</v>
      </c>
      <c r="C67" s="151" t="s">
        <v>46</v>
      </c>
      <c r="D67" s="183" t="s">
        <v>2410</v>
      </c>
      <c r="E67" s="184" t="s">
        <v>2408</v>
      </c>
      <c r="F67" s="119"/>
    </row>
    <row r="68" spans="1:6" s="118" customFormat="1" ht="18" customHeight="1" x14ac:dyDescent="0.25">
      <c r="A68" s="149" t="s">
        <v>1273</v>
      </c>
      <c r="B68" s="159">
        <v>171</v>
      </c>
      <c r="C68" s="149" t="s">
        <v>1392</v>
      </c>
      <c r="D68" s="157" t="s">
        <v>2621</v>
      </c>
      <c r="E68" s="159">
        <v>3336037032</v>
      </c>
      <c r="F68" s="119"/>
    </row>
    <row r="69" spans="1:6" s="119" customFormat="1" ht="18" customHeight="1" x14ac:dyDescent="0.25">
      <c r="A69" s="149" t="s">
        <v>1271</v>
      </c>
      <c r="B69" s="143">
        <v>429</v>
      </c>
      <c r="C69" s="149" t="s">
        <v>1512</v>
      </c>
      <c r="D69" s="157" t="s">
        <v>2621</v>
      </c>
      <c r="E69" s="159">
        <v>3336036940</v>
      </c>
    </row>
    <row r="70" spans="1:6" s="119" customFormat="1" ht="18" customHeight="1" x14ac:dyDescent="0.25">
      <c r="A70" s="149" t="s">
        <v>1273</v>
      </c>
      <c r="B70" s="159">
        <v>732</v>
      </c>
      <c r="C70" s="149" t="s">
        <v>1675</v>
      </c>
      <c r="D70" s="157" t="s">
        <v>2621</v>
      </c>
      <c r="E70" s="159">
        <v>3336037565</v>
      </c>
    </row>
    <row r="71" spans="1:6" s="118" customFormat="1" ht="18.75" customHeight="1" x14ac:dyDescent="0.25">
      <c r="A71" s="149" t="s">
        <v>1270</v>
      </c>
      <c r="B71" s="143">
        <v>165</v>
      </c>
      <c r="C71" s="149" t="s">
        <v>2305</v>
      </c>
      <c r="D71" s="157" t="s">
        <v>2621</v>
      </c>
      <c r="E71" s="159">
        <v>3336037568</v>
      </c>
      <c r="F71" s="119"/>
    </row>
    <row r="72" spans="1:6" s="111" customFormat="1" ht="18.75" customHeight="1" x14ac:dyDescent="0.25">
      <c r="A72" s="149" t="e">
        <v>#N/A</v>
      </c>
      <c r="B72" s="159">
        <v>214</v>
      </c>
      <c r="C72" s="149" t="e">
        <v>#N/A</v>
      </c>
      <c r="D72" s="157" t="s">
        <v>2621</v>
      </c>
      <c r="E72" s="159">
        <v>3336037033</v>
      </c>
      <c r="F72" s="119"/>
    </row>
    <row r="73" spans="1:6" s="111" customFormat="1" ht="18" customHeight="1" x14ac:dyDescent="0.25">
      <c r="A73" s="149" t="s">
        <v>1273</v>
      </c>
      <c r="B73" s="159">
        <v>413</v>
      </c>
      <c r="C73" s="149" t="s">
        <v>1501</v>
      </c>
      <c r="D73" s="157" t="s">
        <v>2621</v>
      </c>
      <c r="E73" s="159">
        <v>3336037034</v>
      </c>
      <c r="F73" s="119"/>
    </row>
    <row r="74" spans="1:6" ht="18.75" customHeight="1" x14ac:dyDescent="0.25">
      <c r="A74" s="149" t="s">
        <v>1270</v>
      </c>
      <c r="B74" s="143">
        <v>818</v>
      </c>
      <c r="C74" s="149" t="s">
        <v>1738</v>
      </c>
      <c r="D74" s="157" t="s">
        <v>2621</v>
      </c>
      <c r="E74" s="159">
        <v>3336032435</v>
      </c>
      <c r="F74" s="119"/>
    </row>
    <row r="75" spans="1:6" ht="18" customHeight="1" x14ac:dyDescent="0.25">
      <c r="A75" s="149" t="s">
        <v>1273</v>
      </c>
      <c r="B75" s="143">
        <v>956</v>
      </c>
      <c r="C75" s="149" t="s">
        <v>2391</v>
      </c>
      <c r="D75" s="157" t="s">
        <v>2621</v>
      </c>
      <c r="E75" s="159">
        <v>3336036855</v>
      </c>
      <c r="F75" s="119"/>
    </row>
    <row r="76" spans="1:6" ht="18.75" customHeight="1" x14ac:dyDescent="0.25">
      <c r="A76" s="149" t="s">
        <v>1270</v>
      </c>
      <c r="B76" s="143">
        <v>26</v>
      </c>
      <c r="C76" s="149" t="s">
        <v>2135</v>
      </c>
      <c r="D76" s="157" t="s">
        <v>2621</v>
      </c>
      <c r="E76" s="159">
        <v>3336036936</v>
      </c>
      <c r="F76" s="119"/>
    </row>
    <row r="77" spans="1:6" ht="18.75" customHeight="1" x14ac:dyDescent="0.25">
      <c r="A77" s="149" t="e">
        <v>#N/A</v>
      </c>
      <c r="B77" s="143"/>
      <c r="C77" s="149" t="e">
        <v>#N/A</v>
      </c>
      <c r="D77" s="157" t="s">
        <v>2621</v>
      </c>
      <c r="E77" s="159"/>
      <c r="F77" s="119"/>
    </row>
    <row r="78" spans="1:6" s="140" customFormat="1" ht="18.75" customHeight="1" x14ac:dyDescent="0.25">
      <c r="A78" s="152" t="s">
        <v>2460</v>
      </c>
      <c r="B78" s="153">
        <v>9</v>
      </c>
      <c r="C78" s="174"/>
      <c r="D78" s="175"/>
      <c r="E78" s="176"/>
    </row>
    <row r="79" spans="1:6" s="119" customFormat="1" ht="18.75" customHeight="1" thickBot="1" x14ac:dyDescent="0.3">
      <c r="A79" s="177"/>
      <c r="B79" s="178"/>
      <c r="C79" s="178"/>
      <c r="D79" s="178"/>
      <c r="E79" s="179"/>
    </row>
    <row r="80" spans="1:6" s="119" customFormat="1" ht="18.75" customHeight="1" thickBot="1" x14ac:dyDescent="0.3">
      <c r="A80" s="180" t="s">
        <v>2461</v>
      </c>
      <c r="B80" s="181"/>
      <c r="C80" s="181"/>
      <c r="D80" s="181"/>
      <c r="E80" s="182"/>
    </row>
    <row r="81" spans="1:5" s="119" customFormat="1" ht="18.75" customHeight="1" x14ac:dyDescent="0.25">
      <c r="A81" s="151" t="s">
        <v>15</v>
      </c>
      <c r="B81" s="151" t="s">
        <v>2407</v>
      </c>
      <c r="C81" s="151" t="s">
        <v>46</v>
      </c>
      <c r="D81" s="154" t="s">
        <v>2410</v>
      </c>
      <c r="E81" s="151" t="s">
        <v>2408</v>
      </c>
    </row>
    <row r="82" spans="1:5" s="119" customFormat="1" ht="18.75" customHeight="1" x14ac:dyDescent="0.25">
      <c r="A82" s="148" t="s">
        <v>1270</v>
      </c>
      <c r="B82" s="143">
        <v>573</v>
      </c>
      <c r="C82" s="148" t="s">
        <v>1590</v>
      </c>
      <c r="D82" s="156" t="s">
        <v>2428</v>
      </c>
      <c r="E82" s="159">
        <v>3336036284</v>
      </c>
    </row>
    <row r="83" spans="1:5" ht="18" x14ac:dyDescent="0.25">
      <c r="A83" s="148" t="s">
        <v>1270</v>
      </c>
      <c r="B83" s="143">
        <v>354</v>
      </c>
      <c r="C83" s="148" t="s">
        <v>1474</v>
      </c>
      <c r="D83" s="156" t="s">
        <v>2428</v>
      </c>
      <c r="E83" s="159">
        <v>3336036377</v>
      </c>
    </row>
    <row r="84" spans="1:5" ht="18.75" customHeight="1" x14ac:dyDescent="0.25">
      <c r="A84" s="148" t="s">
        <v>1270</v>
      </c>
      <c r="B84" s="143">
        <v>713</v>
      </c>
      <c r="C84" s="148" t="s">
        <v>1656</v>
      </c>
      <c r="D84" s="156" t="s">
        <v>2428</v>
      </c>
      <c r="E84" s="159">
        <v>3336036860</v>
      </c>
    </row>
    <row r="85" spans="1:5" ht="18.75" customHeight="1" x14ac:dyDescent="0.25">
      <c r="A85" s="148" t="s">
        <v>1273</v>
      </c>
      <c r="B85" s="143">
        <v>633</v>
      </c>
      <c r="C85" s="148" t="s">
        <v>1635</v>
      </c>
      <c r="D85" s="156" t="s">
        <v>2428</v>
      </c>
      <c r="E85" s="159">
        <v>3336037002</v>
      </c>
    </row>
    <row r="86" spans="1:5" ht="18" x14ac:dyDescent="0.25">
      <c r="A86" s="148" t="s">
        <v>1273</v>
      </c>
      <c r="B86" s="143">
        <v>862</v>
      </c>
      <c r="C86" s="148" t="s">
        <v>2341</v>
      </c>
      <c r="D86" s="156" t="s">
        <v>2428</v>
      </c>
      <c r="E86" s="159">
        <v>3336037028</v>
      </c>
    </row>
    <row r="87" spans="1:5" ht="18" x14ac:dyDescent="0.25">
      <c r="A87" s="148" t="s">
        <v>1270</v>
      </c>
      <c r="B87" s="143">
        <v>672</v>
      </c>
      <c r="C87" s="148" t="s">
        <v>2320</v>
      </c>
      <c r="D87" s="156" t="s">
        <v>2428</v>
      </c>
      <c r="E87" s="159">
        <v>3336037376</v>
      </c>
    </row>
    <row r="88" spans="1:5" ht="18" x14ac:dyDescent="0.25">
      <c r="A88" s="148" t="s">
        <v>1270</v>
      </c>
      <c r="B88" s="143">
        <v>735</v>
      </c>
      <c r="C88" s="148" t="s">
        <v>1678</v>
      </c>
      <c r="D88" s="156" t="s">
        <v>2428</v>
      </c>
      <c r="E88" s="159">
        <v>3336037421</v>
      </c>
    </row>
    <row r="89" spans="1:5" ht="18" x14ac:dyDescent="0.25">
      <c r="A89" s="148" t="s">
        <v>1273</v>
      </c>
      <c r="B89" s="143">
        <v>292</v>
      </c>
      <c r="C89" s="148" t="s">
        <v>1451</v>
      </c>
      <c r="D89" s="156" t="s">
        <v>2428</v>
      </c>
      <c r="E89" s="159">
        <v>3336037548</v>
      </c>
    </row>
    <row r="90" spans="1:5" ht="18" x14ac:dyDescent="0.25">
      <c r="A90" s="148" t="s">
        <v>1273</v>
      </c>
      <c r="B90" s="143">
        <v>304</v>
      </c>
      <c r="C90" s="148" t="s">
        <v>1461</v>
      </c>
      <c r="D90" s="156" t="s">
        <v>2428</v>
      </c>
      <c r="E90" s="159" t="s">
        <v>2701</v>
      </c>
    </row>
    <row r="91" spans="1:5" ht="18.75" customHeight="1" x14ac:dyDescent="0.25">
      <c r="A91" s="148" t="s">
        <v>1271</v>
      </c>
      <c r="B91" s="143">
        <v>427</v>
      </c>
      <c r="C91" s="148" t="s">
        <v>1510</v>
      </c>
      <c r="D91" s="156" t="s">
        <v>2428</v>
      </c>
      <c r="E91" s="159">
        <v>3336038122</v>
      </c>
    </row>
    <row r="92" spans="1:5" ht="18.75" customHeight="1" x14ac:dyDescent="0.25">
      <c r="A92" s="148" t="s">
        <v>1271</v>
      </c>
      <c r="B92" s="143">
        <v>429</v>
      </c>
      <c r="C92" s="148" t="s">
        <v>1512</v>
      </c>
      <c r="D92" s="156" t="s">
        <v>2428</v>
      </c>
      <c r="E92" s="159">
        <v>3336038130</v>
      </c>
    </row>
    <row r="93" spans="1:5" ht="18.75" customHeight="1" x14ac:dyDescent="0.25">
      <c r="A93" s="148" t="s">
        <v>1270</v>
      </c>
      <c r="B93" s="143">
        <v>655</v>
      </c>
      <c r="C93" s="148" t="s">
        <v>1979</v>
      </c>
      <c r="D93" s="156" t="s">
        <v>2428</v>
      </c>
      <c r="E93" s="159">
        <v>3336038247</v>
      </c>
    </row>
    <row r="94" spans="1:5" ht="18.75" customHeight="1" x14ac:dyDescent="0.25">
      <c r="A94" s="152"/>
      <c r="B94" s="153">
        <v>12</v>
      </c>
      <c r="C94" s="174"/>
      <c r="D94" s="175"/>
      <c r="E94" s="176"/>
    </row>
    <row r="95" spans="1:5" ht="15.75" thickBot="1" x14ac:dyDescent="0.3">
      <c r="A95" s="177"/>
      <c r="B95" s="178"/>
      <c r="C95" s="178"/>
      <c r="D95" s="178"/>
      <c r="E95" s="179"/>
    </row>
    <row r="96" spans="1:5" ht="18.75" thickBot="1" x14ac:dyDescent="0.3">
      <c r="A96" s="187" t="s">
        <v>2433</v>
      </c>
      <c r="B96" s="188"/>
      <c r="C96" s="188"/>
      <c r="D96" s="188"/>
      <c r="E96" s="189"/>
    </row>
    <row r="97" spans="1:5" ht="18.75" customHeight="1" x14ac:dyDescent="0.25">
      <c r="A97" s="151" t="s">
        <v>15</v>
      </c>
      <c r="B97" s="151" t="s">
        <v>2407</v>
      </c>
      <c r="C97" s="151" t="s">
        <v>46</v>
      </c>
      <c r="D97" s="154" t="s">
        <v>2410</v>
      </c>
      <c r="E97" s="151" t="s">
        <v>2408</v>
      </c>
    </row>
    <row r="98" spans="1:5" ht="18.75" customHeight="1" x14ac:dyDescent="0.25">
      <c r="A98" s="148" t="s">
        <v>1273</v>
      </c>
      <c r="B98" s="143">
        <v>395</v>
      </c>
      <c r="C98" s="148" t="s">
        <v>1488</v>
      </c>
      <c r="D98" s="158" t="s">
        <v>2433</v>
      </c>
      <c r="E98" s="159">
        <v>3336036462</v>
      </c>
    </row>
    <row r="99" spans="1:5" ht="18" x14ac:dyDescent="0.25">
      <c r="A99" s="148" t="s">
        <v>1270</v>
      </c>
      <c r="B99" s="143">
        <v>567</v>
      </c>
      <c r="C99" s="148" t="s">
        <v>1584</v>
      </c>
      <c r="D99" s="158" t="s">
        <v>2433</v>
      </c>
      <c r="E99" s="159">
        <v>3336036943</v>
      </c>
    </row>
    <row r="100" spans="1:5" ht="18" x14ac:dyDescent="0.25">
      <c r="A100" s="148" t="s">
        <v>1270</v>
      </c>
      <c r="B100" s="143">
        <v>160</v>
      </c>
      <c r="C100" s="148" t="s">
        <v>1388</v>
      </c>
      <c r="D100" s="158" t="s">
        <v>2433</v>
      </c>
      <c r="E100" s="159">
        <v>3336036950</v>
      </c>
    </row>
    <row r="101" spans="1:5" ht="18.75" customHeight="1" x14ac:dyDescent="0.25">
      <c r="A101" s="148" t="s">
        <v>1273</v>
      </c>
      <c r="B101" s="159">
        <v>88</v>
      </c>
      <c r="C101" s="148" t="s">
        <v>1345</v>
      </c>
      <c r="D101" s="161" t="s">
        <v>2433</v>
      </c>
      <c r="E101" s="162">
        <v>3336037023</v>
      </c>
    </row>
    <row r="102" spans="1:5" ht="18.75" customHeight="1" x14ac:dyDescent="0.25">
      <c r="A102" s="148" t="s">
        <v>1270</v>
      </c>
      <c r="B102" s="159">
        <v>312</v>
      </c>
      <c r="C102" s="148" t="s">
        <v>1464</v>
      </c>
      <c r="D102" s="161" t="s">
        <v>2433</v>
      </c>
      <c r="E102" s="162">
        <v>3336037395</v>
      </c>
    </row>
    <row r="103" spans="1:5" ht="18.75" customHeight="1" x14ac:dyDescent="0.25">
      <c r="A103" s="148" t="s">
        <v>1270</v>
      </c>
      <c r="B103" s="159">
        <v>951</v>
      </c>
      <c r="C103" s="148" t="s">
        <v>1840</v>
      </c>
      <c r="D103" s="161" t="s">
        <v>2433</v>
      </c>
      <c r="E103" s="162">
        <v>3336037431</v>
      </c>
    </row>
    <row r="104" spans="1:5" ht="18" x14ac:dyDescent="0.25">
      <c r="A104" s="149" t="s">
        <v>1272</v>
      </c>
      <c r="B104" s="143">
        <v>297</v>
      </c>
      <c r="C104" s="149" t="s">
        <v>1455</v>
      </c>
      <c r="D104" s="161" t="s">
        <v>2433</v>
      </c>
      <c r="E104" s="162">
        <v>3336038110</v>
      </c>
    </row>
    <row r="105" spans="1:5" ht="18.75" customHeight="1" x14ac:dyDescent="0.25">
      <c r="A105" s="149" t="s">
        <v>1270</v>
      </c>
      <c r="B105" s="143">
        <v>37</v>
      </c>
      <c r="C105" s="149" t="s">
        <v>1316</v>
      </c>
      <c r="D105" s="161" t="s">
        <v>2433</v>
      </c>
      <c r="E105" s="162">
        <v>3336038287</v>
      </c>
    </row>
    <row r="106" spans="1:5" ht="18.75" customHeight="1" thickBot="1" x14ac:dyDescent="0.3">
      <c r="A106" s="147" t="s">
        <v>2460</v>
      </c>
      <c r="B106" s="155">
        <v>8</v>
      </c>
      <c r="C106" s="195"/>
      <c r="D106" s="196"/>
      <c r="E106" s="197"/>
    </row>
    <row r="107" spans="1:5" ht="15.75" thickBot="1" x14ac:dyDescent="0.3">
      <c r="A107" s="177"/>
      <c r="B107" s="178"/>
      <c r="C107" s="178"/>
      <c r="D107" s="178"/>
      <c r="E107" s="179"/>
    </row>
    <row r="108" spans="1:5" ht="18.75" thickBot="1" x14ac:dyDescent="0.3">
      <c r="A108" s="190" t="s">
        <v>2571</v>
      </c>
      <c r="B108" s="191"/>
      <c r="C108" s="191"/>
      <c r="D108" s="191"/>
      <c r="E108" s="192"/>
    </row>
    <row r="109" spans="1:5" ht="18" x14ac:dyDescent="0.25">
      <c r="A109" s="151" t="s">
        <v>15</v>
      </c>
      <c r="B109" s="151" t="s">
        <v>2407</v>
      </c>
      <c r="C109" s="151" t="s">
        <v>46</v>
      </c>
      <c r="D109" s="154" t="s">
        <v>2410</v>
      </c>
      <c r="E109" s="151" t="s">
        <v>2408</v>
      </c>
    </row>
    <row r="110" spans="1:5" ht="18" x14ac:dyDescent="0.25">
      <c r="A110" s="149" t="s">
        <v>1270</v>
      </c>
      <c r="B110" s="159">
        <v>949</v>
      </c>
      <c r="C110" s="149" t="s">
        <v>1838</v>
      </c>
      <c r="D110" s="158" t="s">
        <v>2625</v>
      </c>
      <c r="E110" s="159">
        <v>3336036613</v>
      </c>
    </row>
    <row r="111" spans="1:5" ht="18.75" customHeight="1" x14ac:dyDescent="0.25">
      <c r="A111" s="149" t="s">
        <v>1271</v>
      </c>
      <c r="B111" s="159">
        <v>844</v>
      </c>
      <c r="C111" s="149" t="s">
        <v>1761</v>
      </c>
      <c r="D111" s="158" t="s">
        <v>2625</v>
      </c>
      <c r="E111" s="159" t="s">
        <v>2702</v>
      </c>
    </row>
    <row r="112" spans="1:5" ht="18" x14ac:dyDescent="0.25">
      <c r="A112" s="149" t="s">
        <v>1273</v>
      </c>
      <c r="B112" s="159">
        <v>8</v>
      </c>
      <c r="C112" s="149" t="s">
        <v>2003</v>
      </c>
      <c r="D112" s="158" t="s">
        <v>2625</v>
      </c>
      <c r="E112" s="159">
        <v>3336038144</v>
      </c>
    </row>
    <row r="113" spans="1:5" ht="18.75" thickBot="1" x14ac:dyDescent="0.3">
      <c r="A113" s="147" t="s">
        <v>2460</v>
      </c>
      <c r="B113" s="144">
        <v>3</v>
      </c>
      <c r="C113" s="195"/>
      <c r="D113" s="196"/>
      <c r="E113" s="197"/>
    </row>
    <row r="114" spans="1:5" ht="15.75" thickBot="1" x14ac:dyDescent="0.3">
      <c r="A114" s="185"/>
      <c r="B114" s="186"/>
      <c r="C114" s="198"/>
      <c r="D114" s="198"/>
      <c r="E114" s="199"/>
    </row>
    <row r="115" spans="1:5" ht="18.75" thickBot="1" x14ac:dyDescent="0.3">
      <c r="A115" s="202" t="s">
        <v>2462</v>
      </c>
      <c r="B115" s="203"/>
      <c r="C115" s="200"/>
      <c r="D115" s="200"/>
      <c r="E115" s="201"/>
    </row>
    <row r="116" spans="1:5" ht="18.75" thickBot="1" x14ac:dyDescent="0.3">
      <c r="A116" s="193">
        <v>23</v>
      </c>
      <c r="B116" s="194"/>
      <c r="C116" s="200"/>
      <c r="D116" s="200"/>
      <c r="E116" s="201"/>
    </row>
    <row r="117" spans="1:5" ht="15.75" thickBot="1" x14ac:dyDescent="0.3">
      <c r="A117" s="185"/>
      <c r="B117" s="186"/>
      <c r="C117" s="178"/>
      <c r="D117" s="178"/>
      <c r="E117" s="179"/>
    </row>
    <row r="118" spans="1:5" ht="18.75" thickBot="1" x14ac:dyDescent="0.3">
      <c r="A118" s="180" t="s">
        <v>2463</v>
      </c>
      <c r="B118" s="181"/>
      <c r="C118" s="181"/>
      <c r="D118" s="181"/>
      <c r="E118" s="182"/>
    </row>
    <row r="119" spans="1:5" ht="18" x14ac:dyDescent="0.25">
      <c r="A119" s="151" t="s">
        <v>15</v>
      </c>
      <c r="B119" s="151" t="s">
        <v>2407</v>
      </c>
      <c r="C119" s="151" t="s">
        <v>46</v>
      </c>
      <c r="D119" s="183" t="s">
        <v>2410</v>
      </c>
      <c r="E119" s="184"/>
    </row>
    <row r="120" spans="1:5" ht="18" x14ac:dyDescent="0.25">
      <c r="A120" s="149" t="s">
        <v>1270</v>
      </c>
      <c r="B120" s="145">
        <v>574</v>
      </c>
      <c r="C120" s="149" t="s">
        <v>1591</v>
      </c>
      <c r="D120" s="172" t="s">
        <v>2573</v>
      </c>
      <c r="E120" s="173"/>
    </row>
    <row r="121" spans="1:5" ht="18" x14ac:dyDescent="0.25">
      <c r="A121" s="149" t="s">
        <v>1270</v>
      </c>
      <c r="B121" s="145">
        <v>446</v>
      </c>
      <c r="C121" s="149" t="s">
        <v>1940</v>
      </c>
      <c r="D121" s="172" t="s">
        <v>2632</v>
      </c>
      <c r="E121" s="173"/>
    </row>
    <row r="122" spans="1:5" ht="18" x14ac:dyDescent="0.25">
      <c r="A122" s="149" t="s">
        <v>1273</v>
      </c>
      <c r="B122" s="145">
        <v>77</v>
      </c>
      <c r="C122" s="149" t="s">
        <v>1339</v>
      </c>
      <c r="D122" s="172" t="s">
        <v>2573</v>
      </c>
      <c r="E122" s="173"/>
    </row>
    <row r="123" spans="1:5" ht="18" x14ac:dyDescent="0.25">
      <c r="A123" s="149" t="s">
        <v>1273</v>
      </c>
      <c r="B123" s="145">
        <v>532</v>
      </c>
      <c r="C123" s="149" t="s">
        <v>1559</v>
      </c>
      <c r="D123" s="172" t="s">
        <v>2573</v>
      </c>
      <c r="E123" s="173"/>
    </row>
    <row r="124" spans="1:5" ht="18" x14ac:dyDescent="0.25">
      <c r="A124" s="149" t="s">
        <v>1273</v>
      </c>
      <c r="B124" s="145">
        <v>285</v>
      </c>
      <c r="C124" s="149" t="s">
        <v>1449</v>
      </c>
      <c r="D124" s="172" t="s">
        <v>2573</v>
      </c>
      <c r="E124" s="173"/>
    </row>
    <row r="125" spans="1:5" ht="18" x14ac:dyDescent="0.25">
      <c r="A125" s="149" t="s">
        <v>1273</v>
      </c>
      <c r="B125" s="145">
        <v>351</v>
      </c>
      <c r="C125" s="149" t="s">
        <v>1471</v>
      </c>
      <c r="D125" s="172" t="s">
        <v>2573</v>
      </c>
      <c r="E125" s="173"/>
    </row>
    <row r="126" spans="1:5" ht="18" x14ac:dyDescent="0.25">
      <c r="A126" s="149" t="s">
        <v>1272</v>
      </c>
      <c r="B126" s="145">
        <v>829</v>
      </c>
      <c r="C126" s="149" t="s">
        <v>1748</v>
      </c>
      <c r="D126" s="172" t="s">
        <v>2573</v>
      </c>
      <c r="E126" s="173"/>
    </row>
    <row r="127" spans="1:5" ht="18" x14ac:dyDescent="0.25">
      <c r="A127" s="149" t="s">
        <v>1271</v>
      </c>
      <c r="B127" s="145">
        <v>117</v>
      </c>
      <c r="C127" s="149" t="s">
        <v>1366</v>
      </c>
      <c r="D127" s="172" t="s">
        <v>2573</v>
      </c>
      <c r="E127" s="173"/>
    </row>
    <row r="128" spans="1:5" ht="18.75" customHeight="1" x14ac:dyDescent="0.25">
      <c r="A128" s="149" t="s">
        <v>1272</v>
      </c>
      <c r="B128" s="145">
        <v>780</v>
      </c>
      <c r="C128" s="149" t="s">
        <v>1714</v>
      </c>
      <c r="D128" s="172" t="s">
        <v>2573</v>
      </c>
      <c r="E128" s="173"/>
    </row>
    <row r="129" spans="1:5" ht="18" x14ac:dyDescent="0.25">
      <c r="A129" s="152" t="s">
        <v>2460</v>
      </c>
      <c r="B129" s="153">
        <v>9</v>
      </c>
      <c r="C129" s="174"/>
      <c r="D129" s="175"/>
      <c r="E129" s="176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C106:E106"/>
    <mergeCell ref="D124:E124"/>
    <mergeCell ref="D125:E125"/>
    <mergeCell ref="D126:E126"/>
    <mergeCell ref="D127:E127"/>
    <mergeCell ref="D128:E12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6" priority="1826"/>
  </conditionalFormatting>
  <conditionalFormatting sqref="B61:B67">
    <cfRule type="duplicateValues" dxfId="335" priority="1825"/>
  </conditionalFormatting>
  <conditionalFormatting sqref="B57:B60">
    <cfRule type="duplicateValues" dxfId="334" priority="1823"/>
  </conditionalFormatting>
  <conditionalFormatting sqref="B57:B60">
    <cfRule type="duplicateValues" dxfId="333" priority="1824"/>
  </conditionalFormatting>
  <conditionalFormatting sqref="B53:B56">
    <cfRule type="duplicateValues" dxfId="332" priority="1822"/>
  </conditionalFormatting>
  <conditionalFormatting sqref="B36:B46">
    <cfRule type="duplicateValues" dxfId="331" priority="423"/>
  </conditionalFormatting>
  <conditionalFormatting sqref="B36:B46">
    <cfRule type="duplicateValues" dxfId="330" priority="422"/>
  </conditionalFormatting>
  <conditionalFormatting sqref="B36:B46">
    <cfRule type="duplicateValues" dxfId="329" priority="420"/>
    <cfRule type="duplicateValues" dxfId="328" priority="421"/>
  </conditionalFormatting>
  <conditionalFormatting sqref="B36:B46">
    <cfRule type="duplicateValues" dxfId="327" priority="417"/>
    <cfRule type="duplicateValues" dxfId="326" priority="418"/>
    <cfRule type="duplicateValues" dxfId="325" priority="419"/>
  </conditionalFormatting>
  <conditionalFormatting sqref="B36:B46">
    <cfRule type="duplicateValues" dxfId="324" priority="414"/>
    <cfRule type="duplicateValues" dxfId="323" priority="415"/>
    <cfRule type="duplicateValues" dxfId="322" priority="416"/>
  </conditionalFormatting>
  <conditionalFormatting sqref="B36:B46">
    <cfRule type="duplicateValues" dxfId="321" priority="412"/>
    <cfRule type="duplicateValues" dxfId="320" priority="413"/>
  </conditionalFormatting>
  <conditionalFormatting sqref="B36:B46">
    <cfRule type="duplicateValues" dxfId="319" priority="410"/>
    <cfRule type="duplicateValues" dxfId="318" priority="411"/>
  </conditionalFormatting>
  <conditionalFormatting sqref="B36:B46">
    <cfRule type="duplicateValues" dxfId="317" priority="409"/>
  </conditionalFormatting>
  <conditionalFormatting sqref="B36:B46">
    <cfRule type="duplicateValues" dxfId="316" priority="407"/>
    <cfRule type="duplicateValues" dxfId="315" priority="408"/>
  </conditionalFormatting>
  <conditionalFormatting sqref="B36:B46">
    <cfRule type="duplicateValues" dxfId="314" priority="404"/>
    <cfRule type="duplicateValues" dxfId="313" priority="405"/>
    <cfRule type="duplicateValues" dxfId="312" priority="406"/>
  </conditionalFormatting>
  <conditionalFormatting sqref="B36:B46">
    <cfRule type="duplicateValues" dxfId="311" priority="403"/>
  </conditionalFormatting>
  <conditionalFormatting sqref="B36:B46">
    <cfRule type="duplicateValues" dxfId="310" priority="402"/>
  </conditionalFormatting>
  <conditionalFormatting sqref="B36:B46">
    <cfRule type="duplicateValues" dxfId="309" priority="400"/>
    <cfRule type="duplicateValues" dxfId="308" priority="401"/>
  </conditionalFormatting>
  <conditionalFormatting sqref="B36:B46">
    <cfRule type="duplicateValues" dxfId="307" priority="397"/>
    <cfRule type="duplicateValues" dxfId="306" priority="398"/>
    <cfRule type="duplicateValues" dxfId="305" priority="399"/>
  </conditionalFormatting>
  <conditionalFormatting sqref="B36:B46">
    <cfRule type="duplicateValues" dxfId="304" priority="395"/>
    <cfRule type="duplicateValues" dxfId="303" priority="396"/>
  </conditionalFormatting>
  <conditionalFormatting sqref="B47:B52">
    <cfRule type="duplicateValues" dxfId="302" priority="394"/>
  </conditionalFormatting>
  <conditionalFormatting sqref="B47:B52">
    <cfRule type="duplicateValues" dxfId="301" priority="393"/>
  </conditionalFormatting>
  <conditionalFormatting sqref="B47:B52">
    <cfRule type="duplicateValues" dxfId="300" priority="391"/>
    <cfRule type="duplicateValues" dxfId="299" priority="392"/>
  </conditionalFormatting>
  <conditionalFormatting sqref="B47:B52">
    <cfRule type="duplicateValues" dxfId="298" priority="388"/>
    <cfRule type="duplicateValues" dxfId="297" priority="389"/>
    <cfRule type="duplicateValues" dxfId="296" priority="390"/>
  </conditionalFormatting>
  <conditionalFormatting sqref="B47:B52">
    <cfRule type="duplicateValues" dxfId="295" priority="385"/>
    <cfRule type="duplicateValues" dxfId="294" priority="386"/>
    <cfRule type="duplicateValues" dxfId="293" priority="387"/>
  </conditionalFormatting>
  <conditionalFormatting sqref="B47:B52">
    <cfRule type="duplicateValues" dxfId="292" priority="383"/>
    <cfRule type="duplicateValues" dxfId="291" priority="384"/>
  </conditionalFormatting>
  <conditionalFormatting sqref="B47:B52">
    <cfRule type="duplicateValues" dxfId="290" priority="381"/>
    <cfRule type="duplicateValues" dxfId="289" priority="382"/>
  </conditionalFormatting>
  <conditionalFormatting sqref="B47:B52">
    <cfRule type="duplicateValues" dxfId="288" priority="380"/>
  </conditionalFormatting>
  <conditionalFormatting sqref="B47:B52">
    <cfRule type="duplicateValues" dxfId="287" priority="378"/>
    <cfRule type="duplicateValues" dxfId="286" priority="379"/>
  </conditionalFormatting>
  <conditionalFormatting sqref="B47:B52">
    <cfRule type="duplicateValues" dxfId="285" priority="375"/>
    <cfRule type="duplicateValues" dxfId="284" priority="376"/>
    <cfRule type="duplicateValues" dxfId="283" priority="377"/>
  </conditionalFormatting>
  <conditionalFormatting sqref="B47:B52">
    <cfRule type="duplicateValues" dxfId="282" priority="374"/>
  </conditionalFormatting>
  <conditionalFormatting sqref="B47:B52">
    <cfRule type="duplicateValues" dxfId="281" priority="373"/>
  </conditionalFormatting>
  <conditionalFormatting sqref="B47:B52">
    <cfRule type="duplicateValues" dxfId="280" priority="371"/>
    <cfRule type="duplicateValues" dxfId="279" priority="372"/>
  </conditionalFormatting>
  <conditionalFormatting sqref="B47:B52">
    <cfRule type="duplicateValues" dxfId="278" priority="368"/>
    <cfRule type="duplicateValues" dxfId="277" priority="369"/>
    <cfRule type="duplicateValues" dxfId="276" priority="370"/>
  </conditionalFormatting>
  <conditionalFormatting sqref="B47:B52">
    <cfRule type="duplicateValues" dxfId="275" priority="366"/>
    <cfRule type="duplicateValues" dxfId="274" priority="367"/>
  </conditionalFormatting>
  <conditionalFormatting sqref="B28:B35">
    <cfRule type="duplicateValues" dxfId="273" priority="215"/>
    <cfRule type="duplicateValues" dxfId="272" priority="216"/>
    <cfRule type="duplicateValues" dxfId="271" priority="217"/>
    <cfRule type="duplicateValues" dxfId="270" priority="218"/>
  </conditionalFormatting>
  <conditionalFormatting sqref="B28:B35">
    <cfRule type="duplicateValues" dxfId="269" priority="208"/>
  </conditionalFormatting>
  <conditionalFormatting sqref="B28:B35">
    <cfRule type="duplicateValues" dxfId="268" priority="206"/>
    <cfRule type="duplicateValues" dxfId="267" priority="207"/>
  </conditionalFormatting>
  <conditionalFormatting sqref="B28:B35">
    <cfRule type="duplicateValues" dxfId="266" priority="203"/>
    <cfRule type="duplicateValues" dxfId="265" priority="204"/>
    <cfRule type="duplicateValues" dxfId="264" priority="205"/>
  </conditionalFormatting>
  <conditionalFormatting sqref="B18:B27">
    <cfRule type="duplicateValues" dxfId="263" priority="130"/>
  </conditionalFormatting>
  <conditionalFormatting sqref="B18:B27">
    <cfRule type="duplicateValues" dxfId="262" priority="129"/>
  </conditionalFormatting>
  <conditionalFormatting sqref="B18:B27">
    <cfRule type="duplicateValues" dxfId="261" priority="127"/>
    <cfRule type="duplicateValues" dxfId="260" priority="128"/>
  </conditionalFormatting>
  <conditionalFormatting sqref="B18:B27">
    <cfRule type="duplicateValues" dxfId="259" priority="124"/>
    <cfRule type="duplicateValues" dxfId="258" priority="125"/>
    <cfRule type="duplicateValues" dxfId="257" priority="126"/>
  </conditionalFormatting>
  <conditionalFormatting sqref="B18:B27">
    <cfRule type="duplicateValues" dxfId="256" priority="121"/>
    <cfRule type="duplicateValues" dxfId="255" priority="122"/>
    <cfRule type="duplicateValues" dxfId="254" priority="123"/>
  </conditionalFormatting>
  <conditionalFormatting sqref="B18:B27">
    <cfRule type="duplicateValues" dxfId="253" priority="119"/>
    <cfRule type="duplicateValues" dxfId="252" priority="120"/>
  </conditionalFormatting>
  <conditionalFormatting sqref="B18:B27">
    <cfRule type="duplicateValues" dxfId="251" priority="115"/>
    <cfRule type="duplicateValues" dxfId="250" priority="116"/>
    <cfRule type="duplicateValues" dxfId="249" priority="117"/>
    <cfRule type="duplicateValues" dxfId="248" priority="118"/>
  </conditionalFormatting>
  <conditionalFormatting sqref="B18:B27">
    <cfRule type="duplicateValues" dxfId="247" priority="114"/>
  </conditionalFormatting>
  <conditionalFormatting sqref="B18:B27">
    <cfRule type="duplicateValues" dxfId="246" priority="113"/>
  </conditionalFormatting>
  <conditionalFormatting sqref="B18:B27">
    <cfRule type="duplicateValues" dxfId="245" priority="111"/>
    <cfRule type="duplicateValues" dxfId="244" priority="112"/>
  </conditionalFormatting>
  <conditionalFormatting sqref="B18:B27">
    <cfRule type="duplicateValues" dxfId="243" priority="108"/>
    <cfRule type="duplicateValues" dxfId="242" priority="109"/>
    <cfRule type="duplicateValues" dxfId="241" priority="110"/>
  </conditionalFormatting>
  <conditionalFormatting sqref="B18:B27">
    <cfRule type="duplicateValues" dxfId="240" priority="105"/>
    <cfRule type="duplicateValues" dxfId="239" priority="106"/>
    <cfRule type="duplicateValues" dxfId="238" priority="107"/>
  </conditionalFormatting>
  <conditionalFormatting sqref="B18:B27">
    <cfRule type="duplicateValues" dxfId="237" priority="103"/>
    <cfRule type="duplicateValues" dxfId="236" priority="104"/>
  </conditionalFormatting>
  <conditionalFormatting sqref="B18:B27">
    <cfRule type="duplicateValues" dxfId="235" priority="102"/>
  </conditionalFormatting>
  <conditionalFormatting sqref="B18:B27">
    <cfRule type="duplicateValues" dxfId="234" priority="98"/>
    <cfRule type="duplicateValues" dxfId="233" priority="99"/>
    <cfRule type="duplicateValues" dxfId="232" priority="100"/>
    <cfRule type="duplicateValues" dxfId="231" priority="101"/>
  </conditionalFormatting>
  <conditionalFormatting sqref="B18:B27">
    <cfRule type="duplicateValues" dxfId="230" priority="97"/>
  </conditionalFormatting>
  <conditionalFormatting sqref="B18:B27">
    <cfRule type="duplicateValues" dxfId="229" priority="95"/>
    <cfRule type="duplicateValues" dxfId="228" priority="96"/>
  </conditionalFormatting>
  <conditionalFormatting sqref="B18:B27">
    <cfRule type="duplicateValues" dxfId="227" priority="92"/>
    <cfRule type="duplicateValues" dxfId="226" priority="93"/>
    <cfRule type="duplicateValues" dxfId="225" priority="94"/>
  </conditionalFormatting>
  <conditionalFormatting sqref="B18:B27">
    <cfRule type="duplicateValues" dxfId="224" priority="91"/>
  </conditionalFormatting>
  <conditionalFormatting sqref="B1:B17">
    <cfRule type="duplicateValues" dxfId="223" priority="40"/>
  </conditionalFormatting>
  <conditionalFormatting sqref="B1:B17">
    <cfRule type="duplicateValues" dxfId="222" priority="39"/>
  </conditionalFormatting>
  <conditionalFormatting sqref="B1:B17">
    <cfRule type="duplicateValues" dxfId="221" priority="37"/>
    <cfRule type="duplicateValues" dxfId="220" priority="38"/>
  </conditionalFormatting>
  <conditionalFormatting sqref="B1:B17">
    <cfRule type="duplicateValues" dxfId="219" priority="34"/>
    <cfRule type="duplicateValues" dxfId="218" priority="35"/>
    <cfRule type="duplicateValues" dxfId="217" priority="36"/>
  </conditionalFormatting>
  <conditionalFormatting sqref="B1:B17">
    <cfRule type="duplicateValues" dxfId="216" priority="31"/>
    <cfRule type="duplicateValues" dxfId="215" priority="32"/>
    <cfRule type="duplicateValues" dxfId="214" priority="33"/>
  </conditionalFormatting>
  <conditionalFormatting sqref="B1:B17">
    <cfRule type="duplicateValues" dxfId="213" priority="29"/>
    <cfRule type="duplicateValues" dxfId="212" priority="30"/>
  </conditionalFormatting>
  <conditionalFormatting sqref="B1:B17">
    <cfRule type="duplicateValues" dxfId="211" priority="25"/>
    <cfRule type="duplicateValues" dxfId="210" priority="26"/>
    <cfRule type="duplicateValues" dxfId="209" priority="27"/>
    <cfRule type="duplicateValues" dxfId="208" priority="28"/>
  </conditionalFormatting>
  <conditionalFormatting sqref="B1:B17">
    <cfRule type="duplicateValues" dxfId="207" priority="24"/>
  </conditionalFormatting>
  <conditionalFormatting sqref="B1:B17">
    <cfRule type="duplicateValues" dxfId="206" priority="23"/>
  </conditionalFormatting>
  <conditionalFormatting sqref="B1:B17">
    <cfRule type="duplicateValues" dxfId="205" priority="21"/>
    <cfRule type="duplicateValues" dxfId="204" priority="22"/>
  </conditionalFormatting>
  <conditionalFormatting sqref="B1:B17">
    <cfRule type="duplicateValues" dxfId="203" priority="18"/>
    <cfRule type="duplicateValues" dxfId="202" priority="19"/>
    <cfRule type="duplicateValues" dxfId="201" priority="20"/>
  </conditionalFormatting>
  <conditionalFormatting sqref="B1:B17">
    <cfRule type="duplicateValues" dxfId="200" priority="15"/>
    <cfRule type="duplicateValues" dxfId="199" priority="16"/>
    <cfRule type="duplicateValues" dxfId="198" priority="17"/>
  </conditionalFormatting>
  <conditionalFormatting sqref="B1:B17">
    <cfRule type="duplicateValues" dxfId="197" priority="13"/>
    <cfRule type="duplicateValues" dxfId="196" priority="14"/>
  </conditionalFormatting>
  <conditionalFormatting sqref="B1:B17">
    <cfRule type="duplicateValues" dxfId="195" priority="12"/>
  </conditionalFormatting>
  <conditionalFormatting sqref="B1:B17">
    <cfRule type="duplicateValues" dxfId="194" priority="8"/>
    <cfRule type="duplicateValues" dxfId="193" priority="9"/>
    <cfRule type="duplicateValues" dxfId="192" priority="10"/>
    <cfRule type="duplicateValues" dxfId="191" priority="11"/>
  </conditionalFormatting>
  <conditionalFormatting sqref="B1:B17">
    <cfRule type="duplicateValues" dxfId="190" priority="7"/>
  </conditionalFormatting>
  <conditionalFormatting sqref="B1:B17">
    <cfRule type="duplicateValues" dxfId="189" priority="5"/>
    <cfRule type="duplicateValues" dxfId="188" priority="6"/>
  </conditionalFormatting>
  <conditionalFormatting sqref="B1:B17">
    <cfRule type="duplicateValues" dxfId="187" priority="2"/>
    <cfRule type="duplicateValues" dxfId="186" priority="3"/>
    <cfRule type="duplicateValues" dxfId="185" priority="4"/>
  </conditionalFormatting>
  <conditionalFormatting sqref="B1:B17">
    <cfRule type="duplicateValues" dxfId="18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61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3" priority="24"/>
  </conditionalFormatting>
  <conditionalFormatting sqref="A830">
    <cfRule type="duplicateValues" dxfId="182" priority="23"/>
  </conditionalFormatting>
  <conditionalFormatting sqref="A831">
    <cfRule type="duplicateValues" dxfId="181" priority="22"/>
  </conditionalFormatting>
  <conditionalFormatting sqref="A832">
    <cfRule type="duplicateValues" dxfId="180" priority="21"/>
  </conditionalFormatting>
  <conditionalFormatting sqref="A833">
    <cfRule type="duplicateValues" dxfId="179" priority="20"/>
  </conditionalFormatting>
  <conditionalFormatting sqref="A845:A1048576 A1:A833">
    <cfRule type="duplicateValues" dxfId="178" priority="19"/>
  </conditionalFormatting>
  <conditionalFormatting sqref="A834:A840">
    <cfRule type="duplicateValues" dxfId="177" priority="18"/>
  </conditionalFormatting>
  <conditionalFormatting sqref="A834:A840">
    <cfRule type="duplicateValues" dxfId="176" priority="17"/>
  </conditionalFormatting>
  <conditionalFormatting sqref="A845:A1048576 A1:A840">
    <cfRule type="duplicateValues" dxfId="175" priority="16"/>
  </conditionalFormatting>
  <conditionalFormatting sqref="A841">
    <cfRule type="duplicateValues" dxfId="174" priority="15"/>
  </conditionalFormatting>
  <conditionalFormatting sqref="A841">
    <cfRule type="duplicateValues" dxfId="173" priority="14"/>
  </conditionalFormatting>
  <conditionalFormatting sqref="A841">
    <cfRule type="duplicateValues" dxfId="172" priority="13"/>
  </conditionalFormatting>
  <conditionalFormatting sqref="A842">
    <cfRule type="duplicateValues" dxfId="171" priority="12"/>
  </conditionalFormatting>
  <conditionalFormatting sqref="A842">
    <cfRule type="duplicateValues" dxfId="170" priority="11"/>
  </conditionalFormatting>
  <conditionalFormatting sqref="A842">
    <cfRule type="duplicateValues" dxfId="169" priority="10"/>
  </conditionalFormatting>
  <conditionalFormatting sqref="A1:A842 A845:A1048576">
    <cfRule type="duplicateValues" dxfId="168" priority="9"/>
  </conditionalFormatting>
  <conditionalFormatting sqref="A843">
    <cfRule type="duplicateValues" dxfId="167" priority="8"/>
  </conditionalFormatting>
  <conditionalFormatting sqref="A843">
    <cfRule type="duplicateValues" dxfId="166" priority="7"/>
  </conditionalFormatting>
  <conditionalFormatting sqref="A843">
    <cfRule type="duplicateValues" dxfId="165" priority="6"/>
  </conditionalFormatting>
  <conditionalFormatting sqref="A843">
    <cfRule type="duplicateValues" dxfId="164" priority="5"/>
  </conditionalFormatting>
  <conditionalFormatting sqref="A844">
    <cfRule type="duplicateValues" dxfId="163" priority="4"/>
  </conditionalFormatting>
  <conditionalFormatting sqref="A844">
    <cfRule type="duplicateValues" dxfId="162" priority="3"/>
  </conditionalFormatting>
  <conditionalFormatting sqref="A844">
    <cfRule type="duplicateValues" dxfId="161" priority="2"/>
  </conditionalFormatting>
  <conditionalFormatting sqref="A844">
    <cfRule type="duplicateValues" dxfId="16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59" priority="26"/>
  </conditionalFormatting>
  <conditionalFormatting sqref="B5:B6">
    <cfRule type="duplicateValues" dxfId="158" priority="25"/>
  </conditionalFormatting>
  <conditionalFormatting sqref="A5:A6">
    <cfRule type="duplicateValues" dxfId="157" priority="23"/>
    <cfRule type="duplicateValues" dxfId="15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2021-09-28T03:57:41Z</dcterms:modified>
</cp:coreProperties>
</file>